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15600" windowHeight="7635"/>
  </bookViews>
  <sheets>
    <sheet name="Лист1" sheetId="1" r:id="rId1"/>
  </sheets>
  <definedNames>
    <definedName name="_xlnm._FilterDatabase" localSheetId="0" hidden="1">Лист1!$A$3:$O$111</definedName>
  </definedNames>
  <calcPr calcId="145621"/>
</workbook>
</file>

<file path=xl/calcChain.xml><?xml version="1.0" encoding="utf-8"?>
<calcChain xmlns="http://schemas.openxmlformats.org/spreadsheetml/2006/main">
  <c r="M110" i="1" l="1"/>
  <c r="M109" i="1"/>
  <c r="L109" i="1" l="1"/>
  <c r="N109" i="1"/>
  <c r="K45" i="1" l="1"/>
  <c r="M13" i="1" l="1"/>
  <c r="K78" i="1" l="1"/>
  <c r="K73" i="1"/>
  <c r="K71" i="1"/>
  <c r="M108" i="1" l="1"/>
  <c r="K13" i="1"/>
  <c r="K32" i="1"/>
  <c r="F32" i="1"/>
  <c r="L107" i="1" l="1"/>
  <c r="O101" i="1" l="1"/>
  <c r="O106" i="1" l="1"/>
  <c r="N106" i="1"/>
  <c r="K104" i="1" l="1"/>
  <c r="K102" i="1"/>
  <c r="K97" i="1"/>
  <c r="K95" i="1"/>
  <c r="K93" i="1" l="1"/>
  <c r="K87" i="1"/>
  <c r="K86" i="1"/>
  <c r="K85" i="1"/>
  <c r="K80" i="1"/>
  <c r="K79" i="1"/>
  <c r="K63" i="1"/>
  <c r="K62" i="1"/>
  <c r="K61" i="1"/>
  <c r="K49" i="1"/>
  <c r="K48" i="1"/>
  <c r="K47" i="1"/>
  <c r="K40" i="1"/>
  <c r="K39" i="1"/>
  <c r="K50" i="1" l="1"/>
  <c r="M68" i="1" l="1"/>
  <c r="K68" i="1"/>
  <c r="L38" i="1"/>
  <c r="M38" i="1"/>
  <c r="N38" i="1"/>
  <c r="O38" i="1"/>
  <c r="K36" i="1"/>
  <c r="K37" i="1"/>
  <c r="K38" i="1" l="1"/>
  <c r="P22" i="1"/>
  <c r="M11" i="1"/>
  <c r="M106" i="1" s="1"/>
  <c r="L56" i="1" l="1"/>
  <c r="M56" i="1"/>
  <c r="N56" i="1"/>
  <c r="O56" i="1"/>
  <c r="L51" i="1"/>
  <c r="M51" i="1"/>
  <c r="N51" i="1"/>
  <c r="O51" i="1"/>
  <c r="L42" i="1"/>
  <c r="M42" i="1"/>
  <c r="N42" i="1"/>
  <c r="O42" i="1"/>
  <c r="M107" i="1" l="1"/>
  <c r="M111" i="1" l="1"/>
  <c r="M101" i="1"/>
  <c r="N101" i="1"/>
  <c r="L101" i="1"/>
  <c r="K100" i="1"/>
  <c r="K98" i="1"/>
  <c r="K101" i="1" l="1"/>
  <c r="K94" i="1" l="1"/>
  <c r="K96" i="1"/>
  <c r="M90" i="1" l="1"/>
  <c r="K90" i="1" s="1"/>
  <c r="K88" i="1"/>
  <c r="K89" i="1"/>
  <c r="M84" i="1"/>
  <c r="K84" i="1" s="1"/>
  <c r="N77" i="1"/>
  <c r="O77" i="1"/>
  <c r="L77" i="1"/>
  <c r="M77" i="1"/>
  <c r="K74" i="1"/>
  <c r="K75" i="1"/>
  <c r="K76" i="1"/>
  <c r="K81" i="1"/>
  <c r="K82" i="1"/>
  <c r="K83" i="1"/>
  <c r="K77" i="1" l="1"/>
  <c r="N60" i="1"/>
  <c r="O60" i="1"/>
  <c r="L60" i="1"/>
  <c r="M60" i="1"/>
  <c r="K30" i="1"/>
  <c r="K23" i="1"/>
  <c r="K24" i="1"/>
  <c r="K25" i="1"/>
  <c r="K26" i="1"/>
  <c r="K27" i="1"/>
  <c r="K28" i="1"/>
  <c r="K29" i="1"/>
  <c r="M22" i="1"/>
  <c r="K22" i="1" s="1"/>
  <c r="K110" i="1" l="1"/>
  <c r="K59" i="1"/>
  <c r="K8" i="1" l="1"/>
  <c r="K9" i="1"/>
  <c r="K7" i="1"/>
  <c r="K53" i="1" l="1"/>
  <c r="K18" i="1" l="1"/>
  <c r="K19" i="1"/>
  <c r="K20" i="1"/>
  <c r="K17" i="1"/>
  <c r="K51" i="1"/>
  <c r="O108" i="1" l="1"/>
  <c r="L108" i="1"/>
  <c r="N108" i="1"/>
  <c r="K55" i="1"/>
  <c r="K108" i="1" l="1"/>
  <c r="K58" i="1"/>
  <c r="K57" i="1"/>
  <c r="K41" i="1"/>
  <c r="K42" i="1" s="1"/>
  <c r="L106" i="1"/>
  <c r="L111" i="1" s="1"/>
  <c r="K111" i="1" s="1"/>
  <c r="K60" i="1" l="1"/>
  <c r="K106" i="1"/>
  <c r="K44" i="1"/>
  <c r="N107" i="1"/>
  <c r="O107" i="1"/>
  <c r="K54" i="1"/>
  <c r="K12" i="1"/>
  <c r="K107" i="1" l="1"/>
  <c r="K11" i="1"/>
  <c r="O111" i="1" l="1"/>
  <c r="N111" i="1"/>
  <c r="N46" i="1"/>
  <c r="O46" i="1"/>
  <c r="L46" i="1"/>
  <c r="K109" i="1" l="1"/>
  <c r="K43" i="1"/>
  <c r="K52" i="1"/>
  <c r="K56" i="1" s="1"/>
  <c r="M46" i="1"/>
  <c r="K46" i="1" s="1"/>
</calcChain>
</file>

<file path=xl/sharedStrings.xml><?xml version="1.0" encoding="utf-8"?>
<sst xmlns="http://schemas.openxmlformats.org/spreadsheetml/2006/main" count="241" uniqueCount="148">
  <si>
    <t>№ п/п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</si>
  <si>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</si>
  <si>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</si>
  <si>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</si>
  <si>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</si>
  <si>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</si>
  <si>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</si>
  <si>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</si>
  <si>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Строительство поликлиники на 380 посещений в смену в г. Гатчина</t>
  </si>
  <si>
    <t>Комитет по здравоохранению  Ленинградской области</t>
  </si>
  <si>
    <t>Разработка проектно-сметной документации в 2017 году</t>
  </si>
  <si>
    <t>Концессионер</t>
  </si>
  <si>
    <t>Итого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</si>
  <si>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</si>
  <si>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</si>
  <si>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</si>
  <si>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</si>
  <si>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 xml:space="preserve"> Приобретение объектов недвижимого имущества для нужд здравоохранения Ленинградской области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</si>
  <si>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</si>
  <si>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</si>
  <si>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</si>
  <si>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</si>
  <si>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</si>
  <si>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</si>
  <si>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</si>
  <si>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</si>
  <si>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</si>
  <si>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</si>
  <si>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Разработка проектно-сметной документации в 2016-2017 годах</t>
  </si>
  <si>
    <t>12</t>
  </si>
  <si>
    <t>Подпрограмма "Организация территориальной модели здравоохранения Ленинградской области"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</si>
  <si>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</si>
  <si>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В том числе 2018 год:</t>
  </si>
  <si>
    <t>Приобретение 2 модульных фельдшерско-акушерских пунктов - д. Пеники, д. Иннолово, Ломоносовский район</t>
  </si>
  <si>
    <t>Нераспределенные средства</t>
  </si>
  <si>
    <t>2015-2018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</si>
  <si>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</si>
  <si>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</si>
  <si>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2 помещений под размещение медицинских учреждений в г. Кудрово во Всеволожском районе</t>
  </si>
  <si>
    <t>Проектная мощность</t>
  </si>
  <si>
    <t>50 коек</t>
  </si>
  <si>
    <t>850 посещений в смену</t>
  </si>
  <si>
    <t>380 посещений в смену</t>
  </si>
  <si>
    <t xml:space="preserve"> 200 коек</t>
  </si>
  <si>
    <t>110 посещений в смену</t>
  </si>
  <si>
    <t>600 посещений в смену</t>
  </si>
  <si>
    <t>20 посещений в смену</t>
  </si>
  <si>
    <t>по 150 посещений в смену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</si>
  <si>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</si>
  <si>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</si>
  <si>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</si>
  <si>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</si>
  <si>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</si>
  <si>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Наименование, местонахождения объекта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</si>
  <si>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</si>
  <si>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</si>
  <si>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4.7</t>
  </si>
  <si>
    <t>4.8</t>
  </si>
  <si>
    <t>4.9</t>
  </si>
  <si>
    <t>4.10</t>
  </si>
  <si>
    <t>4.11</t>
  </si>
  <si>
    <t>4.12</t>
  </si>
  <si>
    <t>4.13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</si>
  <si>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</si>
  <si>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</si>
  <si>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</si>
  <si>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</si>
  <si>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</si>
  <si>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</si>
  <si>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</si>
  <si>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</si>
  <si>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</si>
  <si>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2018-2020</t>
  </si>
  <si>
    <t>2020-2022</t>
  </si>
  <si>
    <t>2020-2021</t>
  </si>
  <si>
    <t>140 посещений в смену</t>
  </si>
  <si>
    <t>14</t>
  </si>
  <si>
    <t>15</t>
  </si>
  <si>
    <t>16</t>
  </si>
  <si>
    <t>17</t>
  </si>
  <si>
    <t>Разработка ПСД</t>
  </si>
  <si>
    <t>120 коек</t>
  </si>
  <si>
    <t>1130 вскрытий в год</t>
  </si>
  <si>
    <t>1200 вскрытий в год</t>
  </si>
  <si>
    <t>Строительство объекта "Поликлиника в г. Кудрово Всеволожского района"</t>
  </si>
  <si>
    <t>Завершение строительства здания морга в г.Тосно, ш. Барыбина, д. 31, в т.ч. проектирование</t>
  </si>
  <si>
    <t>Строительство амбулаторно-поликлинического комплекса пос. Тельмана, Тосненский муниципалный район</t>
  </si>
  <si>
    <t xml:space="preserve">Государственное казенное учреждение  «Управление строительства Ленинградской области» (далее - ГКУ "УС ЛО") </t>
  </si>
  <si>
    <t xml:space="preserve">ГКУ «УС ЛО» </t>
  </si>
  <si>
    <t>Строительство пищеблока для стационара Ивангородской городской больницы ГБУЗ ЛО "Кингисеппская МБ" мощностью на 120 коек, в т.ч. проектирование</t>
  </si>
  <si>
    <t>Строительство поликлиники на 600 посещений в смену в г.п.Новоселье Ломоносовского района, в т.ч. проектирование</t>
  </si>
  <si>
    <t>Заключение экспертизы по проекту
№ 47-1-1-3-027123-2019 от 07.10.2019, по смете № 47-1-0183-19 от 07.10.2019</t>
  </si>
  <si>
    <t>Заключение экспертизы по проекту
№ 47-1-1-3-017046-2019 от 05.07.2019, по смете № 47-1-0126-19 от 05.07.2019</t>
  </si>
  <si>
    <t>Заключение экспертизы по проекту
№ 47-1-1-3-007062-2019  от 29.03.2019, по смете № 47-1-0088-19 от 26.04.2019</t>
  </si>
  <si>
    <t xml:space="preserve">Заключение экспертизы по проекту
№ 47-1-1-3-0192-16 от 01.09.2016, по смете № 47-1-7-0531-16 от 01.09.2016 </t>
  </si>
  <si>
    <t xml:space="preserve">Заключение экспертизы по проекту
№ 47-1-4-0137-15  от 31.08.15,  по смете №47-1-7-0428-15 от 27.10.15 </t>
  </si>
  <si>
    <t>Заключение экспертизы по проекту
№ 47-1-4-0101-15  от 02.07.15 г, по смете №47-1-7-0384-15 от 04.09.15</t>
  </si>
  <si>
    <t>Заключение экспертизы по проекту
№ 47-1-4-0291-16 от 29.12.16, по смете №47-1-7-0904-16 от 29.12.2016</t>
  </si>
  <si>
    <t xml:space="preserve">Строительство здания морга в г.Кингисепп, Кингисеппский муниципальный район  Ленинградской области, в т.ч. проектирование </t>
  </si>
  <si>
    <t>Строительство врачебной амбулатории на 110 посещений в смену в пос. Дубровка Всеволожского муниципального района Ленинградской области, в т.ч. проектирование</t>
  </si>
  <si>
    <t>2019-2022</t>
  </si>
  <si>
    <t>Заключение экспертизы по проекту № 47-1-1-3-008303-2018 от 21.12.2018, по смете № 47-1-0260-18 от 21.12.2018</t>
  </si>
  <si>
    <t>Заключение экспертизы по проекту № 47-1-1-3-036036-2019 от 17.12.2019, по смете № 47-1-0240-19 от 17.12.2019</t>
  </si>
  <si>
    <t>2018-2019</t>
  </si>
  <si>
    <t>2018-2021</t>
  </si>
  <si>
    <t>2018-2022</t>
  </si>
  <si>
    <t>4.1</t>
  </si>
  <si>
    <t>4.2</t>
  </si>
  <si>
    <t>4.3</t>
  </si>
  <si>
    <t>4.4</t>
  </si>
  <si>
    <t>4.6</t>
  </si>
  <si>
    <t xml:space="preserve">Срок реализации </t>
  </si>
  <si>
    <t xml:space="preserve">Информация о состоянии проектно-сметной документации 
</t>
  </si>
  <si>
    <t>Заказчик</t>
  </si>
  <si>
    <t>Полный объем финансирования (тыс. рублей)</t>
  </si>
  <si>
    <t>Фактические расходы на создание объекта (нарастающим итогом) за предыдущие периоды реализации</t>
  </si>
  <si>
    <t>ГКУ "УС ЛО"</t>
  </si>
  <si>
    <t>ГКУ «УС ЛО»</t>
  </si>
  <si>
    <t xml:space="preserve"> в т.ч. ПИР</t>
  </si>
  <si>
    <t>в т.ч. СМР</t>
  </si>
  <si>
    <t>в т.ч. ПИР</t>
  </si>
  <si>
    <t>243176,19 (в ценах 2013 г.)</t>
  </si>
  <si>
    <t>2015-2020</t>
  </si>
  <si>
    <t>3067973,24 (в ценах 2015 г.)</t>
  </si>
  <si>
    <t>396137,32 (в ценах 2015 г.)</t>
  </si>
  <si>
    <t>93123,14 (в ценах 2016 г.)</t>
  </si>
  <si>
    <t>2013-2019</t>
  </si>
  <si>
    <t>2017-2022</t>
  </si>
  <si>
    <t>960482,57 (в ценах 2019 г.)</t>
  </si>
  <si>
    <t>226531,93 ( в ценах 2018 г.)</t>
  </si>
  <si>
    <t>239230,51 (в ценах 2019 г.)</t>
  </si>
  <si>
    <t>2019-2021</t>
  </si>
  <si>
    <t>96230,37 (в ценах 2019 г.)</t>
  </si>
  <si>
    <t>313655,79 ( в ценах 2018 г.)</t>
  </si>
  <si>
    <t>2019-2020</t>
  </si>
  <si>
    <t xml:space="preserve">Выкуп врачебной амбулатории в дер. Вистино Кингисеппского района Ленинградской области </t>
  </si>
  <si>
    <t>100 посещений в смену</t>
  </si>
  <si>
    <t>Заключение эксперптизы по проекту № 47-1-8-0151-19</t>
  </si>
  <si>
    <t>Комитет по здравоохранению Ленинградской области</t>
  </si>
  <si>
    <t>Утвержденная и (или) прогнозируемая сметная стоимость объекта</t>
  </si>
  <si>
    <r>
      <t xml:space="preserve">Заключение экспертизы по проекту №47-1-1-3-0244-18 от 28.09.2018 </t>
    </r>
    <r>
      <rPr>
        <b/>
        <sz val="10"/>
        <rFont val="Times New Roman"/>
        <family val="1"/>
        <charset val="204"/>
      </rPr>
      <t>(разработка ПСД на завершение строительства)</t>
    </r>
  </si>
  <si>
    <r>
      <t xml:space="preserve">988 602.92 </t>
    </r>
    <r>
      <rPr>
        <b/>
        <sz val="11"/>
        <rFont val="Times New Roman"/>
        <family val="1"/>
        <charset val="204"/>
      </rPr>
      <t>(ориентировочно)</t>
    </r>
  </si>
  <si>
    <t>4.5</t>
  </si>
  <si>
    <t>В том числе 2020 год:</t>
  </si>
  <si>
    <t xml:space="preserve">ПЕРЕЧЕНЬ
объектов, строительство, реконструкция и модернизация которых предусмотрены в рамках государственной программы Ленинградской области
"Развитие здравоохранения в Ленинградской области"
</t>
  </si>
  <si>
    <t>4.14</t>
  </si>
  <si>
    <t>Выкуп помещений в пос.Рябово Тосненского района под размещение амбулатории</t>
  </si>
  <si>
    <t>35 посещений в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</si>
</sst>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2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top"/>
    </xf>
    <xf numFmtId="0" fontId="1" fillId="2" borderId="11" xfId="0" applyFont="1" applyFill="1" applyBorder="1"/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8" fillId="0" borderId="8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top" wrapText="1"/>
    </xf>
    <xf numFmtId="2" fontId="10" fillId="0" borderId="4" xfId="1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view="pageBreakPreview" zoomScale="80" zoomScaleNormal="85" zoomScaleSheetLayoutView="80" workbookViewId="0">
      <pane xSplit="4" ySplit="4" topLeftCell="E95" activePane="bottomRight" state="frozen"/>
      <selection pane="topRight" activeCell="E1" sqref="E1"/>
      <selection pane="bottomLeft" activeCell="A5" sqref="A5"/>
      <selection pane="bottomRight" activeCell="M110" sqref="M110"/>
    </sheetView>
  </sheetViews>
  <sheetFormatPr defaultColWidth="9.140625" defaultRowHeight="15" x14ac:dyDescent="0.25"/>
  <cols>
    <col min="1" max="1" width="6" style="3" customWidth="1"/>
    <col min="2" max="2" width="32.85546875" style="3" customWidth="1"/>
    <col min="3" max="3" width="18.85546875" style="3" customWidth="1"/>
    <col min="4" max="4" width="17.140625" style="3" customWidth="1"/>
    <col min="5" max="5" width="32.7109375" style="3" customWidth="1"/>
    <col min="6" max="6" width="15.28515625" style="3" customWidth="1"/>
    <col min="7" max="7" width="15.42578125" style="3" customWidth="1"/>
    <col min="8" max="8" width="21.85546875" style="3" customWidth="1"/>
    <col min="9" max="9" width="19.42578125" style="3" customWidth="1"/>
    <col min="10" max="10" width="12.42578125" style="3" customWidth="1"/>
    <col min="11" max="11" width="17" style="3" customWidth="1"/>
    <col min="12" max="12" width="14.28515625" style="3" customWidth="1"/>
    <col min="13" max="13" width="17.5703125" style="3" customWidth="1"/>
    <col min="14" max="14" width="14.7109375" style="3" customWidth="1"/>
    <col min="15" max="15" width="16.42578125" style="3" customWidth="1"/>
    <col min="16" max="16" width="25" style="1" customWidth="1"/>
    <col min="17" max="16384" width="9.140625" style="2"/>
  </cols>
  <sheetData>
    <row r="1" spans="1:16" ht="28.5" customHeight="1" x14ac:dyDescent="0.2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"/>
    </row>
    <row r="2" spans="1:16" ht="86.25" customHeight="1" x14ac:dyDescent="0.25">
      <c r="A2" s="110" t="s">
        <v>144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6" ht="15" customHeight="1" x14ac:dyDescent="0.25">
      <c r="A3" s="88" t="s">
        <v>0</v>
      </c>
      <c r="B3" s="88" t="s">
        <v>53</v>
      </c>
      <c r="C3" s="88" t="s">
        <v>39</v>
      </c>
      <c r="D3" s="88" t="s">
        <v>111</v>
      </c>
      <c r="E3" s="88" t="s">
        <v>112</v>
      </c>
      <c r="F3" s="89" t="s">
        <v>139</v>
      </c>
      <c r="G3" s="90"/>
      <c r="H3" s="101" t="s">
        <v>7</v>
      </c>
      <c r="I3" s="101" t="s">
        <v>113</v>
      </c>
      <c r="J3" s="88" t="s">
        <v>1</v>
      </c>
      <c r="K3" s="88" t="s">
        <v>114</v>
      </c>
      <c r="L3" s="88"/>
      <c r="M3" s="88"/>
      <c r="N3" s="88"/>
      <c r="O3" s="88"/>
      <c r="P3" s="147" t="s">
        <v>115</v>
      </c>
    </row>
    <row r="4" spans="1:16" ht="60.75" customHeight="1" x14ac:dyDescent="0.25">
      <c r="A4" s="88"/>
      <c r="B4" s="88"/>
      <c r="C4" s="88"/>
      <c r="D4" s="88"/>
      <c r="E4" s="88"/>
      <c r="F4" s="91"/>
      <c r="G4" s="92"/>
      <c r="H4" s="102"/>
      <c r="I4" s="103"/>
      <c r="J4" s="88"/>
      <c r="K4" s="18" t="s">
        <v>2</v>
      </c>
      <c r="L4" s="18" t="s">
        <v>3</v>
      </c>
      <c r="M4" s="18" t="s">
        <v>4</v>
      </c>
      <c r="N4" s="18" t="s">
        <v>5</v>
      </c>
      <c r="O4" s="18" t="s">
        <v>6</v>
      </c>
      <c r="P4" s="148"/>
    </row>
    <row r="5" spans="1:16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93">
        <v>6</v>
      </c>
      <c r="G5" s="94"/>
      <c r="H5" s="10">
        <v>7</v>
      </c>
      <c r="I5" s="21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23">
        <v>15</v>
      </c>
    </row>
    <row r="6" spans="1:16" ht="15.75" x14ac:dyDescent="0.25">
      <c r="A6" s="111" t="s">
        <v>71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22"/>
    </row>
    <row r="7" spans="1:16" ht="60" x14ac:dyDescent="0.25">
      <c r="A7" s="7" t="s">
        <v>55</v>
      </c>
      <c r="B7" s="9" t="s">
        <v>66</v>
      </c>
      <c r="C7" s="9" t="s">
        <v>46</v>
      </c>
      <c r="D7" s="9">
        <v>2019</v>
      </c>
      <c r="E7" s="9"/>
      <c r="F7" s="95"/>
      <c r="G7" s="96"/>
      <c r="H7" s="19" t="s">
        <v>9</v>
      </c>
      <c r="I7" s="19" t="s">
        <v>9</v>
      </c>
      <c r="J7" s="9">
        <v>2019</v>
      </c>
      <c r="K7" s="8">
        <f t="shared" ref="K7" si="0">SUM(L7:O7)</f>
        <v>8850</v>
      </c>
      <c r="L7" s="8">
        <v>8850</v>
      </c>
      <c r="M7" s="8"/>
      <c r="N7" s="9"/>
      <c r="O7" s="9"/>
      <c r="P7" s="20">
        <v>8850</v>
      </c>
    </row>
    <row r="8" spans="1:16" ht="60" x14ac:dyDescent="0.25">
      <c r="A8" s="7" t="s">
        <v>18</v>
      </c>
      <c r="B8" s="9" t="s">
        <v>65</v>
      </c>
      <c r="C8" s="9" t="s">
        <v>46</v>
      </c>
      <c r="D8" s="9">
        <v>2019</v>
      </c>
      <c r="E8" s="9"/>
      <c r="F8" s="95"/>
      <c r="G8" s="96"/>
      <c r="H8" s="19" t="s">
        <v>9</v>
      </c>
      <c r="I8" s="19" t="s">
        <v>9</v>
      </c>
      <c r="J8" s="9">
        <v>2019</v>
      </c>
      <c r="K8" s="8">
        <f t="shared" ref="K8:K9" si="1">SUM(L8:O8)</f>
        <v>8850</v>
      </c>
      <c r="L8" s="8">
        <v>8850</v>
      </c>
      <c r="M8" s="8"/>
      <c r="N8" s="9"/>
      <c r="O8" s="9"/>
      <c r="P8" s="20">
        <v>8850</v>
      </c>
    </row>
    <row r="9" spans="1:16" ht="60" x14ac:dyDescent="0.25">
      <c r="A9" s="7" t="s">
        <v>19</v>
      </c>
      <c r="B9" s="9" t="s">
        <v>63</v>
      </c>
      <c r="C9" s="9" t="s">
        <v>46</v>
      </c>
      <c r="D9" s="9">
        <v>2019</v>
      </c>
      <c r="E9" s="9"/>
      <c r="F9" s="95"/>
      <c r="G9" s="96"/>
      <c r="H9" s="19" t="s">
        <v>9</v>
      </c>
      <c r="I9" s="19" t="s">
        <v>9</v>
      </c>
      <c r="J9" s="9">
        <v>2019</v>
      </c>
      <c r="K9" s="8">
        <f t="shared" si="1"/>
        <v>9014.7000000000007</v>
      </c>
      <c r="L9" s="8">
        <v>9014.7000000000007</v>
      </c>
      <c r="M9" s="8"/>
      <c r="N9" s="9"/>
      <c r="O9" s="9"/>
      <c r="P9" s="20">
        <v>9014.7000000000007</v>
      </c>
    </row>
    <row r="10" spans="1:16" ht="15.75" x14ac:dyDescent="0.25">
      <c r="A10" s="111" t="s">
        <v>30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22"/>
    </row>
    <row r="11" spans="1:16" ht="19.5" customHeight="1" x14ac:dyDescent="0.25">
      <c r="A11" s="106" t="s">
        <v>20</v>
      </c>
      <c r="B11" s="101" t="s">
        <v>17</v>
      </c>
      <c r="C11" s="101"/>
      <c r="D11" s="101" t="s">
        <v>72</v>
      </c>
      <c r="E11" s="76"/>
      <c r="F11" s="97"/>
      <c r="G11" s="98"/>
      <c r="H11" s="101" t="s">
        <v>9</v>
      </c>
      <c r="I11" s="101" t="s">
        <v>9</v>
      </c>
      <c r="J11" s="9">
        <v>2018</v>
      </c>
      <c r="K11" s="20">
        <f>SUM(L11:O11)</f>
        <v>66000</v>
      </c>
      <c r="L11" s="20"/>
      <c r="M11" s="20">
        <f>M17+M18+M19+M20</f>
        <v>66000</v>
      </c>
      <c r="N11" s="8"/>
      <c r="O11" s="8"/>
      <c r="P11" s="81">
        <v>175082.25</v>
      </c>
    </row>
    <row r="12" spans="1:16" ht="32.25" customHeight="1" x14ac:dyDescent="0.25">
      <c r="A12" s="107"/>
      <c r="B12" s="102"/>
      <c r="C12" s="102"/>
      <c r="D12" s="102"/>
      <c r="E12" s="114"/>
      <c r="F12" s="99"/>
      <c r="G12" s="100"/>
      <c r="H12" s="102"/>
      <c r="I12" s="102"/>
      <c r="J12" s="9">
        <v>2019</v>
      </c>
      <c r="K12" s="20">
        <f>SUM(L12:O12)</f>
        <v>109132.25</v>
      </c>
      <c r="L12" s="20"/>
      <c r="M12" s="20">
        <v>109132.25</v>
      </c>
      <c r="N12" s="8"/>
      <c r="O12" s="8"/>
      <c r="P12" s="82"/>
    </row>
    <row r="13" spans="1:16" ht="33" customHeight="1" x14ac:dyDescent="0.25">
      <c r="A13" s="107"/>
      <c r="B13" s="102"/>
      <c r="C13" s="102"/>
      <c r="D13" s="102"/>
      <c r="E13" s="114"/>
      <c r="F13" s="99"/>
      <c r="G13" s="100"/>
      <c r="H13" s="102"/>
      <c r="I13" s="102"/>
      <c r="J13" s="9">
        <v>2020</v>
      </c>
      <c r="K13" s="58">
        <f>SUM(L13:O13)</f>
        <v>174786</v>
      </c>
      <c r="L13" s="58"/>
      <c r="M13" s="24">
        <f>M32+M33</f>
        <v>174786</v>
      </c>
      <c r="N13" s="8"/>
      <c r="O13" s="8"/>
      <c r="P13" s="82"/>
    </row>
    <row r="14" spans="1:16" ht="33" customHeight="1" x14ac:dyDescent="0.25">
      <c r="A14" s="107"/>
      <c r="B14" s="102"/>
      <c r="C14" s="102"/>
      <c r="D14" s="102"/>
      <c r="E14" s="114"/>
      <c r="F14" s="99"/>
      <c r="G14" s="100"/>
      <c r="H14" s="102"/>
      <c r="I14" s="102"/>
      <c r="J14" s="69">
        <v>2021</v>
      </c>
      <c r="K14" s="58">
        <v>88000</v>
      </c>
      <c r="L14" s="58"/>
      <c r="M14" s="24">
        <v>88000</v>
      </c>
      <c r="N14" s="58"/>
      <c r="O14" s="58"/>
      <c r="P14" s="70"/>
    </row>
    <row r="15" spans="1:16" ht="33" customHeight="1" x14ac:dyDescent="0.25">
      <c r="A15" s="108"/>
      <c r="B15" s="103"/>
      <c r="C15" s="103"/>
      <c r="D15" s="103"/>
      <c r="E15" s="77"/>
      <c r="F15" s="112"/>
      <c r="G15" s="113"/>
      <c r="H15" s="103"/>
      <c r="I15" s="103"/>
      <c r="J15" s="69">
        <v>2022</v>
      </c>
      <c r="K15" s="58">
        <v>88000</v>
      </c>
      <c r="L15" s="58"/>
      <c r="M15" s="24">
        <v>88000</v>
      </c>
      <c r="N15" s="58"/>
      <c r="O15" s="58"/>
      <c r="P15" s="70"/>
    </row>
    <row r="16" spans="1:16" x14ac:dyDescent="0.25">
      <c r="A16" s="88" t="s">
        <v>32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22"/>
    </row>
    <row r="17" spans="1:16" ht="60" x14ac:dyDescent="0.25">
      <c r="A17" s="7" t="s">
        <v>106</v>
      </c>
      <c r="B17" s="9" t="s">
        <v>33</v>
      </c>
      <c r="C17" s="9" t="s">
        <v>46</v>
      </c>
      <c r="D17" s="9">
        <v>2018</v>
      </c>
      <c r="E17" s="9"/>
      <c r="F17" s="95"/>
      <c r="G17" s="96"/>
      <c r="H17" s="19" t="s">
        <v>9</v>
      </c>
      <c r="I17" s="30" t="s">
        <v>9</v>
      </c>
      <c r="J17" s="9">
        <v>2018</v>
      </c>
      <c r="K17" s="8">
        <f t="shared" ref="K17:K20" si="2">SUM(L17:O17)</f>
        <v>20000</v>
      </c>
      <c r="L17" s="9"/>
      <c r="M17" s="8">
        <v>20000</v>
      </c>
      <c r="N17" s="9"/>
      <c r="O17" s="9"/>
      <c r="P17" s="20">
        <v>19950</v>
      </c>
    </row>
    <row r="18" spans="1:16" ht="60" x14ac:dyDescent="0.25">
      <c r="A18" s="7" t="s">
        <v>107</v>
      </c>
      <c r="B18" s="9" t="s">
        <v>37</v>
      </c>
      <c r="C18" s="9" t="s">
        <v>46</v>
      </c>
      <c r="D18" s="9">
        <v>2018</v>
      </c>
      <c r="E18" s="9"/>
      <c r="F18" s="95"/>
      <c r="G18" s="96"/>
      <c r="H18" s="19" t="s">
        <v>9</v>
      </c>
      <c r="I18" s="19" t="s">
        <v>9</v>
      </c>
      <c r="J18" s="9">
        <v>2018</v>
      </c>
      <c r="K18" s="8">
        <f t="shared" si="2"/>
        <v>10000</v>
      </c>
      <c r="L18" s="9"/>
      <c r="M18" s="8">
        <v>10000</v>
      </c>
      <c r="N18" s="9"/>
      <c r="O18" s="9"/>
      <c r="P18" s="20">
        <v>10000</v>
      </c>
    </row>
    <row r="19" spans="1:16" ht="60" x14ac:dyDescent="0.25">
      <c r="A19" s="7" t="s">
        <v>108</v>
      </c>
      <c r="B19" s="9" t="s">
        <v>36</v>
      </c>
      <c r="C19" s="9" t="s">
        <v>46</v>
      </c>
      <c r="D19" s="9">
        <v>2018</v>
      </c>
      <c r="E19" s="9"/>
      <c r="F19" s="95"/>
      <c r="G19" s="96"/>
      <c r="H19" s="19" t="s">
        <v>9</v>
      </c>
      <c r="I19" s="19" t="s">
        <v>9</v>
      </c>
      <c r="J19" s="9">
        <v>2018</v>
      </c>
      <c r="K19" s="8">
        <f t="shared" si="2"/>
        <v>8000</v>
      </c>
      <c r="L19" s="9"/>
      <c r="M19" s="8">
        <v>8000</v>
      </c>
      <c r="N19" s="9"/>
      <c r="O19" s="9"/>
      <c r="P19" s="20">
        <v>8000</v>
      </c>
    </row>
    <row r="20" spans="1:16" ht="60" x14ac:dyDescent="0.25">
      <c r="A20" s="7" t="s">
        <v>109</v>
      </c>
      <c r="B20" s="9" t="s">
        <v>38</v>
      </c>
      <c r="C20" s="9" t="s">
        <v>47</v>
      </c>
      <c r="D20" s="9">
        <v>2018</v>
      </c>
      <c r="E20" s="9"/>
      <c r="F20" s="95"/>
      <c r="G20" s="96"/>
      <c r="H20" s="19" t="s">
        <v>9</v>
      </c>
      <c r="I20" s="19" t="s">
        <v>9</v>
      </c>
      <c r="J20" s="9">
        <v>2018</v>
      </c>
      <c r="K20" s="8">
        <f t="shared" si="2"/>
        <v>28000</v>
      </c>
      <c r="L20" s="9"/>
      <c r="M20" s="8">
        <v>28000</v>
      </c>
      <c r="N20" s="9"/>
      <c r="O20" s="9"/>
      <c r="P20" s="20">
        <v>28000</v>
      </c>
    </row>
    <row r="21" spans="1:16" x14ac:dyDescent="0.25">
      <c r="A21" s="88" t="s">
        <v>49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22"/>
    </row>
    <row r="22" spans="1:16" ht="60" x14ac:dyDescent="0.25">
      <c r="A22" s="7" t="s">
        <v>142</v>
      </c>
      <c r="B22" s="9" t="s">
        <v>48</v>
      </c>
      <c r="C22" s="9" t="s">
        <v>46</v>
      </c>
      <c r="D22" s="9">
        <v>2019</v>
      </c>
      <c r="E22" s="9"/>
      <c r="F22" s="95"/>
      <c r="G22" s="96"/>
      <c r="H22" s="19" t="s">
        <v>9</v>
      </c>
      <c r="I22" s="30" t="s">
        <v>9</v>
      </c>
      <c r="J22" s="9">
        <v>2019</v>
      </c>
      <c r="K22" s="8">
        <f>M22</f>
        <v>30019</v>
      </c>
      <c r="L22" s="9"/>
      <c r="M22" s="8">
        <f>15080+14939</f>
        <v>30019</v>
      </c>
      <c r="N22" s="9"/>
      <c r="O22" s="9"/>
      <c r="P22" s="20">
        <f>15080+14939</f>
        <v>30019</v>
      </c>
    </row>
    <row r="23" spans="1:16" ht="60" x14ac:dyDescent="0.25">
      <c r="A23" s="7" t="s">
        <v>110</v>
      </c>
      <c r="B23" s="9" t="s">
        <v>50</v>
      </c>
      <c r="C23" s="9" t="s">
        <v>46</v>
      </c>
      <c r="D23" s="9">
        <v>2019</v>
      </c>
      <c r="E23" s="9"/>
      <c r="F23" s="95"/>
      <c r="G23" s="96"/>
      <c r="H23" s="19" t="s">
        <v>9</v>
      </c>
      <c r="I23" s="19" t="s">
        <v>9</v>
      </c>
      <c r="J23" s="9">
        <v>2019</v>
      </c>
      <c r="K23" s="8">
        <f t="shared" ref="K23:K30" si="3">M23</f>
        <v>11430</v>
      </c>
      <c r="L23" s="9"/>
      <c r="M23" s="8">
        <v>11430</v>
      </c>
      <c r="N23" s="9"/>
      <c r="O23" s="9"/>
      <c r="P23" s="20">
        <v>11430</v>
      </c>
    </row>
    <row r="24" spans="1:16" ht="60" x14ac:dyDescent="0.25">
      <c r="A24" s="11" t="s">
        <v>56</v>
      </c>
      <c r="B24" s="9" t="s">
        <v>51</v>
      </c>
      <c r="C24" s="9" t="s">
        <v>46</v>
      </c>
      <c r="D24" s="9">
        <v>2019</v>
      </c>
      <c r="E24" s="9"/>
      <c r="F24" s="95"/>
      <c r="G24" s="96"/>
      <c r="H24" s="19" t="s">
        <v>9</v>
      </c>
      <c r="I24" s="19" t="s">
        <v>9</v>
      </c>
      <c r="J24" s="9">
        <v>2019</v>
      </c>
      <c r="K24" s="8">
        <f t="shared" si="3"/>
        <v>8323.25</v>
      </c>
      <c r="L24" s="9"/>
      <c r="M24" s="8">
        <v>8323.25</v>
      </c>
      <c r="N24" s="9"/>
      <c r="O24" s="9"/>
      <c r="P24" s="20">
        <v>8323.25</v>
      </c>
    </row>
    <row r="25" spans="1:16" ht="60" x14ac:dyDescent="0.25">
      <c r="A25" s="11" t="s">
        <v>57</v>
      </c>
      <c r="B25" s="9" t="s">
        <v>52</v>
      </c>
      <c r="C25" s="9" t="s">
        <v>47</v>
      </c>
      <c r="D25" s="9">
        <v>2019</v>
      </c>
      <c r="E25" s="9"/>
      <c r="F25" s="95"/>
      <c r="G25" s="96"/>
      <c r="H25" s="19" t="s">
        <v>9</v>
      </c>
      <c r="I25" s="19" t="s">
        <v>9</v>
      </c>
      <c r="J25" s="9">
        <v>2019</v>
      </c>
      <c r="K25" s="8">
        <f t="shared" si="3"/>
        <v>19360</v>
      </c>
      <c r="L25" s="9"/>
      <c r="M25" s="8">
        <v>19360</v>
      </c>
      <c r="N25" s="9"/>
      <c r="O25" s="9"/>
      <c r="P25" s="20">
        <v>19360</v>
      </c>
    </row>
    <row r="26" spans="1:16" ht="60" x14ac:dyDescent="0.25">
      <c r="A26" s="11" t="s">
        <v>58</v>
      </c>
      <c r="B26" s="9" t="s">
        <v>64</v>
      </c>
      <c r="C26" s="9" t="s">
        <v>46</v>
      </c>
      <c r="D26" s="9">
        <v>2019</v>
      </c>
      <c r="E26" s="9"/>
      <c r="F26" s="95"/>
      <c r="G26" s="96"/>
      <c r="H26" s="19" t="s">
        <v>9</v>
      </c>
      <c r="I26" s="19" t="s">
        <v>9</v>
      </c>
      <c r="J26" s="9">
        <v>2019</v>
      </c>
      <c r="K26" s="8">
        <f t="shared" si="3"/>
        <v>10000</v>
      </c>
      <c r="L26" s="9"/>
      <c r="M26" s="8">
        <v>10000</v>
      </c>
      <c r="N26" s="9"/>
      <c r="O26" s="9"/>
      <c r="P26" s="20">
        <v>10000</v>
      </c>
    </row>
    <row r="27" spans="1:16" ht="60" x14ac:dyDescent="0.25">
      <c r="A27" s="12" t="s">
        <v>59</v>
      </c>
      <c r="B27" s="9" t="s">
        <v>67</v>
      </c>
      <c r="C27" s="9" t="s">
        <v>46</v>
      </c>
      <c r="D27" s="9">
        <v>2019</v>
      </c>
      <c r="E27" s="9"/>
      <c r="F27" s="95"/>
      <c r="G27" s="96"/>
      <c r="H27" s="19" t="s">
        <v>9</v>
      </c>
      <c r="I27" s="19" t="s">
        <v>9</v>
      </c>
      <c r="J27" s="9">
        <v>2019</v>
      </c>
      <c r="K27" s="8">
        <f t="shared" si="3"/>
        <v>10000</v>
      </c>
      <c r="L27" s="9"/>
      <c r="M27" s="8">
        <v>10000</v>
      </c>
      <c r="N27" s="9"/>
      <c r="O27" s="9"/>
      <c r="P27" s="20">
        <v>10000</v>
      </c>
    </row>
    <row r="28" spans="1:16" ht="60" x14ac:dyDescent="0.25">
      <c r="A28" s="12" t="s">
        <v>60</v>
      </c>
      <c r="B28" s="9" t="s">
        <v>68</v>
      </c>
      <c r="C28" s="9" t="s">
        <v>46</v>
      </c>
      <c r="D28" s="9">
        <v>2019</v>
      </c>
      <c r="E28" s="9"/>
      <c r="F28" s="95"/>
      <c r="G28" s="96"/>
      <c r="H28" s="19" t="s">
        <v>9</v>
      </c>
      <c r="I28" s="19" t="s">
        <v>9</v>
      </c>
      <c r="J28" s="9">
        <v>2019</v>
      </c>
      <c r="K28" s="8">
        <f t="shared" si="3"/>
        <v>10000</v>
      </c>
      <c r="L28" s="9"/>
      <c r="M28" s="8">
        <v>10000</v>
      </c>
      <c r="N28" s="9"/>
      <c r="O28" s="9"/>
      <c r="P28" s="20">
        <v>10000</v>
      </c>
    </row>
    <row r="29" spans="1:16" ht="60" x14ac:dyDescent="0.25">
      <c r="A29" s="12" t="s">
        <v>61</v>
      </c>
      <c r="B29" s="9" t="s">
        <v>69</v>
      </c>
      <c r="C29" s="9" t="s">
        <v>46</v>
      </c>
      <c r="D29" s="9">
        <v>2019</v>
      </c>
      <c r="E29" s="9"/>
      <c r="F29" s="95"/>
      <c r="G29" s="96"/>
      <c r="H29" s="19" t="s">
        <v>9</v>
      </c>
      <c r="I29" s="19" t="s">
        <v>9</v>
      </c>
      <c r="J29" s="9">
        <v>2019</v>
      </c>
      <c r="K29" s="8">
        <f t="shared" si="3"/>
        <v>10000</v>
      </c>
      <c r="L29" s="9"/>
      <c r="M29" s="8">
        <v>10000</v>
      </c>
      <c r="N29" s="9"/>
      <c r="O29" s="9"/>
      <c r="P29" s="20">
        <v>10000</v>
      </c>
    </row>
    <row r="30" spans="1:16" x14ac:dyDescent="0.25">
      <c r="A30" s="7"/>
      <c r="B30" s="9" t="s">
        <v>34</v>
      </c>
      <c r="C30" s="9"/>
      <c r="D30" s="9"/>
      <c r="E30" s="9"/>
      <c r="F30" s="95"/>
      <c r="G30" s="96"/>
      <c r="H30" s="19"/>
      <c r="I30" s="19"/>
      <c r="J30" s="9">
        <v>2019</v>
      </c>
      <c r="K30" s="8">
        <f t="shared" si="3"/>
        <v>0</v>
      </c>
      <c r="L30" s="9"/>
      <c r="M30" s="8"/>
      <c r="N30" s="9"/>
      <c r="O30" s="9"/>
      <c r="P30" s="22"/>
    </row>
    <row r="31" spans="1:16" x14ac:dyDescent="0.25">
      <c r="A31" s="88" t="s">
        <v>143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37"/>
    </row>
    <row r="32" spans="1:16" ht="60" x14ac:dyDescent="0.25">
      <c r="A32" s="59" t="s">
        <v>62</v>
      </c>
      <c r="B32" s="55" t="s">
        <v>135</v>
      </c>
      <c r="C32" s="55" t="s">
        <v>136</v>
      </c>
      <c r="D32" s="39">
        <v>2020</v>
      </c>
      <c r="E32" s="49" t="s">
        <v>137</v>
      </c>
      <c r="F32" s="104">
        <f>M32</f>
        <v>169926</v>
      </c>
      <c r="G32" s="105"/>
      <c r="H32" s="52" t="s">
        <v>138</v>
      </c>
      <c r="I32" s="52" t="s">
        <v>138</v>
      </c>
      <c r="J32" s="4">
        <v>2020</v>
      </c>
      <c r="K32" s="35">
        <f t="shared" ref="K32" si="4">L32+M32+N32+O32</f>
        <v>169926</v>
      </c>
      <c r="L32" s="58">
        <v>0</v>
      </c>
      <c r="M32" s="35">
        <v>169926</v>
      </c>
      <c r="N32" s="5">
        <v>0</v>
      </c>
      <c r="O32" s="5">
        <v>0</v>
      </c>
      <c r="P32" s="36">
        <v>0</v>
      </c>
    </row>
    <row r="33" spans="1:16" ht="60" x14ac:dyDescent="0.25">
      <c r="A33" s="59" t="s">
        <v>145</v>
      </c>
      <c r="B33" s="52" t="s">
        <v>146</v>
      </c>
      <c r="C33" s="55" t="s">
        <v>147</v>
      </c>
      <c r="D33" s="62">
        <v>2020</v>
      </c>
      <c r="E33" s="49"/>
      <c r="F33" s="104">
        <v>4860</v>
      </c>
      <c r="G33" s="105"/>
      <c r="H33" s="63" t="s">
        <v>138</v>
      </c>
      <c r="I33" s="63" t="s">
        <v>138</v>
      </c>
      <c r="J33" s="4">
        <v>2020</v>
      </c>
      <c r="K33" s="35">
        <v>4860</v>
      </c>
      <c r="L33" s="58">
        <v>0</v>
      </c>
      <c r="M33" s="35">
        <v>4860</v>
      </c>
      <c r="N33" s="5">
        <v>0</v>
      </c>
      <c r="O33" s="5">
        <v>0</v>
      </c>
      <c r="P33" s="36">
        <v>0</v>
      </c>
    </row>
    <row r="34" spans="1:16" x14ac:dyDescent="0.25">
      <c r="A34" s="66"/>
      <c r="B34" s="67" t="s">
        <v>34</v>
      </c>
      <c r="C34" s="64"/>
      <c r="D34" s="68"/>
      <c r="E34" s="65"/>
      <c r="F34" s="104"/>
      <c r="G34" s="105"/>
      <c r="H34" s="67"/>
      <c r="I34" s="67"/>
      <c r="J34" s="67">
        <v>2020</v>
      </c>
      <c r="K34" s="35">
        <v>0</v>
      </c>
      <c r="L34" s="58"/>
      <c r="M34" s="35"/>
      <c r="N34" s="5"/>
      <c r="O34" s="5"/>
      <c r="P34" s="36"/>
    </row>
    <row r="35" spans="1:16" ht="14.45" x14ac:dyDescent="0.3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22"/>
    </row>
    <row r="36" spans="1:16" ht="33" customHeight="1" x14ac:dyDescent="0.25">
      <c r="A36" s="106" t="s">
        <v>21</v>
      </c>
      <c r="B36" s="71" t="s">
        <v>14</v>
      </c>
      <c r="C36" s="71" t="s">
        <v>40</v>
      </c>
      <c r="D36" s="101" t="s">
        <v>126</v>
      </c>
      <c r="E36" s="76" t="s">
        <v>97</v>
      </c>
      <c r="F36" s="97" t="s">
        <v>121</v>
      </c>
      <c r="G36" s="98"/>
      <c r="H36" s="101" t="s">
        <v>87</v>
      </c>
      <c r="I36" s="101" t="s">
        <v>116</v>
      </c>
      <c r="J36" s="52">
        <v>2018</v>
      </c>
      <c r="K36" s="58">
        <f>SUM(L36:O36)</f>
        <v>85247</v>
      </c>
      <c r="L36" s="58"/>
      <c r="M36" s="58">
        <v>85247</v>
      </c>
      <c r="N36" s="58"/>
      <c r="O36" s="58"/>
      <c r="P36" s="149">
        <v>284544.7</v>
      </c>
    </row>
    <row r="37" spans="1:16" ht="33.75" customHeight="1" x14ac:dyDescent="0.25">
      <c r="A37" s="107"/>
      <c r="B37" s="72"/>
      <c r="C37" s="72"/>
      <c r="D37" s="102"/>
      <c r="E37" s="114"/>
      <c r="F37" s="99"/>
      <c r="G37" s="100"/>
      <c r="H37" s="102"/>
      <c r="I37" s="102"/>
      <c r="J37" s="52">
        <v>2019</v>
      </c>
      <c r="K37" s="58">
        <f>SUM(L37:O37)</f>
        <v>7</v>
      </c>
      <c r="L37" s="58"/>
      <c r="M37" s="58">
        <v>7</v>
      </c>
      <c r="N37" s="58"/>
      <c r="O37" s="58"/>
      <c r="P37" s="150"/>
    </row>
    <row r="38" spans="1:16" ht="103.15" customHeight="1" x14ac:dyDescent="0.25">
      <c r="A38" s="107"/>
      <c r="B38" s="73"/>
      <c r="C38" s="73"/>
      <c r="D38" s="103"/>
      <c r="E38" s="77"/>
      <c r="F38" s="112"/>
      <c r="G38" s="113"/>
      <c r="H38" s="103"/>
      <c r="I38" s="103"/>
      <c r="J38" s="4" t="s">
        <v>103</v>
      </c>
      <c r="K38" s="5">
        <f t="shared" ref="K38:K55" si="5">SUM(L38:O38)</f>
        <v>85254</v>
      </c>
      <c r="L38" s="5">
        <f>SUM(L36:L37)</f>
        <v>0</v>
      </c>
      <c r="M38" s="5">
        <f>SUM(M36:M37)</f>
        <v>85254</v>
      </c>
      <c r="N38" s="5">
        <f>SUM(N36:N37)</f>
        <v>0</v>
      </c>
      <c r="O38" s="5">
        <f>SUM(O36:O37)</f>
        <v>0</v>
      </c>
      <c r="P38" s="150"/>
    </row>
    <row r="39" spans="1:16" x14ac:dyDescent="0.25">
      <c r="A39" s="107"/>
      <c r="B39" s="152" t="s">
        <v>119</v>
      </c>
      <c r="C39" s="71"/>
      <c r="D39" s="101"/>
      <c r="E39" s="76"/>
      <c r="F39" s="97"/>
      <c r="G39" s="98"/>
      <c r="H39" s="101"/>
      <c r="I39" s="101"/>
      <c r="J39" s="52">
        <v>2018</v>
      </c>
      <c r="K39" s="58">
        <f>SUM(L39:O39)</f>
        <v>85247</v>
      </c>
      <c r="L39" s="58"/>
      <c r="M39" s="58">
        <v>85247</v>
      </c>
      <c r="N39" s="5"/>
      <c r="O39" s="5"/>
      <c r="P39" s="150"/>
    </row>
    <row r="40" spans="1:16" x14ac:dyDescent="0.25">
      <c r="A40" s="108"/>
      <c r="B40" s="168"/>
      <c r="C40" s="73"/>
      <c r="D40" s="103"/>
      <c r="E40" s="77"/>
      <c r="F40" s="112"/>
      <c r="G40" s="113"/>
      <c r="H40" s="103"/>
      <c r="I40" s="103"/>
      <c r="J40" s="52">
        <v>2019</v>
      </c>
      <c r="K40" s="58">
        <f>SUM(L40:O40)</f>
        <v>7</v>
      </c>
      <c r="L40" s="58"/>
      <c r="M40" s="58">
        <v>7</v>
      </c>
      <c r="N40" s="5"/>
      <c r="O40" s="5"/>
      <c r="P40" s="151"/>
    </row>
    <row r="41" spans="1:16" ht="102.75" customHeight="1" x14ac:dyDescent="0.25">
      <c r="A41" s="106" t="s">
        <v>22</v>
      </c>
      <c r="B41" s="71" t="s">
        <v>16</v>
      </c>
      <c r="C41" s="71"/>
      <c r="D41" s="101" t="s">
        <v>35</v>
      </c>
      <c r="E41" s="76" t="s">
        <v>28</v>
      </c>
      <c r="F41" s="97">
        <v>46500</v>
      </c>
      <c r="G41" s="98"/>
      <c r="H41" s="101" t="s">
        <v>88</v>
      </c>
      <c r="I41" s="101" t="s">
        <v>88</v>
      </c>
      <c r="J41" s="52">
        <v>2018</v>
      </c>
      <c r="K41" s="58">
        <f t="shared" si="5"/>
        <v>0</v>
      </c>
      <c r="L41" s="58"/>
      <c r="M41" s="58">
        <v>0</v>
      </c>
      <c r="N41" s="5"/>
      <c r="O41" s="5"/>
      <c r="P41" s="74">
        <v>1042</v>
      </c>
    </row>
    <row r="42" spans="1:16" x14ac:dyDescent="0.25">
      <c r="A42" s="108"/>
      <c r="B42" s="73"/>
      <c r="C42" s="73"/>
      <c r="D42" s="103"/>
      <c r="E42" s="77"/>
      <c r="F42" s="112"/>
      <c r="G42" s="113"/>
      <c r="H42" s="103"/>
      <c r="I42" s="103"/>
      <c r="J42" s="4">
        <v>2018</v>
      </c>
      <c r="K42" s="5">
        <f>SUM(K41)</f>
        <v>0</v>
      </c>
      <c r="L42" s="58">
        <f t="shared" ref="L42:O42" si="6">SUM(L41)</f>
        <v>0</v>
      </c>
      <c r="M42" s="5">
        <f t="shared" si="6"/>
        <v>0</v>
      </c>
      <c r="N42" s="58">
        <f t="shared" si="6"/>
        <v>0</v>
      </c>
      <c r="O42" s="58">
        <f t="shared" si="6"/>
        <v>0</v>
      </c>
      <c r="P42" s="75"/>
    </row>
    <row r="43" spans="1:16" ht="21" customHeight="1" x14ac:dyDescent="0.25">
      <c r="A43" s="106" t="s">
        <v>23</v>
      </c>
      <c r="B43" s="71" t="s">
        <v>54</v>
      </c>
      <c r="C43" s="71" t="s">
        <v>41</v>
      </c>
      <c r="D43" s="101" t="s">
        <v>122</v>
      </c>
      <c r="E43" s="76" t="s">
        <v>95</v>
      </c>
      <c r="F43" s="97" t="s">
        <v>123</v>
      </c>
      <c r="G43" s="98"/>
      <c r="H43" s="101" t="s">
        <v>88</v>
      </c>
      <c r="I43" s="101" t="s">
        <v>88</v>
      </c>
      <c r="J43" s="52">
        <v>2018</v>
      </c>
      <c r="K43" s="58">
        <f t="shared" si="5"/>
        <v>926955</v>
      </c>
      <c r="L43" s="58"/>
      <c r="M43" s="58">
        <v>926955</v>
      </c>
      <c r="N43" s="58"/>
      <c r="O43" s="58"/>
      <c r="P43" s="138">
        <v>2854910.26</v>
      </c>
    </row>
    <row r="44" spans="1:16" ht="21" customHeight="1" x14ac:dyDescent="0.25">
      <c r="A44" s="107"/>
      <c r="B44" s="72"/>
      <c r="C44" s="72"/>
      <c r="D44" s="102"/>
      <c r="E44" s="114"/>
      <c r="F44" s="99"/>
      <c r="G44" s="100"/>
      <c r="H44" s="102"/>
      <c r="I44" s="102"/>
      <c r="J44" s="52">
        <v>2019</v>
      </c>
      <c r="K44" s="58">
        <f>SUM(L44:O44)</f>
        <v>1528262</v>
      </c>
      <c r="L44" s="58"/>
      <c r="M44" s="58">
        <v>1528262</v>
      </c>
      <c r="N44" s="58"/>
      <c r="O44" s="58"/>
      <c r="P44" s="139"/>
    </row>
    <row r="45" spans="1:16" ht="21" customHeight="1" x14ac:dyDescent="0.25">
      <c r="A45" s="107"/>
      <c r="B45" s="72"/>
      <c r="C45" s="72"/>
      <c r="D45" s="102"/>
      <c r="E45" s="114"/>
      <c r="F45" s="99"/>
      <c r="G45" s="100"/>
      <c r="H45" s="102"/>
      <c r="I45" s="102"/>
      <c r="J45" s="52">
        <v>2020</v>
      </c>
      <c r="K45" s="58">
        <f>SUM(L45:O45)</f>
        <v>404339.11</v>
      </c>
      <c r="L45" s="58"/>
      <c r="M45" s="58">
        <v>404339.11</v>
      </c>
      <c r="N45" s="58"/>
      <c r="O45" s="58"/>
      <c r="P45" s="139"/>
    </row>
    <row r="46" spans="1:16" ht="119.25" customHeight="1" x14ac:dyDescent="0.25">
      <c r="A46" s="107"/>
      <c r="B46" s="73"/>
      <c r="C46" s="73"/>
      <c r="D46" s="103"/>
      <c r="E46" s="77"/>
      <c r="F46" s="112"/>
      <c r="G46" s="113"/>
      <c r="H46" s="103"/>
      <c r="I46" s="103"/>
      <c r="J46" s="4" t="s">
        <v>72</v>
      </c>
      <c r="K46" s="5">
        <f>SUM(L46:O46)</f>
        <v>2859556.11</v>
      </c>
      <c r="L46" s="5">
        <f>SUM(L43:L43)</f>
        <v>0</v>
      </c>
      <c r="M46" s="5">
        <f>SUM(M43:M45)</f>
        <v>2859556.11</v>
      </c>
      <c r="N46" s="5">
        <f>SUM(N43:N43)</f>
        <v>0</v>
      </c>
      <c r="O46" s="5">
        <f>SUM(O43:O43)</f>
        <v>0</v>
      </c>
      <c r="P46" s="139"/>
    </row>
    <row r="47" spans="1:16" x14ac:dyDescent="0.25">
      <c r="A47" s="107"/>
      <c r="B47" s="152" t="s">
        <v>119</v>
      </c>
      <c r="C47" s="57"/>
      <c r="D47" s="48"/>
      <c r="E47" s="45"/>
      <c r="F47" s="46"/>
      <c r="G47" s="47"/>
      <c r="H47" s="48"/>
      <c r="I47" s="48"/>
      <c r="J47" s="52">
        <v>2018</v>
      </c>
      <c r="K47" s="58">
        <f t="shared" ref="K47" si="7">SUM(L47:O47)</f>
        <v>926955</v>
      </c>
      <c r="L47" s="58"/>
      <c r="M47" s="58">
        <v>926955</v>
      </c>
      <c r="N47" s="58"/>
      <c r="O47" s="58"/>
      <c r="P47" s="139"/>
    </row>
    <row r="48" spans="1:16" x14ac:dyDescent="0.25">
      <c r="A48" s="107"/>
      <c r="B48" s="153"/>
      <c r="C48" s="57"/>
      <c r="D48" s="48"/>
      <c r="E48" s="45"/>
      <c r="F48" s="46"/>
      <c r="G48" s="47"/>
      <c r="H48" s="48"/>
      <c r="I48" s="48"/>
      <c r="J48" s="52">
        <v>2019</v>
      </c>
      <c r="K48" s="58">
        <f>SUM(L48:O48)</f>
        <v>1528262</v>
      </c>
      <c r="L48" s="58"/>
      <c r="M48" s="58">
        <v>1528262</v>
      </c>
      <c r="N48" s="58"/>
      <c r="O48" s="58"/>
      <c r="P48" s="139"/>
    </row>
    <row r="49" spans="1:16" x14ac:dyDescent="0.25">
      <c r="A49" s="108"/>
      <c r="B49" s="153"/>
      <c r="C49" s="57"/>
      <c r="D49" s="48"/>
      <c r="E49" s="45"/>
      <c r="F49" s="46"/>
      <c r="G49" s="47"/>
      <c r="H49" s="48"/>
      <c r="I49" s="48"/>
      <c r="J49" s="52">
        <v>2020</v>
      </c>
      <c r="K49" s="58">
        <f t="shared" ref="K49" si="8">SUM(L49:O49)</f>
        <v>404339.1</v>
      </c>
      <c r="L49" s="58"/>
      <c r="M49" s="58">
        <v>404339.1</v>
      </c>
      <c r="N49" s="58"/>
      <c r="O49" s="58"/>
      <c r="P49" s="139"/>
    </row>
    <row r="50" spans="1:16" ht="47.25" customHeight="1" x14ac:dyDescent="0.25">
      <c r="A50" s="106" t="s">
        <v>24</v>
      </c>
      <c r="B50" s="52" t="s">
        <v>8</v>
      </c>
      <c r="C50" s="52" t="s">
        <v>42</v>
      </c>
      <c r="D50" s="52" t="s">
        <v>35</v>
      </c>
      <c r="E50" s="49" t="s">
        <v>96</v>
      </c>
      <c r="F50" s="115" t="s">
        <v>124</v>
      </c>
      <c r="G50" s="116"/>
      <c r="H50" s="52" t="s">
        <v>88</v>
      </c>
      <c r="I50" s="52" t="s">
        <v>88</v>
      </c>
      <c r="J50" s="4">
        <v>2018</v>
      </c>
      <c r="K50" s="5">
        <f>SUM(L50:O50)</f>
        <v>6975.2</v>
      </c>
      <c r="L50" s="5"/>
      <c r="M50" s="5">
        <v>6975.2</v>
      </c>
      <c r="N50" s="58"/>
      <c r="O50" s="58"/>
      <c r="P50" s="166">
        <v>439647.18</v>
      </c>
    </row>
    <row r="51" spans="1:16" x14ac:dyDescent="0.25">
      <c r="A51" s="108"/>
      <c r="B51" s="44" t="s">
        <v>119</v>
      </c>
      <c r="C51" s="25"/>
      <c r="D51" s="25"/>
      <c r="E51" s="26"/>
      <c r="F51" s="27"/>
      <c r="G51" s="28"/>
      <c r="H51" s="25"/>
      <c r="I51" s="25"/>
      <c r="J51" s="52">
        <v>2018</v>
      </c>
      <c r="K51" s="58">
        <f>SUM(K50)</f>
        <v>6975.2</v>
      </c>
      <c r="L51" s="58">
        <f t="shared" ref="L51:O51" si="9">SUM(L50)</f>
        <v>0</v>
      </c>
      <c r="M51" s="58">
        <f t="shared" si="9"/>
        <v>6975.2</v>
      </c>
      <c r="N51" s="58">
        <f t="shared" si="9"/>
        <v>0</v>
      </c>
      <c r="O51" s="58">
        <f t="shared" si="9"/>
        <v>0</v>
      </c>
      <c r="P51" s="167"/>
    </row>
    <row r="52" spans="1:16" ht="21" customHeight="1" x14ac:dyDescent="0.25">
      <c r="A52" s="106" t="s">
        <v>25</v>
      </c>
      <c r="B52" s="71" t="s">
        <v>13</v>
      </c>
      <c r="C52" s="71" t="s">
        <v>43</v>
      </c>
      <c r="D52" s="101" t="s">
        <v>104</v>
      </c>
      <c r="E52" s="76" t="s">
        <v>10</v>
      </c>
      <c r="F52" s="97">
        <v>2164336.61</v>
      </c>
      <c r="G52" s="98"/>
      <c r="H52" s="101" t="s">
        <v>11</v>
      </c>
      <c r="I52" s="101" t="s">
        <v>11</v>
      </c>
      <c r="J52" s="52">
        <v>2018</v>
      </c>
      <c r="K52" s="32">
        <f t="shared" si="5"/>
        <v>0</v>
      </c>
      <c r="L52" s="32"/>
      <c r="M52" s="32">
        <v>0</v>
      </c>
      <c r="N52" s="58"/>
      <c r="O52" s="58"/>
      <c r="P52" s="132">
        <v>334211.61</v>
      </c>
    </row>
    <row r="53" spans="1:16" ht="21.75" customHeight="1" x14ac:dyDescent="0.25">
      <c r="A53" s="107"/>
      <c r="B53" s="72"/>
      <c r="C53" s="72"/>
      <c r="D53" s="102"/>
      <c r="E53" s="114"/>
      <c r="F53" s="99"/>
      <c r="G53" s="100"/>
      <c r="H53" s="102"/>
      <c r="I53" s="102"/>
      <c r="J53" s="52">
        <v>2019</v>
      </c>
      <c r="K53" s="32">
        <f>M53</f>
        <v>334211.61</v>
      </c>
      <c r="L53" s="32"/>
      <c r="M53" s="32">
        <v>334211.61</v>
      </c>
      <c r="N53" s="58"/>
      <c r="O53" s="58"/>
      <c r="P53" s="137"/>
    </row>
    <row r="54" spans="1:16" ht="21.75" customHeight="1" x14ac:dyDescent="0.25">
      <c r="A54" s="107"/>
      <c r="B54" s="72"/>
      <c r="C54" s="72"/>
      <c r="D54" s="102"/>
      <c r="E54" s="114"/>
      <c r="F54" s="99"/>
      <c r="G54" s="100"/>
      <c r="H54" s="102"/>
      <c r="I54" s="102"/>
      <c r="J54" s="52">
        <v>2020</v>
      </c>
      <c r="K54" s="32">
        <f t="shared" si="5"/>
        <v>1192271.56</v>
      </c>
      <c r="L54" s="32"/>
      <c r="M54" s="32">
        <v>1192271.56</v>
      </c>
      <c r="N54" s="58"/>
      <c r="O54" s="58"/>
      <c r="P54" s="137"/>
    </row>
    <row r="55" spans="1:16" ht="21.75" customHeight="1" x14ac:dyDescent="0.25">
      <c r="A55" s="107"/>
      <c r="B55" s="72"/>
      <c r="C55" s="72"/>
      <c r="D55" s="102"/>
      <c r="E55" s="114"/>
      <c r="F55" s="99"/>
      <c r="G55" s="100"/>
      <c r="H55" s="102"/>
      <c r="I55" s="102"/>
      <c r="J55" s="52">
        <v>2021</v>
      </c>
      <c r="K55" s="32">
        <f t="shared" si="5"/>
        <v>731946.83</v>
      </c>
      <c r="L55" s="32"/>
      <c r="M55" s="32">
        <v>731946.83</v>
      </c>
      <c r="N55" s="58"/>
      <c r="O55" s="58"/>
      <c r="P55" s="137"/>
    </row>
    <row r="56" spans="1:16" ht="21.75" customHeight="1" x14ac:dyDescent="0.25">
      <c r="A56" s="108"/>
      <c r="B56" s="73"/>
      <c r="C56" s="73"/>
      <c r="D56" s="103"/>
      <c r="E56" s="77"/>
      <c r="F56" s="112"/>
      <c r="G56" s="113"/>
      <c r="H56" s="103"/>
      <c r="I56" s="103"/>
      <c r="J56" s="4" t="s">
        <v>104</v>
      </c>
      <c r="K56" s="5">
        <f>SUM(K52:K55)</f>
        <v>2258430</v>
      </c>
      <c r="L56" s="5">
        <f t="shared" ref="L56:O56" si="10">SUM(L52:L55)</f>
        <v>0</v>
      </c>
      <c r="M56" s="5">
        <f t="shared" si="10"/>
        <v>2258430</v>
      </c>
      <c r="N56" s="5">
        <f t="shared" si="10"/>
        <v>0</v>
      </c>
      <c r="O56" s="5">
        <f t="shared" si="10"/>
        <v>0</v>
      </c>
      <c r="P56" s="133"/>
    </row>
    <row r="57" spans="1:16" ht="32.25" customHeight="1" x14ac:dyDescent="0.25">
      <c r="A57" s="106" t="s">
        <v>26</v>
      </c>
      <c r="B57" s="84" t="s">
        <v>31</v>
      </c>
      <c r="C57" s="84" t="s">
        <v>44</v>
      </c>
      <c r="D57" s="86" t="s">
        <v>122</v>
      </c>
      <c r="E57" s="87" t="s">
        <v>94</v>
      </c>
      <c r="F57" s="97" t="s">
        <v>125</v>
      </c>
      <c r="G57" s="98"/>
      <c r="H57" s="88" t="s">
        <v>88</v>
      </c>
      <c r="I57" s="88" t="s">
        <v>88</v>
      </c>
      <c r="J57" s="52">
        <v>2018</v>
      </c>
      <c r="K57" s="58">
        <f>L57+M57+N57+O57</f>
        <v>17000</v>
      </c>
      <c r="L57" s="58"/>
      <c r="M57" s="58">
        <v>17000</v>
      </c>
      <c r="N57" s="58"/>
      <c r="O57" s="58"/>
      <c r="P57" s="144">
        <v>72934.94</v>
      </c>
    </row>
    <row r="58" spans="1:16" ht="32.25" customHeight="1" x14ac:dyDescent="0.25">
      <c r="A58" s="107"/>
      <c r="B58" s="85"/>
      <c r="C58" s="84"/>
      <c r="D58" s="85"/>
      <c r="E58" s="85"/>
      <c r="F58" s="99"/>
      <c r="G58" s="100"/>
      <c r="H58" s="88"/>
      <c r="I58" s="88"/>
      <c r="J58" s="52">
        <v>2019</v>
      </c>
      <c r="K58" s="58">
        <f>L58+M58+N58+O58</f>
        <v>56739</v>
      </c>
      <c r="L58" s="58"/>
      <c r="M58" s="58">
        <v>56739</v>
      </c>
      <c r="N58" s="58"/>
      <c r="O58" s="58"/>
      <c r="P58" s="145"/>
    </row>
    <row r="59" spans="1:16" ht="32.25" customHeight="1" x14ac:dyDescent="0.25">
      <c r="A59" s="107"/>
      <c r="B59" s="85"/>
      <c r="C59" s="84"/>
      <c r="D59" s="85"/>
      <c r="E59" s="85"/>
      <c r="F59" s="99"/>
      <c r="G59" s="100"/>
      <c r="H59" s="88"/>
      <c r="I59" s="88"/>
      <c r="J59" s="52">
        <v>2020</v>
      </c>
      <c r="K59" s="58">
        <f>L59+M59+N59+O59</f>
        <v>33268.629999999997</v>
      </c>
      <c r="L59" s="58"/>
      <c r="M59" s="58">
        <v>33268.629999999997</v>
      </c>
      <c r="N59" s="58"/>
      <c r="O59" s="58"/>
      <c r="P59" s="145"/>
    </row>
    <row r="60" spans="1:16" ht="144.75" customHeight="1" x14ac:dyDescent="0.25">
      <c r="A60" s="107"/>
      <c r="B60" s="85"/>
      <c r="C60" s="84"/>
      <c r="D60" s="85"/>
      <c r="E60" s="85"/>
      <c r="F60" s="112"/>
      <c r="G60" s="113"/>
      <c r="H60" s="88"/>
      <c r="I60" s="88"/>
      <c r="J60" s="4" t="s">
        <v>72</v>
      </c>
      <c r="K60" s="5">
        <f t="shared" ref="K60:L60" si="11">K57+K58+K59</f>
        <v>107007.63</v>
      </c>
      <c r="L60" s="5">
        <f t="shared" si="11"/>
        <v>0</v>
      </c>
      <c r="M60" s="5">
        <f>M57+M58+M59</f>
        <v>107007.63</v>
      </c>
      <c r="N60" s="5">
        <f t="shared" ref="N60:O60" si="12">N57+N58+N59</f>
        <v>0</v>
      </c>
      <c r="O60" s="5">
        <f t="shared" si="12"/>
        <v>0</v>
      </c>
      <c r="P60" s="145"/>
    </row>
    <row r="61" spans="1:16" x14ac:dyDescent="0.25">
      <c r="A61" s="107"/>
      <c r="B61" s="127" t="s">
        <v>119</v>
      </c>
      <c r="C61" s="130"/>
      <c r="D61" s="160"/>
      <c r="E61" s="160"/>
      <c r="F61" s="97"/>
      <c r="G61" s="98"/>
      <c r="H61" s="101"/>
      <c r="I61" s="101"/>
      <c r="J61" s="52">
        <v>2018</v>
      </c>
      <c r="K61" s="58">
        <f>L61+M61+N61+O61</f>
        <v>17000</v>
      </c>
      <c r="L61" s="58"/>
      <c r="M61" s="58">
        <v>17000</v>
      </c>
      <c r="N61" s="5"/>
      <c r="O61" s="5"/>
      <c r="P61" s="145"/>
    </row>
    <row r="62" spans="1:16" x14ac:dyDescent="0.25">
      <c r="A62" s="107"/>
      <c r="B62" s="129"/>
      <c r="C62" s="157"/>
      <c r="D62" s="161"/>
      <c r="E62" s="161"/>
      <c r="F62" s="99"/>
      <c r="G62" s="100"/>
      <c r="H62" s="102"/>
      <c r="I62" s="102"/>
      <c r="J62" s="52">
        <v>2019</v>
      </c>
      <c r="K62" s="58">
        <f>L62+M62+N62+O62</f>
        <v>56739</v>
      </c>
      <c r="L62" s="58"/>
      <c r="M62" s="58">
        <v>56739</v>
      </c>
      <c r="N62" s="5"/>
      <c r="O62" s="5"/>
      <c r="P62" s="145"/>
    </row>
    <row r="63" spans="1:16" x14ac:dyDescent="0.25">
      <c r="A63" s="108"/>
      <c r="B63" s="128"/>
      <c r="C63" s="131"/>
      <c r="D63" s="162"/>
      <c r="E63" s="162"/>
      <c r="F63" s="112"/>
      <c r="G63" s="113"/>
      <c r="H63" s="103"/>
      <c r="I63" s="103"/>
      <c r="J63" s="52">
        <v>2020</v>
      </c>
      <c r="K63" s="58">
        <f>L63+M63+N63+O63</f>
        <v>33268.6</v>
      </c>
      <c r="L63" s="58"/>
      <c r="M63" s="58">
        <v>33268.6</v>
      </c>
      <c r="N63" s="5"/>
      <c r="O63" s="5"/>
      <c r="P63" s="146"/>
    </row>
    <row r="64" spans="1:16" x14ac:dyDescent="0.25">
      <c r="A64" s="106" t="s">
        <v>27</v>
      </c>
      <c r="B64" s="169" t="s">
        <v>84</v>
      </c>
      <c r="C64" s="130" t="s">
        <v>45</v>
      </c>
      <c r="D64" s="132" t="s">
        <v>127</v>
      </c>
      <c r="E64" s="76" t="s">
        <v>92</v>
      </c>
      <c r="F64" s="97" t="s">
        <v>128</v>
      </c>
      <c r="G64" s="98"/>
      <c r="H64" s="101" t="s">
        <v>88</v>
      </c>
      <c r="I64" s="101" t="s">
        <v>117</v>
      </c>
      <c r="J64" s="52">
        <v>2019</v>
      </c>
      <c r="K64" s="58">
        <v>40000</v>
      </c>
      <c r="L64" s="58"/>
      <c r="M64" s="58">
        <v>40000</v>
      </c>
      <c r="N64" s="5"/>
      <c r="O64" s="5"/>
      <c r="P64" s="138">
        <v>58818</v>
      </c>
    </row>
    <row r="65" spans="1:16" x14ac:dyDescent="0.25">
      <c r="A65" s="107"/>
      <c r="B65" s="170"/>
      <c r="C65" s="157"/>
      <c r="D65" s="137"/>
      <c r="E65" s="114"/>
      <c r="F65" s="99"/>
      <c r="G65" s="100"/>
      <c r="H65" s="102"/>
      <c r="I65" s="102"/>
      <c r="J65" s="52">
        <v>2020</v>
      </c>
      <c r="K65" s="58">
        <v>398000</v>
      </c>
      <c r="L65" s="58"/>
      <c r="M65" s="58">
        <v>398000</v>
      </c>
      <c r="N65" s="5"/>
      <c r="O65" s="5"/>
      <c r="P65" s="139"/>
    </row>
    <row r="66" spans="1:16" x14ac:dyDescent="0.25">
      <c r="A66" s="107"/>
      <c r="B66" s="170"/>
      <c r="C66" s="157"/>
      <c r="D66" s="137"/>
      <c r="E66" s="114"/>
      <c r="F66" s="99"/>
      <c r="G66" s="100"/>
      <c r="H66" s="102"/>
      <c r="I66" s="102"/>
      <c r="J66" s="52">
        <v>2021</v>
      </c>
      <c r="K66" s="58">
        <v>432000</v>
      </c>
      <c r="L66" s="58"/>
      <c r="M66" s="58">
        <v>432000</v>
      </c>
      <c r="N66" s="5"/>
      <c r="O66" s="5"/>
      <c r="P66" s="139"/>
    </row>
    <row r="67" spans="1:16" x14ac:dyDescent="0.25">
      <c r="A67" s="107"/>
      <c r="B67" s="170"/>
      <c r="C67" s="157"/>
      <c r="D67" s="137"/>
      <c r="E67" s="114"/>
      <c r="F67" s="99"/>
      <c r="G67" s="100"/>
      <c r="H67" s="102"/>
      <c r="I67" s="102"/>
      <c r="J67" s="52">
        <v>2022</v>
      </c>
      <c r="K67" s="58">
        <v>148234</v>
      </c>
      <c r="L67" s="58"/>
      <c r="M67" s="58">
        <v>148234</v>
      </c>
      <c r="N67" s="5"/>
      <c r="O67" s="5"/>
      <c r="P67" s="139"/>
    </row>
    <row r="68" spans="1:16" ht="50.25" customHeight="1" x14ac:dyDescent="0.25">
      <c r="A68" s="107"/>
      <c r="B68" s="171"/>
      <c r="C68" s="131"/>
      <c r="D68" s="133"/>
      <c r="E68" s="77"/>
      <c r="F68" s="112"/>
      <c r="G68" s="113"/>
      <c r="H68" s="103"/>
      <c r="I68" s="103"/>
      <c r="J68" s="60" t="s">
        <v>100</v>
      </c>
      <c r="K68" s="5">
        <f>SUM(K69:K73)</f>
        <v>1018234</v>
      </c>
      <c r="L68" s="5"/>
      <c r="M68" s="29">
        <f>M69+M70+M71+M72+M73</f>
        <v>1018234</v>
      </c>
      <c r="N68" s="5"/>
      <c r="O68" s="5"/>
      <c r="P68" s="139"/>
    </row>
    <row r="69" spans="1:16" ht="23.25" customHeight="1" x14ac:dyDescent="0.25">
      <c r="A69" s="107"/>
      <c r="B69" s="55" t="s">
        <v>118</v>
      </c>
      <c r="C69" s="55"/>
      <c r="D69" s="56"/>
      <c r="E69" s="49"/>
      <c r="F69" s="115"/>
      <c r="G69" s="116"/>
      <c r="H69" s="52"/>
      <c r="I69" s="52"/>
      <c r="J69" s="52">
        <v>2019</v>
      </c>
      <c r="K69" s="58"/>
      <c r="L69" s="58"/>
      <c r="M69" s="58"/>
      <c r="N69" s="58"/>
      <c r="O69" s="58"/>
      <c r="P69" s="139"/>
    </row>
    <row r="70" spans="1:16" ht="23.25" customHeight="1" x14ac:dyDescent="0.25">
      <c r="A70" s="107"/>
      <c r="B70" s="154" t="s">
        <v>119</v>
      </c>
      <c r="C70" s="130"/>
      <c r="D70" s="132"/>
      <c r="E70" s="76"/>
      <c r="F70" s="97"/>
      <c r="G70" s="98"/>
      <c r="H70" s="101"/>
      <c r="I70" s="101"/>
      <c r="J70" s="52">
        <v>2019</v>
      </c>
      <c r="K70" s="58">
        <v>40000</v>
      </c>
      <c r="L70" s="58"/>
      <c r="M70" s="58">
        <v>40000</v>
      </c>
      <c r="N70" s="58"/>
      <c r="O70" s="58"/>
      <c r="P70" s="139"/>
    </row>
    <row r="71" spans="1:16" ht="23.25" customHeight="1" x14ac:dyDescent="0.25">
      <c r="A71" s="107"/>
      <c r="B71" s="155"/>
      <c r="C71" s="157"/>
      <c r="D71" s="137"/>
      <c r="E71" s="114"/>
      <c r="F71" s="99"/>
      <c r="G71" s="100"/>
      <c r="H71" s="102"/>
      <c r="I71" s="102"/>
      <c r="J71" s="52">
        <v>2020</v>
      </c>
      <c r="K71" s="58">
        <f>M71</f>
        <v>398000</v>
      </c>
      <c r="L71" s="58"/>
      <c r="M71" s="58">
        <v>398000</v>
      </c>
      <c r="N71" s="58"/>
      <c r="O71" s="58"/>
      <c r="P71" s="139"/>
    </row>
    <row r="72" spans="1:16" ht="23.25" customHeight="1" x14ac:dyDescent="0.25">
      <c r="A72" s="107"/>
      <c r="B72" s="155"/>
      <c r="C72" s="157"/>
      <c r="D72" s="137"/>
      <c r="E72" s="114"/>
      <c r="F72" s="99"/>
      <c r="G72" s="100"/>
      <c r="H72" s="102"/>
      <c r="I72" s="102"/>
      <c r="J72" s="52">
        <v>2021</v>
      </c>
      <c r="K72" s="58">
        <v>432000</v>
      </c>
      <c r="L72" s="58"/>
      <c r="M72" s="58">
        <v>432000</v>
      </c>
      <c r="N72" s="58"/>
      <c r="O72" s="58"/>
      <c r="P72" s="139"/>
    </row>
    <row r="73" spans="1:16" ht="23.25" customHeight="1" x14ac:dyDescent="0.25">
      <c r="A73" s="108"/>
      <c r="B73" s="156"/>
      <c r="C73" s="131"/>
      <c r="D73" s="133"/>
      <c r="E73" s="77"/>
      <c r="F73" s="112"/>
      <c r="G73" s="113"/>
      <c r="H73" s="103"/>
      <c r="I73" s="103"/>
      <c r="J73" s="52">
        <v>2022</v>
      </c>
      <c r="K73" s="58">
        <f>M73</f>
        <v>148234</v>
      </c>
      <c r="L73" s="58"/>
      <c r="M73" s="58">
        <v>148234</v>
      </c>
      <c r="N73" s="58"/>
      <c r="O73" s="58"/>
      <c r="P73" s="140"/>
    </row>
    <row r="74" spans="1:16" ht="18" customHeight="1" x14ac:dyDescent="0.25">
      <c r="A74" s="106" t="s">
        <v>29</v>
      </c>
      <c r="B74" s="84" t="s">
        <v>86</v>
      </c>
      <c r="C74" s="84" t="s">
        <v>75</v>
      </c>
      <c r="D74" s="86" t="s">
        <v>127</v>
      </c>
      <c r="E74" s="87" t="s">
        <v>93</v>
      </c>
      <c r="F74" s="97" t="s">
        <v>129</v>
      </c>
      <c r="G74" s="98"/>
      <c r="H74" s="88" t="s">
        <v>88</v>
      </c>
      <c r="I74" s="88" t="s">
        <v>88</v>
      </c>
      <c r="J74" s="52">
        <v>2020</v>
      </c>
      <c r="K74" s="58">
        <f t="shared" ref="K74:K96" si="13">L74+M74+N74+O74</f>
        <v>45350</v>
      </c>
      <c r="L74" s="58"/>
      <c r="M74" s="58">
        <v>45350</v>
      </c>
      <c r="N74" s="5"/>
      <c r="O74" s="5"/>
      <c r="P74" s="134">
        <v>8128.97</v>
      </c>
    </row>
    <row r="75" spans="1:16" ht="18" customHeight="1" x14ac:dyDescent="0.25">
      <c r="A75" s="107"/>
      <c r="B75" s="84"/>
      <c r="C75" s="84"/>
      <c r="D75" s="86"/>
      <c r="E75" s="87"/>
      <c r="F75" s="99"/>
      <c r="G75" s="100"/>
      <c r="H75" s="88"/>
      <c r="I75" s="88"/>
      <c r="J75" s="52">
        <v>2021</v>
      </c>
      <c r="K75" s="58">
        <f t="shared" si="13"/>
        <v>137800</v>
      </c>
      <c r="L75" s="58"/>
      <c r="M75" s="58">
        <v>137800</v>
      </c>
      <c r="N75" s="5"/>
      <c r="O75" s="5"/>
      <c r="P75" s="135"/>
    </row>
    <row r="76" spans="1:16" ht="18" customHeight="1" x14ac:dyDescent="0.25">
      <c r="A76" s="107"/>
      <c r="B76" s="84"/>
      <c r="C76" s="84"/>
      <c r="D76" s="86"/>
      <c r="E76" s="87"/>
      <c r="F76" s="99"/>
      <c r="G76" s="100"/>
      <c r="H76" s="88"/>
      <c r="I76" s="88"/>
      <c r="J76" s="52">
        <v>2022</v>
      </c>
      <c r="K76" s="58">
        <f t="shared" si="13"/>
        <v>75310</v>
      </c>
      <c r="L76" s="58"/>
      <c r="M76" s="58">
        <v>75310</v>
      </c>
      <c r="N76" s="5"/>
      <c r="O76" s="5"/>
      <c r="P76" s="135"/>
    </row>
    <row r="77" spans="1:16" ht="59.25" customHeight="1" x14ac:dyDescent="0.25">
      <c r="A77" s="107"/>
      <c r="B77" s="84"/>
      <c r="C77" s="84"/>
      <c r="D77" s="86"/>
      <c r="E77" s="87"/>
      <c r="F77" s="112"/>
      <c r="G77" s="113"/>
      <c r="H77" s="88"/>
      <c r="I77" s="88"/>
      <c r="J77" s="4" t="s">
        <v>73</v>
      </c>
      <c r="K77" s="5">
        <f t="shared" si="13"/>
        <v>258460</v>
      </c>
      <c r="L77" s="5">
        <f>L74+L75+L76</f>
        <v>0</v>
      </c>
      <c r="M77" s="5">
        <f>M74+M75+M76</f>
        <v>258460</v>
      </c>
      <c r="N77" s="5">
        <f t="shared" ref="N77:O77" si="14">N74+N75+N76</f>
        <v>0</v>
      </c>
      <c r="O77" s="5">
        <f t="shared" si="14"/>
        <v>0</v>
      </c>
      <c r="P77" s="135"/>
    </row>
    <row r="78" spans="1:16" ht="18" customHeight="1" x14ac:dyDescent="0.25">
      <c r="A78" s="107"/>
      <c r="B78" s="154" t="s">
        <v>119</v>
      </c>
      <c r="C78" s="130"/>
      <c r="D78" s="132"/>
      <c r="E78" s="76"/>
      <c r="F78" s="97"/>
      <c r="G78" s="98"/>
      <c r="H78" s="101"/>
      <c r="I78" s="101"/>
      <c r="J78" s="52">
        <v>2020</v>
      </c>
      <c r="K78" s="58">
        <f t="shared" ref="K78:K80" si="15">L78+M78+N78+O78</f>
        <v>45350</v>
      </c>
      <c r="L78" s="58"/>
      <c r="M78" s="58">
        <v>45350</v>
      </c>
      <c r="N78" s="5"/>
      <c r="O78" s="5"/>
      <c r="P78" s="135"/>
    </row>
    <row r="79" spans="1:16" ht="18" customHeight="1" x14ac:dyDescent="0.25">
      <c r="A79" s="107"/>
      <c r="B79" s="158"/>
      <c r="C79" s="157"/>
      <c r="D79" s="137"/>
      <c r="E79" s="114"/>
      <c r="F79" s="99"/>
      <c r="G79" s="100"/>
      <c r="H79" s="102"/>
      <c r="I79" s="102"/>
      <c r="J79" s="52">
        <v>2021</v>
      </c>
      <c r="K79" s="58">
        <f t="shared" si="15"/>
        <v>137800</v>
      </c>
      <c r="L79" s="58"/>
      <c r="M79" s="58">
        <v>137800</v>
      </c>
      <c r="N79" s="5"/>
      <c r="O79" s="5"/>
      <c r="P79" s="135"/>
    </row>
    <row r="80" spans="1:16" ht="18" customHeight="1" x14ac:dyDescent="0.25">
      <c r="A80" s="108"/>
      <c r="B80" s="159"/>
      <c r="C80" s="131"/>
      <c r="D80" s="133"/>
      <c r="E80" s="77"/>
      <c r="F80" s="112"/>
      <c r="G80" s="113"/>
      <c r="H80" s="103"/>
      <c r="I80" s="103"/>
      <c r="J80" s="52">
        <v>2022</v>
      </c>
      <c r="K80" s="58">
        <f t="shared" si="15"/>
        <v>75310</v>
      </c>
      <c r="L80" s="58"/>
      <c r="M80" s="58">
        <v>75310</v>
      </c>
      <c r="N80" s="5"/>
      <c r="O80" s="5"/>
      <c r="P80" s="136"/>
    </row>
    <row r="81" spans="1:16" ht="18" customHeight="1" x14ac:dyDescent="0.25">
      <c r="A81" s="106" t="s">
        <v>70</v>
      </c>
      <c r="B81" s="84" t="s">
        <v>98</v>
      </c>
      <c r="C81" s="84" t="s">
        <v>82</v>
      </c>
      <c r="D81" s="86" t="s">
        <v>105</v>
      </c>
      <c r="E81" s="87" t="s">
        <v>91</v>
      </c>
      <c r="F81" s="97" t="s">
        <v>130</v>
      </c>
      <c r="G81" s="98"/>
      <c r="H81" s="88" t="s">
        <v>88</v>
      </c>
      <c r="I81" s="101" t="s">
        <v>88</v>
      </c>
      <c r="J81" s="52">
        <v>2020</v>
      </c>
      <c r="K81" s="58">
        <f t="shared" si="13"/>
        <v>13500</v>
      </c>
      <c r="L81" s="5"/>
      <c r="M81" s="58">
        <v>13500</v>
      </c>
      <c r="N81" s="5"/>
      <c r="O81" s="5"/>
      <c r="P81" s="127">
        <v>3295.2</v>
      </c>
    </row>
    <row r="82" spans="1:16" ht="18" customHeight="1" x14ac:dyDescent="0.25">
      <c r="A82" s="107"/>
      <c r="B82" s="84"/>
      <c r="C82" s="84"/>
      <c r="D82" s="86"/>
      <c r="E82" s="87"/>
      <c r="F82" s="99"/>
      <c r="G82" s="100"/>
      <c r="H82" s="88"/>
      <c r="I82" s="102"/>
      <c r="J82" s="52">
        <v>2021</v>
      </c>
      <c r="K82" s="58">
        <f t="shared" si="13"/>
        <v>156500</v>
      </c>
      <c r="L82" s="5"/>
      <c r="M82" s="58">
        <v>156500</v>
      </c>
      <c r="N82" s="5"/>
      <c r="O82" s="5"/>
      <c r="P82" s="129"/>
    </row>
    <row r="83" spans="1:16" ht="18" customHeight="1" x14ac:dyDescent="0.25">
      <c r="A83" s="107"/>
      <c r="B83" s="84"/>
      <c r="C83" s="84"/>
      <c r="D83" s="86"/>
      <c r="E83" s="87"/>
      <c r="F83" s="99"/>
      <c r="G83" s="100"/>
      <c r="H83" s="88"/>
      <c r="I83" s="102"/>
      <c r="J83" s="52">
        <v>2022</v>
      </c>
      <c r="K83" s="58">
        <f t="shared" si="13"/>
        <v>117721</v>
      </c>
      <c r="L83" s="5"/>
      <c r="M83" s="58">
        <v>117721</v>
      </c>
      <c r="N83" s="5"/>
      <c r="O83" s="5"/>
      <c r="P83" s="129"/>
    </row>
    <row r="84" spans="1:16" ht="76.5" customHeight="1" x14ac:dyDescent="0.25">
      <c r="A84" s="107"/>
      <c r="B84" s="84"/>
      <c r="C84" s="84"/>
      <c r="D84" s="86"/>
      <c r="E84" s="87"/>
      <c r="F84" s="112"/>
      <c r="G84" s="113"/>
      <c r="H84" s="88"/>
      <c r="I84" s="103"/>
      <c r="J84" s="4" t="s">
        <v>73</v>
      </c>
      <c r="K84" s="5">
        <f t="shared" si="13"/>
        <v>287721</v>
      </c>
      <c r="L84" s="5"/>
      <c r="M84" s="5">
        <f>M81+M82+M83</f>
        <v>287721</v>
      </c>
      <c r="N84" s="5"/>
      <c r="O84" s="5"/>
      <c r="P84" s="128"/>
    </row>
    <row r="85" spans="1:16" ht="18" customHeight="1" x14ac:dyDescent="0.25">
      <c r="A85" s="107"/>
      <c r="B85" s="154" t="s">
        <v>119</v>
      </c>
      <c r="C85" s="130"/>
      <c r="D85" s="132"/>
      <c r="E85" s="76"/>
      <c r="F85" s="97"/>
      <c r="G85" s="98"/>
      <c r="H85" s="101"/>
      <c r="I85" s="101"/>
      <c r="J85" s="52">
        <v>2020</v>
      </c>
      <c r="K85" s="58">
        <f t="shared" ref="K85:K87" si="16">L85+M85+N85+O85</f>
        <v>13500</v>
      </c>
      <c r="L85" s="5"/>
      <c r="M85" s="58">
        <v>13500</v>
      </c>
      <c r="N85" s="5"/>
      <c r="O85" s="5"/>
      <c r="P85" s="39"/>
    </row>
    <row r="86" spans="1:16" ht="18" customHeight="1" x14ac:dyDescent="0.25">
      <c r="A86" s="107"/>
      <c r="B86" s="158"/>
      <c r="C86" s="157"/>
      <c r="D86" s="137"/>
      <c r="E86" s="114"/>
      <c r="F86" s="99"/>
      <c r="G86" s="100"/>
      <c r="H86" s="102"/>
      <c r="I86" s="102"/>
      <c r="J86" s="52">
        <v>2021</v>
      </c>
      <c r="K86" s="58">
        <f t="shared" si="16"/>
        <v>156500</v>
      </c>
      <c r="L86" s="5"/>
      <c r="M86" s="58">
        <v>156500</v>
      </c>
      <c r="N86" s="5"/>
      <c r="O86" s="5"/>
      <c r="P86" s="39"/>
    </row>
    <row r="87" spans="1:16" ht="18" customHeight="1" x14ac:dyDescent="0.25">
      <c r="A87" s="108"/>
      <c r="B87" s="159"/>
      <c r="C87" s="131"/>
      <c r="D87" s="133"/>
      <c r="E87" s="77"/>
      <c r="F87" s="112"/>
      <c r="G87" s="113"/>
      <c r="H87" s="103"/>
      <c r="I87" s="103"/>
      <c r="J87" s="52">
        <v>2022</v>
      </c>
      <c r="K87" s="58">
        <f t="shared" si="16"/>
        <v>117721</v>
      </c>
      <c r="L87" s="5"/>
      <c r="M87" s="58">
        <v>117721</v>
      </c>
      <c r="N87" s="5"/>
      <c r="O87" s="5"/>
      <c r="P87" s="39"/>
    </row>
    <row r="88" spans="1:16" ht="22.5" customHeight="1" x14ac:dyDescent="0.25">
      <c r="A88" s="106" t="s">
        <v>76</v>
      </c>
      <c r="B88" s="130" t="s">
        <v>85</v>
      </c>
      <c r="C88" s="130" t="s">
        <v>83</v>
      </c>
      <c r="D88" s="132" t="s">
        <v>131</v>
      </c>
      <c r="E88" s="163" t="s">
        <v>140</v>
      </c>
      <c r="F88" s="117">
        <v>43000</v>
      </c>
      <c r="G88" s="90"/>
      <c r="H88" s="88" t="s">
        <v>88</v>
      </c>
      <c r="I88" s="101" t="s">
        <v>88</v>
      </c>
      <c r="J88" s="52">
        <v>2020</v>
      </c>
      <c r="K88" s="58">
        <f t="shared" si="13"/>
        <v>5000</v>
      </c>
      <c r="L88" s="58"/>
      <c r="M88" s="58">
        <v>5000</v>
      </c>
      <c r="N88" s="58"/>
      <c r="O88" s="58"/>
      <c r="P88" s="141">
        <v>537</v>
      </c>
    </row>
    <row r="89" spans="1:16" ht="22.5" customHeight="1" x14ac:dyDescent="0.25">
      <c r="A89" s="107"/>
      <c r="B89" s="157"/>
      <c r="C89" s="157"/>
      <c r="D89" s="137"/>
      <c r="E89" s="164"/>
      <c r="F89" s="118"/>
      <c r="G89" s="119"/>
      <c r="H89" s="88"/>
      <c r="I89" s="102"/>
      <c r="J89" s="52">
        <v>2021</v>
      </c>
      <c r="K89" s="58">
        <f t="shared" si="13"/>
        <v>38000</v>
      </c>
      <c r="L89" s="58"/>
      <c r="M89" s="58">
        <v>38000</v>
      </c>
      <c r="N89" s="58"/>
      <c r="O89" s="58"/>
      <c r="P89" s="142"/>
    </row>
    <row r="90" spans="1:16" ht="64.5" customHeight="1" x14ac:dyDescent="0.25">
      <c r="A90" s="107"/>
      <c r="B90" s="131"/>
      <c r="C90" s="131"/>
      <c r="D90" s="133"/>
      <c r="E90" s="165"/>
      <c r="F90" s="91"/>
      <c r="G90" s="92"/>
      <c r="H90" s="88"/>
      <c r="I90" s="103"/>
      <c r="J90" s="4" t="s">
        <v>74</v>
      </c>
      <c r="K90" s="5">
        <f t="shared" si="13"/>
        <v>43000</v>
      </c>
      <c r="L90" s="5"/>
      <c r="M90" s="5">
        <f>M88+M89</f>
        <v>43000</v>
      </c>
      <c r="N90" s="5"/>
      <c r="O90" s="5"/>
      <c r="P90" s="142"/>
    </row>
    <row r="91" spans="1:16" x14ac:dyDescent="0.25">
      <c r="A91" s="107"/>
      <c r="B91" s="38" t="s">
        <v>120</v>
      </c>
      <c r="C91" s="38"/>
      <c r="D91" s="39"/>
      <c r="E91" s="40"/>
      <c r="F91" s="41"/>
      <c r="G91" s="42"/>
      <c r="H91" s="44"/>
      <c r="I91" s="52"/>
      <c r="J91" s="52">
        <v>2020</v>
      </c>
      <c r="K91" s="58">
        <v>3495</v>
      </c>
      <c r="L91" s="5"/>
      <c r="M91" s="58">
        <v>3495</v>
      </c>
      <c r="N91" s="5"/>
      <c r="O91" s="5"/>
      <c r="P91" s="142"/>
    </row>
    <row r="92" spans="1:16" x14ac:dyDescent="0.25">
      <c r="A92" s="107"/>
      <c r="B92" s="130" t="s">
        <v>119</v>
      </c>
      <c r="C92" s="130"/>
      <c r="D92" s="132"/>
      <c r="E92" s="76"/>
      <c r="F92" s="89"/>
      <c r="G92" s="90"/>
      <c r="H92" s="101"/>
      <c r="I92" s="48"/>
      <c r="J92" s="52">
        <v>2020</v>
      </c>
      <c r="K92" s="58">
        <v>1505</v>
      </c>
      <c r="L92" s="58"/>
      <c r="M92" s="58">
        <v>1505</v>
      </c>
      <c r="N92" s="5"/>
      <c r="O92" s="5"/>
      <c r="P92" s="142"/>
    </row>
    <row r="93" spans="1:16" x14ac:dyDescent="0.25">
      <c r="A93" s="108"/>
      <c r="B93" s="131"/>
      <c r="C93" s="131"/>
      <c r="D93" s="133"/>
      <c r="E93" s="77"/>
      <c r="F93" s="91"/>
      <c r="G93" s="92"/>
      <c r="H93" s="103"/>
      <c r="I93" s="48"/>
      <c r="J93" s="52">
        <v>2021</v>
      </c>
      <c r="K93" s="58">
        <f t="shared" ref="K93" si="17">L93+M93+N93+O93</f>
        <v>38000</v>
      </c>
      <c r="L93" s="58"/>
      <c r="M93" s="58">
        <v>38000</v>
      </c>
      <c r="N93" s="5"/>
      <c r="O93" s="5"/>
      <c r="P93" s="143"/>
    </row>
    <row r="94" spans="1:16" ht="88.5" customHeight="1" x14ac:dyDescent="0.25">
      <c r="A94" s="106" t="s">
        <v>77</v>
      </c>
      <c r="B94" s="38" t="s">
        <v>89</v>
      </c>
      <c r="C94" s="38" t="s">
        <v>81</v>
      </c>
      <c r="D94" s="39" t="s">
        <v>72</v>
      </c>
      <c r="E94" s="40" t="s">
        <v>102</v>
      </c>
      <c r="F94" s="115" t="s">
        <v>132</v>
      </c>
      <c r="G94" s="116"/>
      <c r="H94" s="44" t="s">
        <v>88</v>
      </c>
      <c r="I94" s="43" t="s">
        <v>88</v>
      </c>
      <c r="J94" s="4">
        <v>2020</v>
      </c>
      <c r="K94" s="5">
        <f t="shared" si="13"/>
        <v>2105</v>
      </c>
      <c r="L94" s="5"/>
      <c r="M94" s="5">
        <v>2105</v>
      </c>
      <c r="N94" s="5"/>
      <c r="O94" s="5"/>
      <c r="P94" s="125">
        <v>3383.91</v>
      </c>
    </row>
    <row r="95" spans="1:16" x14ac:dyDescent="0.25">
      <c r="A95" s="108"/>
      <c r="B95" s="38" t="s">
        <v>120</v>
      </c>
      <c r="C95" s="38"/>
      <c r="D95" s="39"/>
      <c r="E95" s="40"/>
      <c r="F95" s="50"/>
      <c r="G95" s="51"/>
      <c r="H95" s="44"/>
      <c r="I95" s="43"/>
      <c r="J95" s="52">
        <v>2020</v>
      </c>
      <c r="K95" s="58">
        <f t="shared" ref="K95" si="18">L95+M95+N95+O95</f>
        <v>2105</v>
      </c>
      <c r="L95" s="58"/>
      <c r="M95" s="58">
        <v>2105</v>
      </c>
      <c r="N95" s="5"/>
      <c r="O95" s="5"/>
      <c r="P95" s="126"/>
    </row>
    <row r="96" spans="1:16" ht="84" customHeight="1" x14ac:dyDescent="0.25">
      <c r="A96" s="106" t="s">
        <v>78</v>
      </c>
      <c r="B96" s="38" t="s">
        <v>90</v>
      </c>
      <c r="C96" s="38" t="s">
        <v>45</v>
      </c>
      <c r="D96" s="39" t="s">
        <v>134</v>
      </c>
      <c r="E96" s="40" t="s">
        <v>80</v>
      </c>
      <c r="F96" s="120" t="s">
        <v>141</v>
      </c>
      <c r="G96" s="121"/>
      <c r="H96" s="44" t="s">
        <v>88</v>
      </c>
      <c r="I96" s="43" t="s">
        <v>88</v>
      </c>
      <c r="J96" s="4">
        <v>2020</v>
      </c>
      <c r="K96" s="5">
        <f t="shared" si="13"/>
        <v>9976</v>
      </c>
      <c r="L96" s="5"/>
      <c r="M96" s="5">
        <v>9976</v>
      </c>
      <c r="N96" s="5"/>
      <c r="O96" s="5"/>
      <c r="P96" s="127">
        <v>1750.34</v>
      </c>
    </row>
    <row r="97" spans="1:16" x14ac:dyDescent="0.25">
      <c r="A97" s="108"/>
      <c r="B97" s="38" t="s">
        <v>120</v>
      </c>
      <c r="C97" s="38"/>
      <c r="D97" s="39"/>
      <c r="E97" s="40"/>
      <c r="F97" s="53"/>
      <c r="G97" s="54"/>
      <c r="H97" s="44"/>
      <c r="I97" s="52"/>
      <c r="J97" s="52">
        <v>2020</v>
      </c>
      <c r="K97" s="58">
        <f t="shared" ref="K97" si="19">L97+M97+N97+O97</f>
        <v>9976</v>
      </c>
      <c r="L97" s="58"/>
      <c r="M97" s="58">
        <v>9976</v>
      </c>
      <c r="N97" s="5"/>
      <c r="O97" s="5"/>
      <c r="P97" s="128"/>
    </row>
    <row r="98" spans="1:16" ht="19.5" customHeight="1" x14ac:dyDescent="0.25">
      <c r="A98" s="106" t="s">
        <v>79</v>
      </c>
      <c r="B98" s="84" t="s">
        <v>99</v>
      </c>
      <c r="C98" s="84" t="s">
        <v>44</v>
      </c>
      <c r="D98" s="86" t="s">
        <v>127</v>
      </c>
      <c r="E98" s="87" t="s">
        <v>101</v>
      </c>
      <c r="F98" s="97" t="s">
        <v>133</v>
      </c>
      <c r="G98" s="98"/>
      <c r="H98" s="88" t="s">
        <v>88</v>
      </c>
      <c r="I98" s="88" t="s">
        <v>88</v>
      </c>
      <c r="J98" s="52">
        <v>2020</v>
      </c>
      <c r="K98" s="58">
        <f t="shared" ref="K98:K101" si="20">L98+M98+N98+O98</f>
        <v>95049.7</v>
      </c>
      <c r="L98" s="58"/>
      <c r="M98" s="58">
        <v>95049.7</v>
      </c>
      <c r="N98" s="5"/>
      <c r="O98" s="5"/>
      <c r="P98" s="127">
        <v>3491.7</v>
      </c>
    </row>
    <row r="99" spans="1:16" ht="19.5" customHeight="1" x14ac:dyDescent="0.25">
      <c r="A99" s="107"/>
      <c r="B99" s="84"/>
      <c r="C99" s="84"/>
      <c r="D99" s="86"/>
      <c r="E99" s="87"/>
      <c r="F99" s="99"/>
      <c r="G99" s="100"/>
      <c r="H99" s="88"/>
      <c r="I99" s="88"/>
      <c r="J99" s="52">
        <v>2021</v>
      </c>
      <c r="K99" s="58">
        <v>129950.3</v>
      </c>
      <c r="L99" s="58"/>
      <c r="M99" s="58">
        <v>129950.3</v>
      </c>
      <c r="N99" s="5"/>
      <c r="O99" s="5"/>
      <c r="P99" s="129"/>
    </row>
    <row r="100" spans="1:16" ht="19.5" customHeight="1" x14ac:dyDescent="0.25">
      <c r="A100" s="107"/>
      <c r="B100" s="84"/>
      <c r="C100" s="84"/>
      <c r="D100" s="86"/>
      <c r="E100" s="87"/>
      <c r="F100" s="99"/>
      <c r="G100" s="100"/>
      <c r="H100" s="88"/>
      <c r="I100" s="88"/>
      <c r="J100" s="52">
        <v>2022</v>
      </c>
      <c r="K100" s="58">
        <f t="shared" si="20"/>
        <v>136276</v>
      </c>
      <c r="L100" s="58"/>
      <c r="M100" s="58">
        <v>136276</v>
      </c>
      <c r="N100" s="5"/>
      <c r="O100" s="5"/>
      <c r="P100" s="129"/>
    </row>
    <row r="101" spans="1:16" ht="100.5" customHeight="1" x14ac:dyDescent="0.25">
      <c r="A101" s="107"/>
      <c r="B101" s="84"/>
      <c r="C101" s="84"/>
      <c r="D101" s="86"/>
      <c r="E101" s="87"/>
      <c r="F101" s="112"/>
      <c r="G101" s="113"/>
      <c r="H101" s="88"/>
      <c r="I101" s="88"/>
      <c r="J101" s="4" t="s">
        <v>73</v>
      </c>
      <c r="K101" s="5">
        <f t="shared" si="20"/>
        <v>361276</v>
      </c>
      <c r="L101" s="5">
        <f>L98+L99+L100</f>
        <v>0</v>
      </c>
      <c r="M101" s="5">
        <f>M98+M99+M100</f>
        <v>361276</v>
      </c>
      <c r="N101" s="5">
        <f t="shared" ref="N101:O101" si="21">N98+N99+N100</f>
        <v>0</v>
      </c>
      <c r="O101" s="5">
        <f t="shared" si="21"/>
        <v>0</v>
      </c>
      <c r="P101" s="129"/>
    </row>
    <row r="102" spans="1:16" x14ac:dyDescent="0.25">
      <c r="A102" s="107"/>
      <c r="B102" s="130" t="s">
        <v>119</v>
      </c>
      <c r="C102" s="130"/>
      <c r="D102" s="132"/>
      <c r="E102" s="76"/>
      <c r="F102" s="97"/>
      <c r="G102" s="98"/>
      <c r="H102" s="101"/>
      <c r="I102" s="101"/>
      <c r="J102" s="52">
        <v>2020</v>
      </c>
      <c r="K102" s="58">
        <f t="shared" ref="K102:K104" si="22">L102+M102+N102+O102</f>
        <v>95049.7</v>
      </c>
      <c r="L102" s="58"/>
      <c r="M102" s="58">
        <v>95049.7</v>
      </c>
      <c r="N102" s="5"/>
      <c r="O102" s="5"/>
      <c r="P102" s="129"/>
    </row>
    <row r="103" spans="1:16" x14ac:dyDescent="0.25">
      <c r="A103" s="107"/>
      <c r="B103" s="157"/>
      <c r="C103" s="157"/>
      <c r="D103" s="137"/>
      <c r="E103" s="114"/>
      <c r="F103" s="99"/>
      <c r="G103" s="100"/>
      <c r="H103" s="102"/>
      <c r="I103" s="102"/>
      <c r="J103" s="52">
        <v>2021</v>
      </c>
      <c r="K103" s="58">
        <v>129950.3</v>
      </c>
      <c r="L103" s="58"/>
      <c r="M103" s="58">
        <v>129950.3</v>
      </c>
      <c r="N103" s="5"/>
      <c r="O103" s="5"/>
      <c r="P103" s="129"/>
    </row>
    <row r="104" spans="1:16" ht="15" customHeight="1" x14ac:dyDescent="0.25">
      <c r="A104" s="108"/>
      <c r="B104" s="131"/>
      <c r="C104" s="131"/>
      <c r="D104" s="133"/>
      <c r="E104" s="77"/>
      <c r="F104" s="112"/>
      <c r="G104" s="113"/>
      <c r="H104" s="103"/>
      <c r="I104" s="103"/>
      <c r="J104" s="52">
        <v>2022</v>
      </c>
      <c r="K104" s="58">
        <f t="shared" si="22"/>
        <v>136276</v>
      </c>
      <c r="L104" s="58"/>
      <c r="M104" s="58">
        <v>136276</v>
      </c>
      <c r="N104" s="5"/>
      <c r="O104" s="5"/>
      <c r="P104" s="128"/>
    </row>
    <row r="105" spans="1:16" ht="12" customHeight="1" x14ac:dyDescent="0.25">
      <c r="A105" s="122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4"/>
    </row>
    <row r="106" spans="1:16" ht="15.75" customHeight="1" x14ac:dyDescent="0.25">
      <c r="A106" s="14"/>
      <c r="B106" s="78" t="s">
        <v>12</v>
      </c>
      <c r="C106" s="78"/>
      <c r="D106" s="101" t="s">
        <v>105</v>
      </c>
      <c r="E106" s="101"/>
      <c r="F106" s="101"/>
      <c r="G106" s="101"/>
      <c r="H106" s="101"/>
      <c r="I106" s="101"/>
      <c r="J106" s="31">
        <v>2018</v>
      </c>
      <c r="K106" s="32">
        <f>SUM(L106:O106)</f>
        <v>1102177.2</v>
      </c>
      <c r="L106" s="33">
        <f>L11+L43+L53</f>
        <v>0</v>
      </c>
      <c r="M106" s="33">
        <f>M11+M43+M41+M36+M52+M57+M50</f>
        <v>1102177.2</v>
      </c>
      <c r="N106" s="15">
        <f>N11+N43+N41+N36+N52+N57+N50</f>
        <v>0</v>
      </c>
      <c r="O106" s="15">
        <f>O11+O43+O41+O36+O52+O57+O50</f>
        <v>0</v>
      </c>
      <c r="P106" s="61"/>
    </row>
    <row r="107" spans="1:16" ht="15.75" customHeight="1" x14ac:dyDescent="0.25">
      <c r="A107" s="14"/>
      <c r="B107" s="79"/>
      <c r="C107" s="79"/>
      <c r="D107" s="102"/>
      <c r="E107" s="102"/>
      <c r="F107" s="102"/>
      <c r="G107" s="102"/>
      <c r="H107" s="102"/>
      <c r="I107" s="102"/>
      <c r="J107" s="31">
        <v>2019</v>
      </c>
      <c r="K107" s="32">
        <f t="shared" ref="K107:K110" si="23">SUM(L107:O107)</f>
        <v>2095066.5599999998</v>
      </c>
      <c r="L107" s="34">
        <f>L12+L44+L54+L7+L8+L9</f>
        <v>26714.7</v>
      </c>
      <c r="M107" s="33">
        <f>M12+M44+M53+M58+M70+M37</f>
        <v>2068351.8599999999</v>
      </c>
      <c r="N107" s="15">
        <f>N12+N44+N54</f>
        <v>0</v>
      </c>
      <c r="O107" s="15">
        <f>O12+O44+O54</f>
        <v>0</v>
      </c>
      <c r="P107" s="61"/>
    </row>
    <row r="108" spans="1:16" ht="15.75" customHeight="1" x14ac:dyDescent="0.25">
      <c r="A108" s="14"/>
      <c r="B108" s="79"/>
      <c r="C108" s="79"/>
      <c r="D108" s="102"/>
      <c r="E108" s="102"/>
      <c r="F108" s="102"/>
      <c r="G108" s="102"/>
      <c r="H108" s="102"/>
      <c r="I108" s="102"/>
      <c r="J108" s="31">
        <v>2020</v>
      </c>
      <c r="K108" s="32">
        <f>SUM(L108:O108)</f>
        <v>2373646</v>
      </c>
      <c r="L108" s="33">
        <f>L13+L45+L55</f>
        <v>0</v>
      </c>
      <c r="M108" s="33">
        <f>M13+M45+M54+M59+M71+M74+M81+M88+M94+M96+M98</f>
        <v>2373646</v>
      </c>
      <c r="N108" s="15">
        <f>N13+N45+N55</f>
        <v>0</v>
      </c>
      <c r="O108" s="15">
        <f>O13+O45+O55</f>
        <v>0</v>
      </c>
      <c r="P108" s="61"/>
    </row>
    <row r="109" spans="1:16" ht="15.75" customHeight="1" x14ac:dyDescent="0.25">
      <c r="A109" s="14"/>
      <c r="B109" s="79"/>
      <c r="C109" s="79"/>
      <c r="D109" s="102"/>
      <c r="E109" s="102"/>
      <c r="F109" s="102"/>
      <c r="G109" s="102"/>
      <c r="H109" s="102"/>
      <c r="I109" s="102"/>
      <c r="J109" s="31">
        <v>2021</v>
      </c>
      <c r="K109" s="32">
        <f t="shared" si="23"/>
        <v>1714197.1300000001</v>
      </c>
      <c r="L109" s="33">
        <f>L56</f>
        <v>0</v>
      </c>
      <c r="M109" s="33">
        <f>M55+M72+M75+M82+M89+M99+K14</f>
        <v>1714197.1300000001</v>
      </c>
      <c r="N109" s="15">
        <f>N56</f>
        <v>0</v>
      </c>
      <c r="O109" s="15">
        <v>0</v>
      </c>
      <c r="P109" s="61"/>
    </row>
    <row r="110" spans="1:16" ht="15.75" customHeight="1" x14ac:dyDescent="0.25">
      <c r="A110" s="14"/>
      <c r="B110" s="79"/>
      <c r="C110" s="79"/>
      <c r="D110" s="102"/>
      <c r="E110" s="102"/>
      <c r="F110" s="102"/>
      <c r="G110" s="102"/>
      <c r="H110" s="102"/>
      <c r="I110" s="102"/>
      <c r="J110" s="31">
        <v>2022</v>
      </c>
      <c r="K110" s="32">
        <f t="shared" si="23"/>
        <v>565541</v>
      </c>
      <c r="L110" s="33">
        <v>0</v>
      </c>
      <c r="M110" s="33">
        <f>M76+M83+M73+M100+K15</f>
        <v>565541</v>
      </c>
      <c r="N110" s="15"/>
      <c r="O110" s="15"/>
      <c r="P110" s="61"/>
    </row>
    <row r="111" spans="1:16" ht="15.75" customHeight="1" x14ac:dyDescent="0.25">
      <c r="A111" s="16"/>
      <c r="B111" s="80"/>
      <c r="C111" s="80"/>
      <c r="D111" s="103"/>
      <c r="E111" s="103"/>
      <c r="F111" s="103"/>
      <c r="G111" s="103"/>
      <c r="H111" s="103"/>
      <c r="I111" s="103"/>
      <c r="J111" s="13" t="s">
        <v>105</v>
      </c>
      <c r="K111" s="5">
        <f>SUM(L111:O111)</f>
        <v>7850627.8899999997</v>
      </c>
      <c r="L111" s="17">
        <f>SUM(L106:L107)</f>
        <v>26714.7</v>
      </c>
      <c r="M111" s="17">
        <f>SUM(M106:M110)</f>
        <v>7823913.1899999995</v>
      </c>
      <c r="N111" s="17">
        <f>SUM(N106:N107)</f>
        <v>0</v>
      </c>
      <c r="O111" s="17">
        <f>SUM(O106:O109)</f>
        <v>0</v>
      </c>
      <c r="P111" s="61"/>
    </row>
    <row r="112" spans="1:16" ht="22.5" customHeight="1" x14ac:dyDescent="0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</sheetData>
  <mergeCells count="208">
    <mergeCell ref="B11:B15"/>
    <mergeCell ref="A11:A15"/>
    <mergeCell ref="D11:D15"/>
    <mergeCell ref="C11:C15"/>
    <mergeCell ref="E11:E15"/>
    <mergeCell ref="F11:G15"/>
    <mergeCell ref="H11:H15"/>
    <mergeCell ref="I11:I15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B61:B63"/>
    <mergeCell ref="D98:D101"/>
    <mergeCell ref="E98:E101"/>
    <mergeCell ref="B64:B68"/>
    <mergeCell ref="C64:C68"/>
    <mergeCell ref="D64:D68"/>
    <mergeCell ref="E64:E68"/>
    <mergeCell ref="F64:G68"/>
    <mergeCell ref="H64:H68"/>
    <mergeCell ref="B74:B77"/>
    <mergeCell ref="C74:C77"/>
    <mergeCell ref="B81:B84"/>
    <mergeCell ref="B88:B90"/>
    <mergeCell ref="B85:B87"/>
    <mergeCell ref="E39:E40"/>
    <mergeCell ref="P50:P51"/>
    <mergeCell ref="F41:G42"/>
    <mergeCell ref="H41:H42"/>
    <mergeCell ref="I36:I38"/>
    <mergeCell ref="F61:G63"/>
    <mergeCell ref="H61:H63"/>
    <mergeCell ref="I61:I63"/>
    <mergeCell ref="E52:E56"/>
    <mergeCell ref="B52:B56"/>
    <mergeCell ref="C52:C56"/>
    <mergeCell ref="D52:D56"/>
    <mergeCell ref="B39:B40"/>
    <mergeCell ref="B43:B46"/>
    <mergeCell ref="C43:C46"/>
    <mergeCell ref="E43:E46"/>
    <mergeCell ref="D43:D46"/>
    <mergeCell ref="D41:D42"/>
    <mergeCell ref="H52:H56"/>
    <mergeCell ref="I52:I56"/>
    <mergeCell ref="F39:G40"/>
    <mergeCell ref="H39:H40"/>
    <mergeCell ref="I39:I40"/>
    <mergeCell ref="B47:B49"/>
    <mergeCell ref="B41:B42"/>
    <mergeCell ref="C41:C42"/>
    <mergeCell ref="A50:A51"/>
    <mergeCell ref="A43:A49"/>
    <mergeCell ref="D85:D87"/>
    <mergeCell ref="E85:E87"/>
    <mergeCell ref="F85:G87"/>
    <mergeCell ref="H85:H87"/>
    <mergeCell ref="B70:B73"/>
    <mergeCell ref="C70:C73"/>
    <mergeCell ref="D70:D73"/>
    <mergeCell ref="E70:E73"/>
    <mergeCell ref="F70:G73"/>
    <mergeCell ref="H70:H73"/>
    <mergeCell ref="E74:E77"/>
    <mergeCell ref="A74:A80"/>
    <mergeCell ref="B78:B80"/>
    <mergeCell ref="C78:C80"/>
    <mergeCell ref="D78:D80"/>
    <mergeCell ref="A81:A87"/>
    <mergeCell ref="C85:C87"/>
    <mergeCell ref="A64:A73"/>
    <mergeCell ref="A57:A63"/>
    <mergeCell ref="I74:I77"/>
    <mergeCell ref="H57:H60"/>
    <mergeCell ref="I57:I60"/>
    <mergeCell ref="P3:P4"/>
    <mergeCell ref="H36:H38"/>
    <mergeCell ref="P43:P49"/>
    <mergeCell ref="F50:G50"/>
    <mergeCell ref="F33:G33"/>
    <mergeCell ref="H3:H4"/>
    <mergeCell ref="I3:I4"/>
    <mergeCell ref="F29:G29"/>
    <mergeCell ref="F43:G46"/>
    <mergeCell ref="I41:I42"/>
    <mergeCell ref="P36:P40"/>
    <mergeCell ref="F22:G22"/>
    <mergeCell ref="F23:G23"/>
    <mergeCell ref="F27:G27"/>
    <mergeCell ref="F28:G28"/>
    <mergeCell ref="F32:G32"/>
    <mergeCell ref="F30:G30"/>
    <mergeCell ref="A31:O31"/>
    <mergeCell ref="A36:A40"/>
    <mergeCell ref="B98:B101"/>
    <mergeCell ref="C98:C101"/>
    <mergeCell ref="A94:A95"/>
    <mergeCell ref="A96:A97"/>
    <mergeCell ref="F19:G19"/>
    <mergeCell ref="F20:G20"/>
    <mergeCell ref="P81:P84"/>
    <mergeCell ref="F52:G56"/>
    <mergeCell ref="H81:H84"/>
    <mergeCell ref="I81:I84"/>
    <mergeCell ref="H88:H90"/>
    <mergeCell ref="I88:I90"/>
    <mergeCell ref="I70:I73"/>
    <mergeCell ref="P74:P80"/>
    <mergeCell ref="P52:P56"/>
    <mergeCell ref="I85:I87"/>
    <mergeCell ref="F78:G80"/>
    <mergeCell ref="H78:H80"/>
    <mergeCell ref="I78:I80"/>
    <mergeCell ref="I64:I68"/>
    <mergeCell ref="P64:P73"/>
    <mergeCell ref="P88:P93"/>
    <mergeCell ref="P57:P63"/>
    <mergeCell ref="I43:I46"/>
    <mergeCell ref="C81:C84"/>
    <mergeCell ref="D81:D84"/>
    <mergeCell ref="E81:E84"/>
    <mergeCell ref="H92:H93"/>
    <mergeCell ref="E106:E111"/>
    <mergeCell ref="F106:F111"/>
    <mergeCell ref="G106:G111"/>
    <mergeCell ref="H106:H111"/>
    <mergeCell ref="I106:I111"/>
    <mergeCell ref="F98:G101"/>
    <mergeCell ref="F96:G96"/>
    <mergeCell ref="F94:G94"/>
    <mergeCell ref="E78:E80"/>
    <mergeCell ref="A105:P105"/>
    <mergeCell ref="H98:H101"/>
    <mergeCell ref="I98:I101"/>
    <mergeCell ref="P94:P95"/>
    <mergeCell ref="P96:P97"/>
    <mergeCell ref="A98:A104"/>
    <mergeCell ref="P98:P104"/>
    <mergeCell ref="A88:A93"/>
    <mergeCell ref="B92:B93"/>
    <mergeCell ref="C92:C93"/>
    <mergeCell ref="E36:E38"/>
    <mergeCell ref="F69:G69"/>
    <mergeCell ref="D106:D111"/>
    <mergeCell ref="C106:C111"/>
    <mergeCell ref="F88:G90"/>
    <mergeCell ref="F81:G84"/>
    <mergeCell ref="F74:G77"/>
    <mergeCell ref="F57:G60"/>
    <mergeCell ref="H43:H46"/>
    <mergeCell ref="D92:D93"/>
    <mergeCell ref="E92:E93"/>
    <mergeCell ref="F92:G93"/>
    <mergeCell ref="H74:H77"/>
    <mergeCell ref="C61:C63"/>
    <mergeCell ref="D61:D63"/>
    <mergeCell ref="E61:E63"/>
    <mergeCell ref="C88:C90"/>
    <mergeCell ref="D88:D90"/>
    <mergeCell ref="E88:E90"/>
    <mergeCell ref="F26:G26"/>
    <mergeCell ref="D36:D38"/>
    <mergeCell ref="F34:G34"/>
    <mergeCell ref="A52:A56"/>
    <mergeCell ref="C39:C40"/>
    <mergeCell ref="D39:D40"/>
    <mergeCell ref="A112:O112"/>
    <mergeCell ref="A2:O2"/>
    <mergeCell ref="A3:A4"/>
    <mergeCell ref="B3:B4"/>
    <mergeCell ref="D3:D4"/>
    <mergeCell ref="E3:E4"/>
    <mergeCell ref="K3:O3"/>
    <mergeCell ref="J3:J4"/>
    <mergeCell ref="C3:C4"/>
    <mergeCell ref="A6:O6"/>
    <mergeCell ref="A21:O21"/>
    <mergeCell ref="A16:O16"/>
    <mergeCell ref="A35:O35"/>
    <mergeCell ref="A10:O10"/>
    <mergeCell ref="D74:D77"/>
    <mergeCell ref="A41:A42"/>
    <mergeCell ref="F36:G38"/>
    <mergeCell ref="C36:C38"/>
    <mergeCell ref="P41:P42"/>
    <mergeCell ref="E41:E42"/>
    <mergeCell ref="B106:B111"/>
    <mergeCell ref="P11:P13"/>
    <mergeCell ref="A1:O1"/>
    <mergeCell ref="B57:B60"/>
    <mergeCell ref="D57:D60"/>
    <mergeCell ref="E57:E60"/>
    <mergeCell ref="C57:C60"/>
    <mergeCell ref="B36:B38"/>
    <mergeCell ref="F3:G4"/>
    <mergeCell ref="F5:G5"/>
    <mergeCell ref="F7:G7"/>
    <mergeCell ref="F8:G8"/>
    <mergeCell ref="F9:G9"/>
    <mergeCell ref="F17:G17"/>
    <mergeCell ref="F18:G18"/>
    <mergeCell ref="F24:G24"/>
    <mergeCell ref="F25:G25"/>
  </mergeCells>
  <pageMargins left="0.27" right="0.22" top="0.61" bottom="0.16" header="0.16" footer="0.16"/>
  <pageSetup paperSize="9" scale="48" fitToHeight="0" orientation="landscape" r:id="rId1"/>
  <rowBreaks count="2" manualBreakCount="2">
    <brk id="15" max="16383" man="1"/>
    <brk id="80" max="16383" man="1"/>
  </rowBreaks>
  <ignoredErrors>
    <ignoredError sqref="A7:A9 A11 A17:A20 A41 A50:A56 A96 A94" numberStoredAsText="1"/>
    <ignoredError sqref="K60 L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Мария Андреевна Кожевникова</cp:lastModifiedBy>
  <cp:lastPrinted>2020-08-06T07:30:02Z</cp:lastPrinted>
  <dcterms:created xsi:type="dcterms:W3CDTF">2016-02-19T06:06:39Z</dcterms:created>
  <dcterms:modified xsi:type="dcterms:W3CDTF">2020-11-18T13:01:41Z</dcterms:modified>
</cp:coreProperties>
</file>