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0488"/>
  </bookViews>
  <sheets>
    <sheet name="Постановление" sheetId="3" r:id="rId1"/>
    <sheet name="Приложение 1" sheetId="2" r:id="rId2"/>
    <sheet name="Приложение 2" sheetId="1" r:id="rId3"/>
  </sheets>
  <definedNames>
    <definedName name="BossProviderVariable?_a76a7063_d5bf_41dd_b2e3_27a4c3a73235" hidden="1">"25_01_2006"</definedName>
    <definedName name="_xlnm.Print_Titles" localSheetId="1">'Приложение 1'!$12:$12</definedName>
    <definedName name="_xlnm.Print_Titles" localSheetId="2">'Приложение 2'!$6:$8</definedName>
    <definedName name="_xlnm.Print_Area" localSheetId="1">'Приложение 1'!$A$1:$O$221</definedName>
    <definedName name="_xlnm.Print_Area" localSheetId="2">'Приложение 2'!$A$1:$E$26</definedName>
  </definedNames>
  <calcPr calcId="145621"/>
</workbook>
</file>

<file path=xl/calcChain.xml><?xml version="1.0" encoding="utf-8"?>
<calcChain xmlns="http://schemas.openxmlformats.org/spreadsheetml/2006/main">
  <c r="L216" i="2" l="1"/>
  <c r="L215" i="2"/>
  <c r="L214" i="2"/>
  <c r="I206" i="2"/>
  <c r="I205" i="2"/>
  <c r="I204" i="2"/>
  <c r="I203" i="2"/>
  <c r="I202" i="2"/>
  <c r="I201" i="2"/>
  <c r="K200" i="2"/>
  <c r="I200" i="2" s="1"/>
  <c r="K199" i="2"/>
  <c r="I199" i="2" s="1"/>
  <c r="K198" i="2"/>
  <c r="I198" i="2"/>
  <c r="K197" i="2"/>
  <c r="I197" i="2" s="1"/>
  <c r="M196" i="2"/>
  <c r="K196" i="2"/>
  <c r="I196" i="2" s="1"/>
  <c r="K195" i="2"/>
  <c r="I195" i="2"/>
  <c r="I194" i="2"/>
  <c r="I193" i="2"/>
  <c r="I192" i="2"/>
  <c r="I191" i="2"/>
  <c r="I190" i="2"/>
  <c r="I189" i="2"/>
  <c r="I188" i="2"/>
  <c r="I186" i="2"/>
  <c r="I184" i="2"/>
  <c r="L181" i="2"/>
  <c r="I181" i="2" s="1"/>
  <c r="L178" i="2"/>
  <c r="I178" i="2" s="1"/>
  <c r="L177" i="2"/>
  <c r="I177" i="2" s="1"/>
  <c r="K177" i="2"/>
  <c r="L176" i="2"/>
  <c r="I176" i="2"/>
  <c r="L175" i="2"/>
  <c r="I175" i="2"/>
  <c r="I174" i="2"/>
  <c r="I173" i="2"/>
  <c r="I172" i="2"/>
  <c r="L171" i="2"/>
  <c r="I171" i="2"/>
  <c r="L170" i="2"/>
  <c r="I170" i="2" s="1"/>
  <c r="I169" i="2"/>
  <c r="I168" i="2"/>
  <c r="I167" i="2"/>
  <c r="I166" i="2"/>
  <c r="I165" i="2"/>
  <c r="L164" i="2"/>
  <c r="K164" i="2"/>
  <c r="I164" i="2" s="1"/>
  <c r="L163" i="2"/>
  <c r="K163" i="2"/>
  <c r="I163" i="2"/>
  <c r="L162" i="2"/>
  <c r="I162" i="2"/>
  <c r="L161" i="2"/>
  <c r="I161" i="2" s="1"/>
  <c r="I160" i="2"/>
  <c r="I159" i="2"/>
  <c r="L158" i="2"/>
  <c r="I158" i="2" s="1"/>
  <c r="L157" i="2"/>
  <c r="I157" i="2"/>
  <c r="I156" i="2"/>
  <c r="I155" i="2"/>
  <c r="L153" i="2"/>
  <c r="L213" i="2" s="1"/>
  <c r="K153" i="2"/>
  <c r="I153" i="2" s="1"/>
  <c r="L152" i="2"/>
  <c r="L212" i="2" s="1"/>
  <c r="K152" i="2"/>
  <c r="I152" i="2"/>
  <c r="L151" i="2"/>
  <c r="I151" i="2" s="1"/>
  <c r="K151" i="2"/>
  <c r="L150" i="2"/>
  <c r="L210" i="2" s="1"/>
  <c r="K150" i="2"/>
  <c r="I150" i="2" s="1"/>
  <c r="L149" i="2"/>
  <c r="L209" i="2" s="1"/>
  <c r="K149" i="2"/>
  <c r="I149" i="2" s="1"/>
  <c r="L148" i="2"/>
  <c r="L208" i="2" s="1"/>
  <c r="K148" i="2"/>
  <c r="I148" i="2"/>
  <c r="L147" i="2"/>
  <c r="L207" i="2" s="1"/>
  <c r="K147" i="2"/>
  <c r="K207" i="2" s="1"/>
  <c r="I146" i="2"/>
  <c r="I145" i="2"/>
  <c r="I144" i="2"/>
  <c r="I143" i="2"/>
  <c r="I142" i="2"/>
  <c r="I141" i="2"/>
  <c r="I140" i="2"/>
  <c r="I139" i="2"/>
  <c r="I138" i="2"/>
  <c r="M137" i="2"/>
  <c r="I137" i="2" s="1"/>
  <c r="I136" i="2"/>
  <c r="I135" i="2"/>
  <c r="I134" i="2"/>
  <c r="I133" i="2"/>
  <c r="I132" i="2"/>
  <c r="I128" i="2"/>
  <c r="I127" i="2"/>
  <c r="I122" i="2"/>
  <c r="I121" i="2"/>
  <c r="I120" i="2"/>
  <c r="I118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3" i="2"/>
  <c r="I102" i="2"/>
  <c r="I101" i="2"/>
  <c r="I100" i="2"/>
  <c r="I99" i="2"/>
  <c r="I97" i="2"/>
  <c r="I96" i="2"/>
  <c r="I95" i="2"/>
  <c r="I94" i="2"/>
  <c r="I93" i="2"/>
  <c r="I88" i="2"/>
  <c r="I84" i="2"/>
  <c r="I80" i="2"/>
  <c r="I79" i="2"/>
  <c r="I78" i="2"/>
  <c r="I77" i="2"/>
  <c r="I76" i="2"/>
  <c r="I75" i="2"/>
  <c r="I74" i="2"/>
  <c r="I73" i="2"/>
  <c r="I68" i="2"/>
  <c r="I67" i="2"/>
  <c r="I66" i="2"/>
  <c r="I65" i="2"/>
  <c r="I64" i="2"/>
  <c r="I60" i="2"/>
  <c r="I59" i="2"/>
  <c r="I58" i="2"/>
  <c r="I57" i="2"/>
  <c r="I56" i="2"/>
  <c r="I55" i="2"/>
  <c r="I54" i="2"/>
  <c r="I53" i="2"/>
  <c r="I52" i="2"/>
  <c r="I51" i="2"/>
  <c r="I49" i="2"/>
  <c r="I48" i="2"/>
  <c r="I47" i="2"/>
  <c r="I46" i="2"/>
  <c r="I45" i="2"/>
  <c r="I43" i="2"/>
  <c r="I42" i="2"/>
  <c r="I41" i="2"/>
  <c r="I40" i="2"/>
  <c r="I39" i="2"/>
  <c r="I37" i="2"/>
  <c r="I36" i="2"/>
  <c r="I31" i="2"/>
  <c r="I30" i="2"/>
  <c r="I29" i="2"/>
  <c r="I28" i="2"/>
  <c r="I27" i="2"/>
  <c r="I26" i="2"/>
  <c r="I25" i="2"/>
  <c r="K22" i="2"/>
  <c r="I22" i="2" s="1"/>
  <c r="I216" i="2" s="1"/>
  <c r="K21" i="2"/>
  <c r="K215" i="2" s="1"/>
  <c r="K20" i="2"/>
  <c r="I20" i="2" s="1"/>
  <c r="I214" i="2" s="1"/>
  <c r="K19" i="2"/>
  <c r="K213" i="2" s="1"/>
  <c r="K18" i="2"/>
  <c r="I18" i="2" s="1"/>
  <c r="K17" i="2"/>
  <c r="K211" i="2" s="1"/>
  <c r="K16" i="2"/>
  <c r="I16" i="2" s="1"/>
  <c r="I210" i="2" s="1"/>
  <c r="M15" i="2"/>
  <c r="M209" i="2" s="1"/>
  <c r="K15" i="2"/>
  <c r="K209" i="2" s="1"/>
  <c r="I15" i="2"/>
  <c r="M14" i="2"/>
  <c r="M208" i="2" s="1"/>
  <c r="K14" i="2"/>
  <c r="I14" i="2" s="1"/>
  <c r="I208" i="2" s="1"/>
  <c r="K13" i="2"/>
  <c r="I13" i="2" s="1"/>
  <c r="G163" i="2" l="1"/>
  <c r="I209" i="2"/>
  <c r="I212" i="2"/>
  <c r="I207" i="2"/>
  <c r="K208" i="2"/>
  <c r="K210" i="2"/>
  <c r="L211" i="2"/>
  <c r="K214" i="2"/>
  <c r="I17" i="2"/>
  <c r="I211" i="2" s="1"/>
  <c r="I19" i="2"/>
  <c r="I213" i="2" s="1"/>
  <c r="I21" i="2"/>
  <c r="I215" i="2" s="1"/>
  <c r="I147" i="2"/>
  <c r="K212" i="2"/>
  <c r="K216" i="2"/>
  <c r="D26" i="1"/>
  <c r="E26" i="1"/>
  <c r="C26" i="1"/>
</calcChain>
</file>

<file path=xl/sharedStrings.xml><?xml version="1.0" encoding="utf-8"?>
<sst xmlns="http://schemas.openxmlformats.org/spreadsheetml/2006/main" count="460" uniqueCount="340">
  <si>
    <t>№ п/п</t>
  </si>
  <si>
    <t>Наименование муниципального образования</t>
  </si>
  <si>
    <t>Объем финансирования, (тыс. рублей)</t>
  </si>
  <si>
    <t>ВСЕГО</t>
  </si>
  <si>
    <t>УТВЕРЖДЕНО       
постановлением  Правительства                                                                                 Ленинградской области  
от  ________2019 года   №__________</t>
  </si>
  <si>
    <t>Волосовский муниципальный район</t>
  </si>
  <si>
    <t xml:space="preserve">Сабское сельское поселение </t>
  </si>
  <si>
    <t>2019 год</t>
  </si>
  <si>
    <t>2020 год</t>
  </si>
  <si>
    <t>2021 год</t>
  </si>
  <si>
    <t>Город Всеволожск</t>
  </si>
  <si>
    <t>Всеволожский муниципальный район</t>
  </si>
  <si>
    <t>Гатчинский муниципальный район</t>
  </si>
  <si>
    <t>Город Гатчина</t>
  </si>
  <si>
    <t>Рождественское сельское поселение</t>
  </si>
  <si>
    <t>Кировский муниципальный район</t>
  </si>
  <si>
    <t xml:space="preserve">Отрадненское  городское поселение </t>
  </si>
  <si>
    <t>Шлиссельбургское городское поселение</t>
  </si>
  <si>
    <t>Анинское городское поселение</t>
  </si>
  <si>
    <t>Ломоносовский муниципальный район</t>
  </si>
  <si>
    <t>Морозовское городское поселение</t>
  </si>
  <si>
    <t>Нераспределенные средства</t>
  </si>
  <si>
    <t>Сосновоборский городской округ</t>
  </si>
  <si>
    <t>(приложение 2)</t>
  </si>
  <si>
    <t xml:space="preserve"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«Развитие транспортной системы  Ленинградской области" </t>
  </si>
  <si>
    <t>Приложение №1</t>
  </si>
  <si>
    <t>к постановлению Правительства</t>
  </si>
  <si>
    <t xml:space="preserve">Ленинградской области </t>
  </si>
  <si>
    <t>от ____________2019 года  №______</t>
  </si>
  <si>
    <t>ПЕРЕЧЕНЬ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</si>
  <si>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</si>
  <si>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</si>
  <si>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 Ленинградской области"</t>
  </si>
  <si>
    <t>Наименование и местонахождение стройки (объекта), проектная мощность</t>
  </si>
  <si>
    <t>Проектная мощность (км/ пог.м)</t>
  </si>
  <si>
    <t>Сроки строи-тель-ства (годы)</t>
  </si>
  <si>
    <t>Информация о состоянии проектно-сметной документации (№ заключения/стадия разработки)</t>
  </si>
  <si>
    <t>Сметная стоимость                                                                                                   (тыс. рублей)</t>
  </si>
  <si>
    <t>Фи- нан-совый год</t>
  </si>
  <si>
    <t>Планируемые источники финансирования                                                                                                                                                                                                                                   (тыс. рублей)</t>
  </si>
  <si>
    <t>Бюджето-получа-тель</t>
  </si>
  <si>
    <t>Главный распоряди-тель бюджет-ных средств</t>
  </si>
  <si>
    <t>в ценах, утвержден-ных в ПСД</t>
  </si>
  <si>
    <t>в ценах года начало строительства</t>
  </si>
  <si>
    <t>всего</t>
  </si>
  <si>
    <t>федеральный бюджет</t>
  </si>
  <si>
    <t>областной бюджет</t>
  </si>
  <si>
    <t>мест-ные бюд-жеты</t>
  </si>
  <si>
    <t xml:space="preserve">прочие источ-ники </t>
  </si>
  <si>
    <t>Строительство и реконструкция автомобильных дорог общего пользования регионального и межмуниципального значения, включая строительство объектов в рамках федерального проекта "Дорожная сеть" (регионального проекта "Дорожная сеть") – всего, в том числе:</t>
  </si>
  <si>
    <t>Комитет по дорож-ному хозяйству Ленин-градской области, ГКУ "Ленавтодор"</t>
  </si>
  <si>
    <t>Комитет по дорож-ному хозяйству Ленин-градской области</t>
  </si>
  <si>
    <t>1.1</t>
  </si>
  <si>
    <t>Строительство подъезда к г. Всеволожску</t>
  </si>
  <si>
    <r>
      <t>2016 – 2024</t>
    </r>
    <r>
      <rPr>
        <sz val="14"/>
        <color indexed="8"/>
        <rFont val="Calibri"/>
        <family val="2"/>
        <charset val="204"/>
      </rPr>
      <t>¹</t>
    </r>
  </si>
  <si>
    <t>В стадии разработки</t>
  </si>
  <si>
    <t>8600000,0  (ориентиро-вочная стоимость в ценах 2019 года)</t>
  </si>
  <si>
    <t>8600000,0</t>
  </si>
  <si>
    <t>Комитет по дорож-ному хозяйству Ленин-градской области, ГКУ "Ленавто-дор"</t>
  </si>
  <si>
    <t>1.2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</si>
  <si>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 - Строительство трехпролетного двухполосного автодорожного путепровода с подходами под две полосы движения)</t>
  </si>
  <si>
    <t xml:space="preserve">2014 – 
2019
</t>
  </si>
  <si>
    <t>Положительное заключение ФАУ "Главгосэкспертиза России" проектной документации  (№ 488-13/СПЭ-2583/02  от 13 декабря 2013 года) и сметной стои-мости (№ 548-14/ СПЭ-2583/05 от 8 сентября 2014 года)</t>
  </si>
  <si>
    <t xml:space="preserve">1051361,48
 (в ценах 
II квартала 2014 года)
</t>
  </si>
  <si>
    <t xml:space="preserve">985377,3
 (по итогам конкурсных процедур)
</t>
  </si>
  <si>
    <t>1,129/ 104,5</t>
  </si>
  <si>
    <t>1.3</t>
  </si>
  <si>
    <t>Реконструкция автомобильной дороги "Петродворец – Кейкино", км 5 – км 26</t>
  </si>
  <si>
    <r>
      <t>2020-2024</t>
    </r>
    <r>
      <rPr>
        <sz val="14"/>
        <color indexed="8"/>
        <rFont val="Calibri"/>
        <family val="2"/>
        <charset val="204"/>
      </rPr>
      <t>¹</t>
    </r>
  </si>
  <si>
    <t xml:space="preserve">6200000,0
(ориентиро-вочная стоимость в ценах 2015 года)
</t>
  </si>
  <si>
    <t>7511725,9</t>
  </si>
  <si>
    <t>1.4</t>
  </si>
  <si>
    <t>Строительство путепровода на железнодорожной станции Любань на автомобильной дороге "Павлово – Мга – Шапки – Любань – Оредеж – Луга"</t>
  </si>
  <si>
    <t xml:space="preserve">1000000,0 (ориентиро-вочная стоимость 
в ценах
 2015 года)
</t>
  </si>
  <si>
    <t>1211568,7</t>
  </si>
  <si>
    <t>1.5</t>
  </si>
  <si>
    <t xml:space="preserve">Строительство мостового перехода через реку Свирь у г.Подпорожье Ленинградской области </t>
  </si>
  <si>
    <r>
      <t>2017-2024</t>
    </r>
    <r>
      <rPr>
        <sz val="14"/>
        <color indexed="8"/>
        <rFont val="Calibri"/>
        <family val="2"/>
        <charset val="204"/>
      </rPr>
      <t>¹</t>
    </r>
  </si>
  <si>
    <t>Положительное заключение государственной экспертизы (№ 987-15/ГГЭ-648/04 от 21 июля 2015 года) и сметной стоимости (№ 47-1-7-0435-15 от 29 октября  2015 года)</t>
  </si>
  <si>
    <t xml:space="preserve">2658216,34  (в ценах I квартала
2015 года)
</t>
  </si>
  <si>
    <t>3773582,3</t>
  </si>
  <si>
    <t>2,5/ 726,31</t>
  </si>
  <si>
    <t>1.6</t>
  </si>
  <si>
    <t xml:space="preserve">Реконструкция мостового перехода через реку Мойка на км 47+300 автомобильной дороги Санкт-Петербург-Кировск в Кировском районе Ленинградской области 
</t>
  </si>
  <si>
    <t xml:space="preserve">Положительное заключение государственной экспертизы (№ 47-1-5-0307-09 от 16 сентября 2009 года)
</t>
  </si>
  <si>
    <t xml:space="preserve">271991,18 
(в ценах 
III квартала 2008 года)
</t>
  </si>
  <si>
    <t>494016,4</t>
  </si>
  <si>
    <t>1,7/ 60,41</t>
  </si>
  <si>
    <t>1.7</t>
  </si>
  <si>
    <t xml:space="preserve">Строительство мостового перехода через реку Волхов на подъезде к г. Кириши в Киришском районе Ленинградской области </t>
  </si>
  <si>
    <t>2016 – 2023</t>
  </si>
  <si>
    <t>Положительное заключение государственной экспертизы проектной документации (№ 030-12/ГГЭ-5986/04 от 19 января 2012 года) и сметной стоимости (№ 47-1-7-0372-12 от 8 августа 2012 года)</t>
  </si>
  <si>
    <t xml:space="preserve">2578400,62 
 (в ценах 
II квартала 2012 года)
</t>
  </si>
  <si>
    <t>3915355,7</t>
  </si>
  <si>
    <t>1,49/ 434,8</t>
  </si>
  <si>
    <t>1.8</t>
  </si>
  <si>
    <t xml:space="preserve">Строительство автодорожного путепровода на перегоне Таммисуо – Гвардейское участка Выборг – Каменногорск взамен закрываемых переездов на ПК 105+00.00, ПК 106+38.30 </t>
  </si>
  <si>
    <t xml:space="preserve">2015 – 2018 </t>
  </si>
  <si>
    <t>Положительное заключение государственной экспертизы проектной документации (№ 354-14/ГГЭ-9076/04 от 21 марта 2014 года) и сметной стои-мости (№ 1232-14/ГГЭ-9076/10 от 10 октября  2014 года)</t>
  </si>
  <si>
    <t xml:space="preserve">910785,38 
 (в ценах 
III квартала 2014 года)
</t>
  </si>
  <si>
    <t xml:space="preserve">919838,8 
(по итогам конкурсных процедур)
</t>
  </si>
  <si>
    <t>2,147/ 154,95</t>
  </si>
  <si>
    <t>1.9</t>
  </si>
  <si>
    <t xml:space="preserve">Строительство автодорожного путепровода на перегоне Выборг – Таммисуо участка Выборг – Каменногорск взамен закрываемых переездов на ПК 26+30.92, ПК 1276+10.80 и ПК 15+89.60 </t>
  </si>
  <si>
    <t>1,43/ 102,3</t>
  </si>
  <si>
    <t>2015 – 2019</t>
  </si>
  <si>
    <t>Положительное заключение государственной экспертизы проектной документации (№ 755-14/ГГЭ-9077/04 от 16 июня 2014 года) и сметной стоимости (№ 1278-14/ГГЭ-9077/10 от 17 октября  2014 года)</t>
  </si>
  <si>
    <t xml:space="preserve">941977,6 
 (в ценах 
III квартала 2014 года)
</t>
  </si>
  <si>
    <t xml:space="preserve">886076,3
(по итогам конкурсных процедур)
</t>
  </si>
  <si>
    <t>1.10</t>
  </si>
  <si>
    <t xml:space="preserve">Строительство транспортной развязки на пересечении автомобильной дороги Санкт-Петербург – завод имени Свердлова – Всеволожск (км 39) с железной дорогой на перегоне Всеволожск – Мельничный Ручей во Всеволожском районе Ленинградской области </t>
  </si>
  <si>
    <t>2014 – 2022</t>
  </si>
  <si>
    <t>Положительное заключение государственной экспертизы проектной документации (№ 299-16/СПЭ-3294/02 от 15 июля 2016 года) и сметной стоимости (№ 47-1-7-0256-17 от 15 марта  2017 года)</t>
  </si>
  <si>
    <t>1438048,7 (в ценах IV квартала 2016 года)</t>
  </si>
  <si>
    <t>1438048,7          (в ценах IV квартала 2016 года)</t>
  </si>
  <si>
    <t>1,3/ 79,2</t>
  </si>
  <si>
    <r>
      <t>2019</t>
    </r>
    <r>
      <rPr>
        <sz val="14"/>
        <color indexed="8"/>
        <rFont val="Calibri"/>
        <family val="2"/>
        <charset val="204"/>
      </rPr>
      <t>⁴</t>
    </r>
  </si>
  <si>
    <r>
      <t>2020</t>
    </r>
    <r>
      <rPr>
        <sz val="14"/>
        <color indexed="8"/>
        <rFont val="Calibri"/>
        <family val="2"/>
        <charset val="204"/>
      </rPr>
      <t>⁴</t>
    </r>
  </si>
  <si>
    <r>
      <t>2021</t>
    </r>
    <r>
      <rPr>
        <sz val="14"/>
        <color indexed="8"/>
        <rFont val="Calibri"/>
        <family val="2"/>
        <charset val="204"/>
      </rPr>
      <t>⁴</t>
    </r>
  </si>
  <si>
    <r>
      <t>2022</t>
    </r>
    <r>
      <rPr>
        <sz val="14"/>
        <color indexed="8"/>
        <rFont val="Calibri"/>
        <family val="2"/>
        <charset val="204"/>
      </rPr>
      <t>⁴</t>
    </r>
  </si>
  <si>
    <t>1.11</t>
  </si>
  <si>
    <r>
      <t>Реконструкция автомобильной дороги "Копорье – Ручьи", км 0+000 – км 3</t>
    </r>
    <r>
      <rPr>
        <sz val="14"/>
        <rFont val="Times New Roman"/>
        <family val="1"/>
        <charset val="204"/>
      </rPr>
      <t xml:space="preserve">7+500 </t>
    </r>
    <r>
      <rPr>
        <sz val="14"/>
        <color indexed="8"/>
        <rFont val="Times New Roman"/>
        <family val="1"/>
        <charset val="204"/>
      </rPr>
      <t xml:space="preserve">
</t>
    </r>
  </si>
  <si>
    <r>
      <t>2020 – 2024</t>
    </r>
    <r>
      <rPr>
        <sz val="14"/>
        <color indexed="8"/>
        <rFont val="Calibri"/>
        <family val="2"/>
        <charset val="204"/>
      </rPr>
      <t>¹</t>
    </r>
  </si>
  <si>
    <t>1000000,0  (ориентиро-вочная стоимость в ценах 2015 года)</t>
  </si>
  <si>
    <t>1.12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</si>
  <si>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</si>
  <si>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2018-2024</t>
  </si>
  <si>
    <t>Положительное заключение государственной экспертизы проектной документации (№ 809-16/ГГЭ-10525/04 от 18 июля 2016 года (№ в Реестре 00-1-1-3-2284-16)) и сметной стоимости (№ 810-16/ГГЭ-10525/10 от 18 июля 2016 года (№ в Реестре 00-0-6-0687-16))</t>
  </si>
  <si>
    <t>15187929,73 (в ценах II квартала 2016 года)</t>
  </si>
  <si>
    <t>18542700,7</t>
  </si>
  <si>
    <r>
      <t>2023</t>
    </r>
    <r>
      <rPr>
        <sz val="14"/>
        <color indexed="8"/>
        <rFont val="Calibri"/>
        <family val="2"/>
        <charset val="204"/>
      </rPr>
      <t>⁴</t>
    </r>
  </si>
  <si>
    <r>
      <t>2024</t>
    </r>
    <r>
      <rPr>
        <sz val="14"/>
        <color indexed="8"/>
        <rFont val="Calibri"/>
        <family val="2"/>
        <charset val="204"/>
      </rPr>
      <t>⁴</t>
    </r>
  </si>
  <si>
    <t>1.13</t>
  </si>
  <si>
    <t>Реконструкция автомобильной дороги общего пользования регионального значения"Санкт-Петербург – Колтуши на участке КАД-Колтуши"</t>
  </si>
  <si>
    <t xml:space="preserve">2900000,0 (ориентиро-вочная стоимость в ценах 2018 года) </t>
  </si>
  <si>
    <t>3169816,0</t>
  </si>
  <si>
    <t>1.14</t>
  </si>
  <si>
    <t>Устройство пешеходного перехода на разных уровнях на автомобильной дороге общего пользования регионального значения "Парголово-Огоньки" на км 26</t>
  </si>
  <si>
    <t>2017-2018</t>
  </si>
  <si>
    <t>Положительное заключение государственной экспертизы проектной документации (№ 47-1-1-3-0047-17 от 22.04.2017г.) и  сметной стоимости  (№ 1-0-1-0032-17 от 03.10.2017г.)</t>
  </si>
  <si>
    <t xml:space="preserve">35215,07
(в ценах 3 квартала 2016 года)
</t>
  </si>
  <si>
    <t>36764,53</t>
  </si>
  <si>
    <t>1.15</t>
  </si>
  <si>
    <t xml:space="preserve">Подключение международного автомобильного вокзала в составе ТПУ "Девяткино"к КАД". 2 Этап. "Транспортная развязка с КАД на км 30+717 прямого хода КАД" </t>
  </si>
  <si>
    <t>2017-2020</t>
  </si>
  <si>
    <t>Положительное заключение государственной экспертизы проектной документации (№ 275-17/СПЭ-4203/02 от 14.08.2017г.) и  сметной стоимости  (№ 276-17/СПЭ-4203/05 от 14.08.2017г.)</t>
  </si>
  <si>
    <t>975733,2                   (в ценах II квартала 2017 года)</t>
  </si>
  <si>
    <t>975733,15</t>
  </si>
  <si>
    <t>1.16</t>
  </si>
  <si>
    <t xml:space="preserve">Строительство автодорожного путепровода на станции Возрождение участка Выборг – Каменногорск взамен закрываемого переезда на ПК 229+44.20 </t>
  </si>
  <si>
    <t>2014 – 2019</t>
  </si>
  <si>
    <t>Положительное заключение государственной экспертизы проектной доку-ментации (№ 535-13/СПЭ-2615/02 от 23 декабря  2013 года) и сметной стоимости (№ 596-14/СПЭ-2615/05 от 29 сентября 2014 года)</t>
  </si>
  <si>
    <t>716611,0 
 (в ценах 
II квартала
2014 года)</t>
  </si>
  <si>
    <t>671587,6 
(по итогам конкурсных процедур)</t>
  </si>
  <si>
    <t>2,804/ 191,75</t>
  </si>
  <si>
    <t>1.17</t>
  </si>
  <si>
    <t xml:space="preserve">Реконструкция автомобильной дороги "Красное Село – Гатчина – Павловск", на участке км 14+600 – км 18+000 </t>
  </si>
  <si>
    <t>Положительное заключение государственной экспертизы проектной документации (№ 47-1-4-0006-15 от 21 января 2015 года) и сметной стоимости (№ 47-1-7-0042-15 от 9 февраля  2015 года)</t>
  </si>
  <si>
    <t>613187,6 
 (в ценах 
III квартала
2014 года)</t>
  </si>
  <si>
    <t>622431,8 
(по итогам конкурсных процедур)</t>
  </si>
  <si>
    <t>1.18</t>
  </si>
  <si>
    <t>Реконструкция автомобильной дороги общего пользования регионального значения "Войпала-Сирокасска-Васильково-Горная Шальдиха" на участке км 13- км 14 с устройством нового водопропускного сооружения на р.Рябиновке</t>
  </si>
  <si>
    <t>2019-2021</t>
  </si>
  <si>
    <t>120000,0 (в ценах 2019 года)</t>
  </si>
  <si>
    <t>120000,0</t>
  </si>
  <si>
    <t>1.19.</t>
  </si>
  <si>
    <t>Строительство подъезда к ТПУ "Кудрово" с реконструкцией транспортной развязки на км 12+575 автомобильной дороги  Р-21 "Кола", в том числе:</t>
  </si>
  <si>
    <t>2020-2024¹</t>
  </si>
  <si>
    <t>1.19.1.</t>
  </si>
  <si>
    <t>Этап 1. Строительство подъезда к ТПУ "Кудрово"</t>
  </si>
  <si>
    <t>1000000,0 (ориентировочная стоимость с ценах 2020 года)</t>
  </si>
  <si>
    <t>1000000,0</t>
  </si>
  <si>
    <t>1.19.2</t>
  </si>
  <si>
    <t>Этап 2. Реконструкция транспортной развязки на км 12+575 автомобильной дороги  Р-21 "Кола"</t>
  </si>
  <si>
    <t>1500000,0 (ориентировочная стоимость в ценах 2020 года)</t>
  </si>
  <si>
    <t>1500000,0</t>
  </si>
  <si>
    <t>1.19</t>
  </si>
  <si>
    <t>Проектно-изыскательские работы и отвод земель будущих лет</t>
  </si>
  <si>
    <t>Строительство (реконструкция), включая проектирование, автомобильных дорог общего пользования местного значения - всего, в том числе:</t>
  </si>
  <si>
    <t>Адми-нистра-ции муници-пальных образо-ваний</t>
  </si>
  <si>
    <t xml:space="preserve">Комитет по дорож-ному хозяйству Ленин-градской области </t>
  </si>
  <si>
    <t>2.1</t>
  </si>
  <si>
    <t xml:space="preserve">Реконструкция мостового перехода через р. Саба в дер. Малый Сабск   </t>
  </si>
  <si>
    <t>2017-2019</t>
  </si>
  <si>
    <t xml:space="preserve">Положительное заключение государственной экспертизы проектной документации (№47-1-1-3-0312-18 от 03.12.2018 г.) и сметной стоимости (№47-1-0263-18 от 25.12.2018 г.)      </t>
  </si>
  <si>
    <t xml:space="preserve">42149,12 (в ценах I квартала 2018 г.) </t>
  </si>
  <si>
    <t xml:space="preserve">Сабское сельское поселе-ние </t>
  </si>
  <si>
    <t>0,12634/36,75</t>
  </si>
  <si>
    <t>2.2</t>
  </si>
  <si>
    <t xml:space="preserve">Разработка проектно-сметной документации на реконструкцию автодороги «Лемовжа-Гостятино» </t>
  </si>
  <si>
    <t>2021</t>
  </si>
  <si>
    <t>Разработка ПСД</t>
  </si>
  <si>
    <t xml:space="preserve">7 488,5 (ориентиро-вочная стоимость в ценах 2017 года) </t>
  </si>
  <si>
    <r>
      <t>7488,5</t>
    </r>
    <r>
      <rPr>
        <sz val="14"/>
        <color indexed="8"/>
        <rFont val="Calibri"/>
        <family val="2"/>
        <charset val="204"/>
      </rPr>
      <t>²</t>
    </r>
  </si>
  <si>
    <t>Волосов-ский муници - пальный район</t>
  </si>
  <si>
    <t>2.3</t>
  </si>
  <si>
    <t xml:space="preserve">Разработка проектно-сметной документации на реконструкцию автодороги "Б. Сабск - Изори" </t>
  </si>
  <si>
    <t>2022</t>
  </si>
  <si>
    <t xml:space="preserve">7 000,0 (ориентиро-вочная стоимость в ценах 2017 года) </t>
  </si>
  <si>
    <r>
      <t>7000,0</t>
    </r>
    <r>
      <rPr>
        <sz val="14"/>
        <color indexed="8"/>
        <rFont val="Calibri"/>
        <family val="2"/>
        <charset val="204"/>
      </rPr>
      <t>²</t>
    </r>
  </si>
  <si>
    <t>2.4</t>
  </si>
  <si>
    <t xml:space="preserve">Реконструкция ул. Дорожная (в ганицах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 </t>
  </si>
  <si>
    <t>2018-2020</t>
  </si>
  <si>
    <t xml:space="preserve">Положительное заключение государственной экспертизы проектной документации (№47-1-4-0093-15 от 29.05.2015 г.) и  сметной стоимости  (№47-1-8-0277-15 от 29.06.2015 г.)      </t>
  </si>
  <si>
    <t>42 692,49                           ( в ценах IV квартала 2014 г.)</t>
  </si>
  <si>
    <r>
      <t>50436,3</t>
    </r>
    <r>
      <rPr>
        <sz val="14"/>
        <color indexed="8"/>
        <rFont val="Calibri"/>
        <family val="2"/>
        <charset val="204"/>
      </rPr>
      <t>²</t>
    </r>
  </si>
  <si>
    <t>Город Всево-ложск</t>
  </si>
  <si>
    <t>2.5</t>
  </si>
  <si>
    <t xml:space="preserve">Строительство улично-дорожной сети по адресу: Ленинградкая область, г.Всеволожск, Южный жилой район, продолжение ул. Добровольского от ул. Невская до ул. Аэропортовская, ул. Аэропортовская от пр. Добровольского до ул. Центральная </t>
  </si>
  <si>
    <t>2021-2022</t>
  </si>
  <si>
    <t xml:space="preserve">Положительное заключение государственной экспертизы проектной документации (№47-1-1-3-0168-16 от 24.06.2016 г.) и  сметной стоимости  (№47-1-8-0778-16 от 28.11.2016 г.)      </t>
  </si>
  <si>
    <t>66 196,51                         (в ценах III квартала 2016 г.)</t>
  </si>
  <si>
    <r>
      <t>62028,3</t>
    </r>
    <r>
      <rPr>
        <sz val="14"/>
        <color indexed="8"/>
        <rFont val="Calibri"/>
        <family val="2"/>
        <charset val="204"/>
      </rPr>
      <t>²</t>
    </r>
  </si>
  <si>
    <t>2.6</t>
  </si>
  <si>
    <t xml:space="preserve">Строительство 1 этапа улично-дорожной сети ул.Московская от ул. Невская до ул. Крымская </t>
  </si>
  <si>
    <t xml:space="preserve">58 811,59 (ориентиро-вочная стоимость в ценах 2017 года) </t>
  </si>
  <si>
    <t>2.7</t>
  </si>
  <si>
    <t>Строительство продолжения ул. Слепнева (от ул. Авиатриссы Зверевой до примыкания к ул. Киевской) по адресу: Ленинградска область, г. Гатчина</t>
  </si>
  <si>
    <t>2018-2019</t>
  </si>
  <si>
    <t xml:space="preserve">Положительное заключение государственной экспертизы проектной документации (№47-1-4-0118-15 от 30.07.2015 г.) и  сметной стоимости  (№47-1-8-0351-15 от 31.08.2015г.)    </t>
  </si>
  <si>
    <t>96 926,73                      (в ценах  I квартала 2015 г.)</t>
  </si>
  <si>
    <r>
      <t>103740,6</t>
    </r>
    <r>
      <rPr>
        <sz val="14"/>
        <color indexed="8"/>
        <rFont val="Calibri"/>
        <family val="2"/>
        <charset val="204"/>
      </rPr>
      <t>²</t>
    </r>
  </si>
  <si>
    <t>2.8</t>
  </si>
  <si>
    <t xml:space="preserve">Реконструкция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 </t>
  </si>
  <si>
    <t>2018</t>
  </si>
  <si>
    <t xml:space="preserve">Положительное заключение государственной экспертизы проектной документации (№47-1-4-0121-15 от 31.07.2015 г.) и  сметной стоимости  (№47-1-7-0346-15 от 24.08.2015г.)    </t>
  </si>
  <si>
    <t>5 343,29                      (в ценах IV квартала 2014 г.)</t>
  </si>
  <si>
    <r>
      <t>4876,6</t>
    </r>
    <r>
      <rPr>
        <sz val="14"/>
        <color indexed="8"/>
        <rFont val="Calibri"/>
        <family val="2"/>
        <charset val="204"/>
      </rPr>
      <t>²</t>
    </r>
  </si>
  <si>
    <t>Рождест-венское сельское поселе-ние</t>
  </si>
  <si>
    <t>2.9</t>
  </si>
  <si>
    <t xml:space="preserve"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с.Рождествено </t>
  </si>
  <si>
    <t xml:space="preserve">Положительное заключение государственной экспертизы проектной документации (№47-1-1-3-0064-16 от 29.01.2016 г.) и  сметной стоимости  (№47-1-7-0525-16 от 29.08.2016г.)    </t>
  </si>
  <si>
    <t>17 201,35              (в ценах I квартала 2016 г.)</t>
  </si>
  <si>
    <r>
      <t>15745,6</t>
    </r>
    <r>
      <rPr>
        <sz val="14"/>
        <color indexed="8"/>
        <rFont val="Calibri"/>
        <family val="2"/>
        <charset val="204"/>
      </rPr>
      <t>²</t>
    </r>
  </si>
  <si>
    <t>2.10</t>
  </si>
  <si>
    <t xml:space="preserve">Разработка проектно-сметной документации на реконструкцию автомобильной дороги по адресу: Ленинградская область, Кировский район, г. Отрадное, 4 Советский проспект от региональной трассы СПб - Кировск до ул. Балтийская </t>
  </si>
  <si>
    <t xml:space="preserve">6 812,3 (ориентиро-вочная стоимость в ценах 2017 года) </t>
  </si>
  <si>
    <r>
      <t>6812,3</t>
    </r>
    <r>
      <rPr>
        <sz val="14"/>
        <color indexed="8"/>
        <rFont val="Calibri"/>
        <family val="2"/>
        <charset val="204"/>
      </rPr>
      <t>²</t>
    </r>
  </si>
  <si>
    <t xml:space="preserve">Отрад-ненское  город-ское поселе-ние </t>
  </si>
  <si>
    <t>2.11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</si>
  <si>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 (3 моста по 42 п.м.)</t>
  </si>
  <si>
    <t xml:space="preserve">16 973,2 (ориентиро-вочная стоимость в ценах 2017 года) </t>
  </si>
  <si>
    <r>
      <t>16973,2</t>
    </r>
    <r>
      <rPr>
        <sz val="14"/>
        <color indexed="8"/>
        <rFont val="Calibri"/>
        <family val="2"/>
        <charset val="204"/>
      </rPr>
      <t>²</t>
    </r>
  </si>
  <si>
    <t>Шлис-сельбург-ское город-ское поселе-ние</t>
  </si>
  <si>
    <t>2.12</t>
  </si>
  <si>
    <t>Строительство дороги к детскому саду п. Новоселье Ломоносовского района Ленинградской области II, III этапы по адресу: 188507, Ленинградская область, Ломоносовский район, п. Новоселье, кад.№47:14:000000:37881</t>
  </si>
  <si>
    <t>Положительное заключение государственной экспертизы проектной документации (№47-1-1-3-0155-17 от 12.09.2017 г,) и сметной стоимости (№1-1-1-0042-17 от 24.10.2017г.)</t>
  </si>
  <si>
    <t xml:space="preserve">44 123,43             (в ценах I квартала 2017 года) </t>
  </si>
  <si>
    <t>Анинское город-ское поселе-ние</t>
  </si>
  <si>
    <t>2.13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</si>
  <si>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 улиц Копорское шоссе - проспект Александра Невского в гор. Сосновый Бор Ленинградской области. Этап 1. Участок Копорского шоссе от перекреста с  ул.Ленинградская до проезда на базу ВНИПИЭТ </t>
  </si>
  <si>
    <t xml:space="preserve">Положительное заключение государственной экспертизы проектной документации (№47-1-1-2-0142-17 от 01.09.2017 г.) и  сметной стоимости  (№1-1-1-0018-17 от 01.09.2017 г.)    </t>
  </si>
  <si>
    <t>57 742,73             (в ценах I квартала 2014 г.)</t>
  </si>
  <si>
    <r>
      <t>69531,5</t>
    </r>
    <r>
      <rPr>
        <sz val="14"/>
        <color indexed="8"/>
        <rFont val="Calibri"/>
        <family val="2"/>
        <charset val="204"/>
      </rPr>
      <t>²</t>
    </r>
  </si>
  <si>
    <t>Сосново-борский город-ской округ</t>
  </si>
  <si>
    <t>2.14</t>
  </si>
  <si>
    <t xml:space="preserve">Строительство моста через Староладожский канал в створе Северного переулка в г.Шлиссельбург </t>
  </si>
  <si>
    <t xml:space="preserve"> -/60,0</t>
  </si>
  <si>
    <t>2023-2024</t>
  </si>
  <si>
    <t xml:space="preserve">256 885,4   (ориентиро-вочная стоимость в ценах 2017 года) </t>
  </si>
  <si>
    <r>
      <t>256885,4</t>
    </r>
    <r>
      <rPr>
        <sz val="14"/>
        <color indexed="8"/>
        <rFont val="Calibri"/>
        <family val="2"/>
        <charset val="204"/>
      </rPr>
      <t>²</t>
    </r>
  </si>
  <si>
    <t>2.15</t>
  </si>
  <si>
    <t xml:space="preserve">«Строительство пешеходного мостового перехода через р.Оредеж в дер.Даймище на территории Рождественского сельского поселения Гатчинского муниципального района Ленинградской области» </t>
  </si>
  <si>
    <t xml:space="preserve"> -/80,0</t>
  </si>
  <si>
    <t xml:space="preserve">32 977,3  (ориентиро-вочная стоимость в ценах 2017 года) </t>
  </si>
  <si>
    <r>
      <t>32977,3</t>
    </r>
    <r>
      <rPr>
        <sz val="14"/>
        <color indexed="8"/>
        <rFont val="Calibri"/>
        <family val="2"/>
        <charset val="204"/>
      </rPr>
      <t>²</t>
    </r>
  </si>
  <si>
    <t>2.16</t>
  </si>
  <si>
    <t>Строительство участка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</t>
  </si>
  <si>
    <t>2016-2018</t>
  </si>
  <si>
    <t xml:space="preserve">Положительное заключение государственной экспертизы проектной документации (№47-1-4-0119-15 от 31.07.2015г.) и  сметной стоимости  (№ 47-1-7-0340-15 от 17.08.2015г.)    </t>
  </si>
  <si>
    <t>49091,37     (в ценах I квартала 2015 г.)</t>
  </si>
  <si>
    <r>
      <t>40796,0 (по итогам конкурсных процедур)</t>
    </r>
    <r>
      <rPr>
        <sz val="14"/>
        <color indexed="8"/>
        <rFont val="Calibri"/>
        <family val="2"/>
        <charset val="204"/>
      </rPr>
      <t>³</t>
    </r>
  </si>
  <si>
    <t>2.17</t>
  </si>
  <si>
    <t>Разработка проектно-сметной документации на строительство пешеходного мостового перехода через р.Оредеж в дер. Даймище</t>
  </si>
  <si>
    <t>2065,5      (в ценах I квартала 2016 года)</t>
  </si>
  <si>
    <r>
      <t>2065,5 (по итогам конкурсных процедур)</t>
    </r>
    <r>
      <rPr>
        <sz val="14"/>
        <color indexed="8"/>
        <rFont val="Calibri"/>
        <family val="2"/>
        <charset val="204"/>
      </rPr>
      <t>³</t>
    </r>
  </si>
  <si>
    <t>2.18</t>
  </si>
  <si>
    <t>Реконструкция моста через Визятский ручей , ул.Карла Маркса в г. Тихвин Тихвинского городского посления Тихвинского муниципального района по адресу: 187555, Ленинградская область, Тихвинский район, г. Тихвин, ул. Карла Маркса</t>
  </si>
  <si>
    <t xml:space="preserve">Положительное заключение государственной экспертизы проектной документации (№47-1-4-0082-15 от 15.05.2015г.) и  сметной стоимости  (№47-1-8-0268-15 от 15.06.2015г.)    </t>
  </si>
  <si>
    <t>69 559,57 (в ценах IV квартала 2014 г.)</t>
  </si>
  <si>
    <r>
      <t>79 861,0 (по итогам конкурсных процедур)</t>
    </r>
    <r>
      <rPr>
        <sz val="14"/>
        <color indexed="8"/>
        <rFont val="Calibri"/>
        <family val="2"/>
        <charset val="204"/>
      </rPr>
      <t>³</t>
    </r>
  </si>
  <si>
    <t>Тихвин-ское город-ское поселе-ние</t>
  </si>
  <si>
    <t xml:space="preserve"> -/ 37,04</t>
  </si>
  <si>
    <t>2.19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</si>
  <si>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</si>
  <si>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 xml:space="preserve">13 160,0 (ориентиро-вочная стоимость в ценах 2017 года) </t>
  </si>
  <si>
    <r>
      <t>9190,0 (по итогам конкурсных процедур)</t>
    </r>
    <r>
      <rPr>
        <sz val="14"/>
        <color indexed="8"/>
        <rFont val="Calibri"/>
        <family val="2"/>
        <charset val="204"/>
      </rPr>
      <t>³</t>
    </r>
  </si>
  <si>
    <t>2.20.</t>
  </si>
  <si>
    <t>Разработка проектно-сметной документации на реконструкцию участка автомобильной дороги по ул. Скворцова г.п. им. Морозова</t>
  </si>
  <si>
    <t>2019-2020</t>
  </si>
  <si>
    <t>6 156,0 (ориентировочная стоимость в ценах 2018 года)</t>
  </si>
  <si>
    <t>6156,0</t>
  </si>
  <si>
    <t>Морозовское город-ское поселе-ние</t>
  </si>
  <si>
    <t>2.21.</t>
  </si>
  <si>
    <t>Строительство (реконструкция), включая проектирование, автомобильных дорог общего пользования местного значения - нераспределенные средства</t>
  </si>
  <si>
    <t>2019-2022</t>
  </si>
  <si>
    <t>Приоритетный проект "Комплексное развитие дорожно-транспортной инфраструктуры Бугровского, Муринского и  Новодевяткинского сельских поселений  Ленинградской области"</t>
  </si>
  <si>
    <t>Комитет по дорож-ному хозяйству Ленин-градской области, Управление Ленинградской области по транспорту, ГКУ "Ленавто-дор"</t>
  </si>
  <si>
    <t>Комитет по дорож-ному хозяйству Ленин-градской области, Управление Ленинградской области по транспорту</t>
  </si>
  <si>
    <t>3.1.</t>
  </si>
  <si>
    <t>"Строительство автомобильной дороги от кольцевой автомобильной дороги вокруг Санкт-Петербурга до автодороги "Санкт-Петербург - Матокса" (платная скоростная автомобильная дорога)"</t>
  </si>
  <si>
    <r>
      <t>2021 -2024</t>
    </r>
    <r>
      <rPr>
        <sz val="14"/>
        <color indexed="8"/>
        <rFont val="Calibri"/>
        <family val="2"/>
        <charset val="204"/>
      </rPr>
      <t>¹</t>
    </r>
  </si>
  <si>
    <t>5500000,0 (ориентировочная стоимость в ценах 2019 года)</t>
  </si>
  <si>
    <t>3.2.</t>
  </si>
  <si>
    <t>Развитие инфраструктуры общественного транспорта (ТПУ "Девяткино")</t>
  </si>
  <si>
    <t>405554,0 (ориентировочная стоимость с учетом индексов дефляторов до 2020 года)</t>
  </si>
  <si>
    <t>Управление Ленинградской области по транспорту</t>
  </si>
  <si>
    <t>Всего по Перечню объектов подпрограммы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</t>
  </si>
  <si>
    <t>__________________________________________</t>
  </si>
  <si>
    <r>
      <rPr>
        <sz val="14"/>
        <color indexed="8"/>
        <rFont val="Calibri"/>
        <family val="2"/>
        <charset val="204"/>
      </rPr>
      <t xml:space="preserve">¹ </t>
    </r>
    <r>
      <rPr>
        <sz val="14"/>
        <color indexed="8"/>
        <rFont val="Times New Roman"/>
        <family val="1"/>
        <charset val="204"/>
      </rPr>
      <t>Реализация мероприятий продолжится после 2024 года.</t>
    </r>
  </si>
  <si>
    <r>
      <rPr>
        <sz val="14"/>
        <color indexed="8"/>
        <rFont val="Calibri"/>
        <family val="2"/>
        <charset val="204"/>
      </rPr>
      <t xml:space="preserve">² </t>
    </r>
    <r>
      <rPr>
        <sz val="14"/>
        <color indexed="8"/>
        <rFont val="Times New Roman"/>
        <family val="1"/>
        <charset val="204"/>
      </rPr>
      <t xml:space="preserve">Сметная стоимость объектов, в ценах годах включения объекта в Перечень, предусматривает затраты только на строительно-монтажные работы, без учета затрат на разработку ПИР, строительный контроль, авторский надзор. </t>
    </r>
  </si>
  <si>
    <r>
      <rPr>
        <sz val="14"/>
        <color indexed="8"/>
        <rFont val="Calibri"/>
        <family val="2"/>
        <charset val="204"/>
      </rPr>
      <t xml:space="preserve">³ </t>
    </r>
    <r>
      <rPr>
        <sz val="14"/>
        <color indexed="8"/>
        <rFont val="Times New Roman"/>
        <family val="1"/>
        <charset val="204"/>
      </rPr>
      <t>Переходящие с 2017 года объекты (сметная стоимость указана в ценах года начала реализации объекта и  в соответствии с заключенными в 2017 - 2016 годах Соглашениями о предоставлении субсидий)</t>
    </r>
  </si>
  <si>
    <t>Переходящие с 2017 года объекты (сметная стоимость указана в ценах 2017 года в соответствии с заключенными в 2017 году соглашениями)</t>
  </si>
  <si>
    <t>⁴ Объекты финансируются в рамках основного мероприятия Федеральный проект "Дорожная сеть" (Региональный проект "Дорожная сеть")</t>
  </si>
  <si>
    <t>ПРАВИТЕЛЬСТВО ЛЕНИНГРАДСКОЙ ОБЛАСТИ</t>
  </si>
  <si>
    <t>ПОСТАНОВЛЕНИЕ</t>
  </si>
  <si>
    <t xml:space="preserve"> «____»_________ 2019  года                                                        № _________</t>
  </si>
  <si>
    <t xml:space="preserve">"О внесении изменений в постановление Правительства </t>
  </si>
  <si>
    <t xml:space="preserve">Ленинградской области  от 30 ноября 2015 года № 450 </t>
  </si>
  <si>
    <t xml:space="preserve">"Об утверждении Перечня объектов подпрограммы </t>
  </si>
  <si>
    <t xml:space="preserve"> "Развитие сети автомобильных дорог общего пользования"</t>
  </si>
  <si>
    <t xml:space="preserve">"Развитие транспортной системы </t>
  </si>
  <si>
    <t>Ленинградской области"</t>
  </si>
  <si>
    <t>В  целях приведения нормативных правовых актов Ленинградской области в соответствие с действующим законодательством Правительство Ленинградской  области  п о с т а н о в л я е т :</t>
  </si>
  <si>
    <t>1. Внести в  постановление Правительства Ленинградской области  от 30 ноября  2015 года  № 450 "Об утверждении Перечня объектов подпрограммы 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 следующие изменения:</t>
  </si>
  <si>
    <t>1) наименование изложить в следующей редакции:</t>
  </si>
  <si>
    <t>"Об утверждении Перечня объектов подпрограммы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 и распределения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«Развитие транспортной системы  Ленинградской области";</t>
  </si>
  <si>
    <t>2) преамбулу изложить в следующей редакции:</t>
  </si>
  <si>
    <t>"В соответствии с пунктом 5.2 Порядка разработки, реализации и оценки эффективности государственных программ Ленинградской области, утвержденного постановлением Правительства Ленинградской области от 7 марта 2013 года N 66, Порядком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области, утвержденным Постановлением Правительства Ленинградской области от 24 марта 2014 года N 72, Правительство Ленинградской  области  постановляет: ";</t>
  </si>
  <si>
    <t>3) пункт 1 изложить в следующей редакции:</t>
  </si>
  <si>
    <t>"1. Утвердить:</t>
  </si>
  <si>
    <t>Перечень объектов подпрограммы "Развитие сети автомобильных дорог общего пользования государственной программы Ленинградской области "Развитие транспортной системы Ленинградской области" согласно приложению 1.;</t>
  </si>
  <si>
    <r>
      <t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«Развитие транспортной системы  Ленинградской области"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согласно приложению 2.";</t>
    </r>
  </si>
  <si>
    <t>4) пункт 2 изложить в следующей редакции:</t>
  </si>
  <si>
    <t>"Контроль за исполнением постановления возложить на заместителя Председателя Правительства Ленинградской области  по строительству и жилищно-коммунальному хозяйству. ";</t>
  </si>
  <si>
    <t>5) приложение (Перечень объектов подпрограммы "Развитие сети автомобильных дорог общего пользования государственной программы Ленинградской области "Развитие транспортной системы Ленинградской области") изложить в редакции согласно приложению 1 к настоящему постановлению;</t>
  </si>
  <si>
    <t>6) дополнить приложением 2 согласно приложению 2 к настоящему постановлению.</t>
  </si>
  <si>
    <t>2. Контроль за исполнением постановления возложить на заместителя Председателя Правительства Ленинградской области  по строительству и жилищно-коммунальному хозяйству.</t>
  </si>
  <si>
    <t>3. Настоящее постановление вступает в силу с даты его подписания.</t>
  </si>
  <si>
    <t xml:space="preserve"> Губернатор Ленинградской области                                                      А.Ю. Дрозденко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</si>
</sst>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,##0.00000"/>
    <numFmt numFmtId="170" formatCode="0.0000"/>
    <numFmt numFmtId="171" formatCode="#,##0.0000"/>
    <numFmt numFmtId="172" formatCode="0.00000"/>
  </numFmts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8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247">
    <xf numFmtId="0" fontId="0" fillId="0" borderId="0" xfId="0"/>
    <xf numFmtId="0" fontId="4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Border="1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164" fontId="5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/>
    <xf numFmtId="164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15" fillId="2" borderId="0" xfId="23" applyFont="1" applyFill="1" applyAlignment="1">
      <alignment horizontal="center" vertical="center" wrapText="1"/>
    </xf>
    <xf numFmtId="0" fontId="15" fillId="0" borderId="0" xfId="23" applyFont="1" applyAlignment="1">
      <alignment horizontal="center" vertical="center" wrapText="1"/>
    </xf>
    <xf numFmtId="0" fontId="1" fillId="0" borderId="0" xfId="23"/>
    <xf numFmtId="0" fontId="15" fillId="2" borderId="0" xfId="23" applyFont="1" applyFill="1" applyAlignment="1">
      <alignment horizontal="center" vertical="top" wrapText="1"/>
    </xf>
    <xf numFmtId="0" fontId="15" fillId="2" borderId="1" xfId="23" applyFont="1" applyFill="1" applyBorder="1" applyAlignment="1">
      <alignment horizontal="center" vertical="top" wrapText="1"/>
    </xf>
    <xf numFmtId="0" fontId="15" fillId="2" borderId="1" xfId="23" applyFont="1" applyFill="1" applyBorder="1" applyAlignment="1">
      <alignment horizontal="center" vertical="center" wrapText="1"/>
    </xf>
    <xf numFmtId="0" fontId="17" fillId="2" borderId="5" xfId="23" applyFont="1" applyFill="1" applyBorder="1" applyAlignment="1">
      <alignment horizontal="left" vertical="top" wrapText="1"/>
    </xf>
    <xf numFmtId="0" fontId="17" fillId="2" borderId="1" xfId="23" applyFont="1" applyFill="1" applyBorder="1" applyAlignment="1">
      <alignment horizontal="center" vertical="top" wrapText="1"/>
    </xf>
    <xf numFmtId="167" fontId="17" fillId="2" borderId="1" xfId="23" applyNumberFormat="1" applyFont="1" applyFill="1" applyBorder="1" applyAlignment="1">
      <alignment horizontal="center" vertical="top" wrapText="1"/>
    </xf>
    <xf numFmtId="0" fontId="17" fillId="2" borderId="8" xfId="16" applyFont="1" applyFill="1" applyBorder="1" applyAlignment="1">
      <alignment horizontal="left" vertical="top" wrapText="1"/>
    </xf>
    <xf numFmtId="0" fontId="17" fillId="2" borderId="6" xfId="16" applyFont="1" applyFill="1" applyBorder="1" applyAlignment="1">
      <alignment horizontal="left" vertical="top" wrapText="1"/>
    </xf>
    <xf numFmtId="0" fontId="15" fillId="2" borderId="5" xfId="23" applyFont="1" applyFill="1" applyBorder="1" applyAlignment="1">
      <alignment horizontal="left" vertical="top" wrapText="1"/>
    </xf>
    <xf numFmtId="167" fontId="15" fillId="2" borderId="1" xfId="23" applyNumberFormat="1" applyFont="1" applyFill="1" applyBorder="1" applyAlignment="1">
      <alignment horizontal="center" vertical="top" wrapText="1"/>
    </xf>
    <xf numFmtId="0" fontId="15" fillId="2" borderId="8" xfId="23" applyFont="1" applyFill="1" applyBorder="1" applyAlignment="1">
      <alignment vertical="top" wrapText="1"/>
    </xf>
    <xf numFmtId="0" fontId="15" fillId="2" borderId="8" xfId="23" applyFont="1" applyFill="1" applyBorder="1" applyAlignment="1">
      <alignment horizontal="left" vertical="top" wrapText="1"/>
    </xf>
    <xf numFmtId="0" fontId="15" fillId="2" borderId="1" xfId="23" applyFont="1" applyFill="1" applyBorder="1" applyAlignment="1">
      <alignment horizontal="left" vertical="top" wrapText="1"/>
    </xf>
    <xf numFmtId="167" fontId="15" fillId="2" borderId="0" xfId="23" applyNumberFormat="1" applyFont="1" applyFill="1" applyAlignment="1">
      <alignment horizontal="center" vertical="center" wrapText="1"/>
    </xf>
    <xf numFmtId="49" fontId="15" fillId="2" borderId="0" xfId="23" applyNumberFormat="1" applyFont="1" applyFill="1" applyAlignment="1">
      <alignment horizontal="center" vertical="center" wrapText="1"/>
    </xf>
    <xf numFmtId="0" fontId="15" fillId="2" borderId="0" xfId="23" applyFont="1" applyFill="1" applyBorder="1" applyAlignment="1">
      <alignment horizontal="center" vertical="center" wrapText="1"/>
    </xf>
    <xf numFmtId="0" fontId="15" fillId="0" borderId="0" xfId="23" applyFont="1" applyBorder="1" applyAlignment="1">
      <alignment horizontal="center" vertical="center" wrapText="1"/>
    </xf>
    <xf numFmtId="0" fontId="1" fillId="0" borderId="0" xfId="23" applyBorder="1"/>
    <xf numFmtId="0" fontId="15" fillId="2" borderId="6" xfId="23" applyFont="1" applyFill="1" applyBorder="1" applyAlignment="1">
      <alignment horizontal="center" vertical="top" wrapText="1"/>
    </xf>
    <xf numFmtId="169" fontId="15" fillId="2" borderId="0" xfId="23" applyNumberFormat="1" applyFont="1" applyFill="1" applyAlignment="1">
      <alignment horizontal="center" vertical="center" wrapText="1"/>
    </xf>
    <xf numFmtId="0" fontId="15" fillId="2" borderId="6" xfId="23" applyFont="1" applyFill="1" applyBorder="1" applyAlignment="1">
      <alignment horizontal="left" vertical="top" wrapText="1"/>
    </xf>
    <xf numFmtId="0" fontId="15" fillId="2" borderId="1" xfId="16" applyFont="1" applyFill="1" applyBorder="1" applyAlignment="1">
      <alignment horizontal="left" vertical="top" wrapText="1"/>
    </xf>
    <xf numFmtId="0" fontId="15" fillId="2" borderId="5" xfId="16" applyFont="1" applyFill="1" applyBorder="1" applyAlignment="1">
      <alignment horizontal="center" vertical="top" wrapText="1"/>
    </xf>
    <xf numFmtId="0" fontId="15" fillId="2" borderId="8" xfId="16" applyFont="1" applyFill="1" applyBorder="1" applyAlignment="1">
      <alignment horizontal="center" vertical="top" wrapText="1"/>
    </xf>
    <xf numFmtId="0" fontId="15" fillId="0" borderId="1" xfId="16" applyFont="1" applyBorder="1" applyAlignment="1">
      <alignment horizontal="center" vertical="top" wrapText="1"/>
    </xf>
    <xf numFmtId="0" fontId="15" fillId="0" borderId="1" xfId="16" applyFont="1" applyBorder="1" applyAlignment="1">
      <alignment horizontal="left" vertical="top" wrapText="1"/>
    </xf>
    <xf numFmtId="49" fontId="15" fillId="0" borderId="1" xfId="16" applyNumberFormat="1" applyFont="1" applyBorder="1" applyAlignment="1">
      <alignment horizontal="center" vertical="top" wrapText="1"/>
    </xf>
    <xf numFmtId="0" fontId="15" fillId="2" borderId="8" xfId="16" applyFont="1" applyFill="1" applyBorder="1" applyAlignment="1">
      <alignment horizontal="left" vertical="top" wrapText="1"/>
    </xf>
    <xf numFmtId="0" fontId="15" fillId="2" borderId="6" xfId="16" applyFont="1" applyFill="1" applyBorder="1" applyAlignment="1">
      <alignment horizontal="left" vertical="top" wrapText="1"/>
    </xf>
    <xf numFmtId="0" fontId="17" fillId="2" borderId="8" xfId="23" applyFont="1" applyFill="1" applyBorder="1" applyAlignment="1">
      <alignment horizontal="left" vertical="top" wrapText="1"/>
    </xf>
    <xf numFmtId="167" fontId="15" fillId="0" borderId="0" xfId="23" applyNumberFormat="1" applyFont="1" applyAlignment="1">
      <alignment horizontal="center" vertical="center" wrapText="1"/>
    </xf>
    <xf numFmtId="0" fontId="17" fillId="2" borderId="6" xfId="23" applyFont="1" applyFill="1" applyBorder="1" applyAlignment="1">
      <alignment horizontal="left" vertical="top" wrapText="1"/>
    </xf>
    <xf numFmtId="0" fontId="15" fillId="6" borderId="0" xfId="23" applyFont="1" applyFill="1" applyAlignment="1">
      <alignment horizontal="center" vertical="center" wrapText="1"/>
    </xf>
    <xf numFmtId="0" fontId="21" fillId="6" borderId="0" xfId="16" applyFont="1" applyFill="1"/>
    <xf numFmtId="0" fontId="1" fillId="6" borderId="0" xfId="23" applyFill="1"/>
    <xf numFmtId="167" fontId="15" fillId="6" borderId="0" xfId="23" applyNumberFormat="1" applyFont="1" applyFill="1" applyAlignment="1">
      <alignment horizontal="center" vertical="center" wrapText="1"/>
    </xf>
    <xf numFmtId="49" fontId="15" fillId="2" borderId="1" xfId="23" applyNumberFormat="1" applyFont="1" applyFill="1" applyBorder="1" applyAlignment="1">
      <alignment horizontal="center" vertical="top" wrapText="1"/>
    </xf>
    <xf numFmtId="0" fontId="1" fillId="2" borderId="0" xfId="23" applyFill="1"/>
    <xf numFmtId="170" fontId="15" fillId="2" borderId="0" xfId="23" applyNumberFormat="1" applyFont="1" applyFill="1" applyAlignment="1">
      <alignment horizontal="center" vertical="center" wrapText="1"/>
    </xf>
    <xf numFmtId="171" fontId="15" fillId="2" borderId="0" xfId="23" applyNumberFormat="1" applyFont="1" applyFill="1" applyAlignment="1">
      <alignment horizontal="center" vertical="center" wrapText="1"/>
    </xf>
    <xf numFmtId="0" fontId="17" fillId="2" borderId="0" xfId="23" applyFont="1" applyFill="1" applyAlignment="1">
      <alignment horizontal="center" vertical="center" wrapText="1"/>
    </xf>
    <xf numFmtId="167" fontId="17" fillId="2" borderId="0" xfId="23" applyNumberFormat="1" applyFont="1" applyFill="1" applyAlignment="1">
      <alignment horizontal="center" vertical="center" wrapText="1"/>
    </xf>
    <xf numFmtId="49" fontId="15" fillId="2" borderId="5" xfId="23" applyNumberFormat="1" applyFont="1" applyFill="1" applyBorder="1" applyAlignment="1">
      <alignment horizontal="center" vertical="top" wrapText="1"/>
    </xf>
    <xf numFmtId="172" fontId="15" fillId="2" borderId="5" xfId="23" applyNumberFormat="1" applyFont="1" applyFill="1" applyBorder="1" applyAlignment="1">
      <alignment horizontal="center" vertical="top" wrapText="1"/>
    </xf>
    <xf numFmtId="0" fontId="15" fillId="2" borderId="5" xfId="23" applyFont="1" applyFill="1" applyBorder="1" applyAlignment="1">
      <alignment horizontal="center" vertical="top" wrapText="1"/>
    </xf>
    <xf numFmtId="167" fontId="15" fillId="2" borderId="5" xfId="23" applyNumberFormat="1" applyFont="1" applyFill="1" applyBorder="1" applyAlignment="1">
      <alignment horizontal="center" vertical="top" wrapText="1"/>
    </xf>
    <xf numFmtId="0" fontId="15" fillId="2" borderId="0" xfId="16" applyFont="1" applyFill="1"/>
    <xf numFmtId="0" fontId="15" fillId="2" borderId="5" xfId="16" applyFont="1" applyFill="1" applyBorder="1" applyAlignment="1">
      <alignment horizontal="left" vertical="top" wrapText="1"/>
    </xf>
    <xf numFmtId="4" fontId="22" fillId="6" borderId="0" xfId="16" applyNumberFormat="1" applyFont="1" applyFill="1"/>
    <xf numFmtId="0" fontId="15" fillId="2" borderId="6" xfId="16" applyFont="1" applyFill="1" applyBorder="1" applyAlignment="1">
      <alignment horizontal="center" vertical="top" wrapText="1"/>
    </xf>
    <xf numFmtId="0" fontId="23" fillId="6" borderId="0" xfId="23" applyFont="1" applyFill="1" applyAlignment="1">
      <alignment horizontal="center" vertical="center" wrapText="1"/>
    </xf>
    <xf numFmtId="164" fontId="15" fillId="6" borderId="0" xfId="23" applyNumberFormat="1" applyFont="1" applyFill="1" applyAlignment="1">
      <alignment horizontal="center" vertical="center" wrapText="1"/>
    </xf>
    <xf numFmtId="0" fontId="15" fillId="0" borderId="6" xfId="16" applyFont="1" applyBorder="1" applyAlignment="1">
      <alignment horizontal="left" vertical="top" wrapText="1"/>
    </xf>
    <xf numFmtId="0" fontId="17" fillId="0" borderId="0" xfId="23" applyFont="1" applyAlignment="1">
      <alignment horizontal="center" vertical="center" wrapText="1"/>
    </xf>
    <xf numFmtId="0" fontId="24" fillId="0" borderId="0" xfId="23" applyFont="1"/>
    <xf numFmtId="167" fontId="17" fillId="0" borderId="1" xfId="23" applyNumberFormat="1" applyFont="1" applyBorder="1" applyAlignment="1">
      <alignment horizontal="center" vertical="center"/>
    </xf>
    <xf numFmtId="0" fontId="17" fillId="0" borderId="1" xfId="23" applyFont="1" applyBorder="1" applyAlignment="1">
      <alignment horizontal="center" vertical="center"/>
    </xf>
    <xf numFmtId="49" fontId="15" fillId="2" borderId="0" xfId="23" applyNumberFormat="1" applyFont="1" applyFill="1" applyAlignment="1">
      <alignment horizontal="center" vertical="top" wrapText="1"/>
    </xf>
    <xf numFmtId="0" fontId="15" fillId="2" borderId="0" xfId="23" applyFont="1" applyFill="1" applyAlignment="1">
      <alignment horizontal="left" vertical="top" wrapText="1"/>
    </xf>
    <xf numFmtId="4" fontId="27" fillId="2" borderId="0" xfId="23" applyNumberFormat="1" applyFont="1" applyFill="1" applyAlignment="1">
      <alignment horizontal="center" vertical="center" wrapText="1"/>
    </xf>
    <xf numFmtId="49" fontId="15" fillId="0" borderId="0" xfId="23" applyNumberFormat="1" applyFont="1" applyAlignment="1">
      <alignment horizontal="center" vertical="center" wrapText="1"/>
    </xf>
    <xf numFmtId="0" fontId="15" fillId="0" borderId="0" xfId="23" applyFont="1" applyAlignment="1">
      <alignment horizontal="left" vertical="top" wrapText="1"/>
    </xf>
    <xf numFmtId="0" fontId="15" fillId="0" borderId="0" xfId="23" applyFont="1" applyAlignment="1">
      <alignment horizontal="center" vertical="top" wrapText="1"/>
    </xf>
    <xf numFmtId="0" fontId="1" fillId="0" borderId="0" xfId="23" applyAlignment="1">
      <alignment vertical="top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29" fillId="0" borderId="0" xfId="24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49" fontId="15" fillId="2" borderId="0" xfId="23" applyNumberFormat="1" applyFont="1" applyFill="1" applyAlignment="1">
      <alignment horizontal="left" vertical="center" wrapText="1"/>
    </xf>
    <xf numFmtId="0" fontId="26" fillId="0" borderId="0" xfId="16" applyFont="1" applyAlignment="1">
      <alignment horizontal="left" vertical="center" wrapText="1"/>
    </xf>
    <xf numFmtId="0" fontId="17" fillId="2" borderId="1" xfId="23" applyFont="1" applyFill="1" applyBorder="1" applyAlignment="1">
      <alignment horizontal="left" vertical="top" wrapText="1"/>
    </xf>
    <xf numFmtId="0" fontId="18" fillId="2" borderId="1" xfId="16" applyFont="1" applyFill="1" applyBorder="1" applyAlignment="1">
      <alignment horizontal="left" vertical="top" wrapText="1"/>
    </xf>
    <xf numFmtId="0" fontId="25" fillId="2" borderId="9" xfId="23" applyFont="1" applyFill="1" applyBorder="1" applyAlignment="1">
      <alignment horizontal="left" vertical="top" wrapText="1"/>
    </xf>
    <xf numFmtId="0" fontId="10" fillId="0" borderId="9" xfId="16" applyBorder="1" applyAlignment="1">
      <alignment horizontal="left" vertical="top" wrapText="1"/>
    </xf>
    <xf numFmtId="49" fontId="15" fillId="2" borderId="0" xfId="23" applyNumberFormat="1" applyFont="1" applyFill="1" applyAlignment="1">
      <alignment horizontal="left" vertical="top" wrapText="1"/>
    </xf>
    <xf numFmtId="0" fontId="10" fillId="0" borderId="0" xfId="16" applyAlignment="1">
      <alignment horizontal="left" wrapText="1"/>
    </xf>
    <xf numFmtId="168" fontId="15" fillId="2" borderId="1" xfId="16" applyNumberFormat="1" applyFont="1" applyFill="1" applyBorder="1" applyAlignment="1">
      <alignment horizontal="center" vertical="top" wrapText="1"/>
    </xf>
    <xf numFmtId="168" fontId="10" fillId="2" borderId="1" xfId="16" applyNumberFormat="1" applyFill="1" applyBorder="1" applyAlignment="1">
      <alignment horizontal="center" vertical="top" wrapText="1"/>
    </xf>
    <xf numFmtId="0" fontId="15" fillId="0" borderId="1" xfId="16" applyFont="1" applyBorder="1" applyAlignment="1">
      <alignment horizontal="left" vertical="top" wrapText="1"/>
    </xf>
    <xf numFmtId="0" fontId="10" fillId="0" borderId="1" xfId="16" applyBorder="1" applyAlignment="1">
      <alignment horizontal="left" vertical="top" wrapText="1"/>
    </xf>
    <xf numFmtId="0" fontId="17" fillId="2" borderId="1" xfId="23" applyFont="1" applyFill="1" applyBorder="1" applyAlignment="1">
      <alignment horizontal="center" vertical="top" wrapText="1"/>
    </xf>
    <xf numFmtId="0" fontId="18" fillId="2" borderId="1" xfId="16" applyFont="1" applyFill="1" applyBorder="1" applyAlignment="1">
      <alignment horizontal="center" vertical="top" wrapText="1"/>
    </xf>
    <xf numFmtId="0" fontId="17" fillId="2" borderId="5" xfId="23" applyFont="1" applyFill="1" applyBorder="1" applyAlignment="1">
      <alignment horizontal="left" vertical="top" wrapText="1"/>
    </xf>
    <xf numFmtId="0" fontId="18" fillId="0" borderId="8" xfId="16" applyFont="1" applyBorder="1" applyAlignment="1">
      <alignment horizontal="left" vertical="top" wrapText="1"/>
    </xf>
    <xf numFmtId="0" fontId="18" fillId="0" borderId="6" xfId="16" applyFont="1" applyBorder="1" applyAlignment="1">
      <alignment horizontal="left" vertical="top" wrapText="1"/>
    </xf>
    <xf numFmtId="49" fontId="17" fillId="2" borderId="1" xfId="23" applyNumberFormat="1" applyFont="1" applyFill="1" applyBorder="1" applyAlignment="1">
      <alignment horizontal="center" vertical="top" wrapText="1"/>
    </xf>
    <xf numFmtId="49" fontId="15" fillId="0" borderId="1" xfId="16" applyNumberFormat="1" applyFont="1" applyBorder="1" applyAlignment="1">
      <alignment horizontal="center" vertical="top" wrapText="1"/>
    </xf>
    <xf numFmtId="49" fontId="10" fillId="0" borderId="1" xfId="16" applyNumberFormat="1" applyBorder="1" applyAlignment="1">
      <alignment horizontal="center" vertical="top" wrapText="1"/>
    </xf>
    <xf numFmtId="0" fontId="15" fillId="0" borderId="5" xfId="16" applyFont="1" applyBorder="1" applyAlignment="1">
      <alignment horizontal="left" vertical="top" wrapText="1"/>
    </xf>
    <xf numFmtId="0" fontId="10" fillId="0" borderId="6" xfId="16" applyBorder="1" applyAlignment="1">
      <alignment horizontal="left" vertical="top" wrapText="1"/>
    </xf>
    <xf numFmtId="0" fontId="15" fillId="0" borderId="1" xfId="16" applyFont="1" applyBorder="1" applyAlignment="1">
      <alignment horizontal="center" vertical="top" wrapText="1"/>
    </xf>
    <xf numFmtId="0" fontId="10" fillId="0" borderId="1" xfId="16" applyBorder="1" applyAlignment="1">
      <alignment horizontal="center" vertical="top" wrapText="1"/>
    </xf>
    <xf numFmtId="0" fontId="15" fillId="2" borderId="1" xfId="16" applyFont="1" applyFill="1" applyBorder="1" applyAlignment="1">
      <alignment horizontal="center" vertical="top" wrapText="1"/>
    </xf>
    <xf numFmtId="0" fontId="10" fillId="2" borderId="1" xfId="16" applyFill="1" applyBorder="1" applyAlignment="1">
      <alignment horizontal="center" vertical="top" wrapText="1"/>
    </xf>
    <xf numFmtId="0" fontId="17" fillId="2" borderId="5" xfId="16" applyFont="1" applyFill="1" applyBorder="1" applyAlignment="1">
      <alignment horizontal="left" vertical="top" wrapText="1"/>
    </xf>
    <xf numFmtId="0" fontId="17" fillId="0" borderId="8" xfId="16" applyFont="1" applyBorder="1" applyAlignment="1">
      <alignment horizontal="left" vertical="top" wrapText="1"/>
    </xf>
    <xf numFmtId="0" fontId="17" fillId="0" borderId="6" xfId="16" applyFont="1" applyBorder="1" applyAlignment="1">
      <alignment horizontal="left" vertical="top" wrapText="1"/>
    </xf>
    <xf numFmtId="0" fontId="15" fillId="2" borderId="1" xfId="16" applyFont="1" applyFill="1" applyBorder="1" applyAlignment="1">
      <alignment horizontal="left" vertical="top" wrapText="1"/>
    </xf>
    <xf numFmtId="0" fontId="15" fillId="2" borderId="5" xfId="16" applyFont="1" applyFill="1" applyBorder="1" applyAlignment="1">
      <alignment horizontal="center" vertical="top" wrapText="1"/>
    </xf>
    <xf numFmtId="0" fontId="10" fillId="0" borderId="8" xfId="16" applyBorder="1" applyAlignment="1">
      <alignment horizontal="center" vertical="top" wrapText="1"/>
    </xf>
    <xf numFmtId="0" fontId="10" fillId="0" borderId="6" xfId="16" applyBorder="1" applyAlignment="1">
      <alignment horizontal="center" vertical="top" wrapText="1"/>
    </xf>
    <xf numFmtId="168" fontId="10" fillId="0" borderId="1" xfId="16" applyNumberFormat="1" applyBorder="1" applyAlignment="1">
      <alignment horizontal="center" vertical="top" wrapText="1"/>
    </xf>
    <xf numFmtId="0" fontId="10" fillId="0" borderId="8" xfId="16" applyBorder="1" applyAlignment="1">
      <alignment horizontal="left" vertical="top" wrapText="1"/>
    </xf>
    <xf numFmtId="0" fontId="17" fillId="2" borderId="5" xfId="16" applyFont="1" applyFill="1" applyBorder="1" applyAlignment="1">
      <alignment horizontal="center" vertical="top" wrapText="1"/>
    </xf>
    <xf numFmtId="0" fontId="17" fillId="0" borderId="8" xfId="16" applyFont="1" applyBorder="1" applyAlignment="1">
      <alignment horizontal="center" vertical="top" wrapText="1"/>
    </xf>
    <xf numFmtId="0" fontId="17" fillId="0" borderId="6" xfId="16" applyFont="1" applyBorder="1" applyAlignment="1">
      <alignment horizontal="center" vertical="top" wrapText="1"/>
    </xf>
    <xf numFmtId="49" fontId="15" fillId="0" borderId="5" xfId="16" applyNumberFormat="1" applyFont="1" applyBorder="1" applyAlignment="1">
      <alignment horizontal="center" vertical="top" wrapText="1"/>
    </xf>
    <xf numFmtId="0" fontId="15" fillId="0" borderId="5" xfId="16" applyFont="1" applyBorder="1" applyAlignment="1">
      <alignment horizontal="center" vertical="top" wrapText="1"/>
    </xf>
    <xf numFmtId="0" fontId="15" fillId="2" borderId="5" xfId="23" applyFont="1" applyFill="1" applyBorder="1" applyAlignment="1">
      <alignment horizontal="left" vertical="top" wrapText="1"/>
    </xf>
    <xf numFmtId="0" fontId="10" fillId="2" borderId="6" xfId="16" applyFont="1" applyFill="1" applyBorder="1" applyAlignment="1">
      <alignment horizontal="left" vertical="top" wrapText="1"/>
    </xf>
    <xf numFmtId="49" fontId="15" fillId="2" borderId="5" xfId="23" applyNumberFormat="1" applyFont="1" applyFill="1" applyBorder="1" applyAlignment="1">
      <alignment horizontal="center" vertical="top" wrapText="1"/>
    </xf>
    <xf numFmtId="0" fontId="15" fillId="2" borderId="5" xfId="16" applyFont="1" applyFill="1" applyBorder="1" applyAlignment="1">
      <alignment horizontal="left" vertical="top" wrapText="1"/>
    </xf>
    <xf numFmtId="0" fontId="15" fillId="2" borderId="5" xfId="23" applyFont="1" applyFill="1" applyBorder="1" applyAlignment="1">
      <alignment horizontal="center" vertical="top" wrapText="1"/>
    </xf>
    <xf numFmtId="0" fontId="10" fillId="2" borderId="6" xfId="16" applyFont="1" applyFill="1" applyBorder="1" applyAlignment="1">
      <alignment horizontal="center" vertical="top" wrapText="1"/>
    </xf>
    <xf numFmtId="0" fontId="10" fillId="2" borderId="8" xfId="16" applyFont="1" applyFill="1" applyBorder="1" applyAlignment="1">
      <alignment horizontal="left" vertical="top" wrapText="1"/>
    </xf>
    <xf numFmtId="49" fontId="15" fillId="2" borderId="8" xfId="23" applyNumberFormat="1" applyFont="1" applyFill="1" applyBorder="1" applyAlignment="1">
      <alignment horizontal="center" vertical="top" wrapText="1"/>
    </xf>
    <xf numFmtId="0" fontId="10" fillId="2" borderId="8" xfId="16" applyFont="1" applyFill="1" applyBorder="1" applyAlignment="1">
      <alignment horizontal="center" vertical="top" wrapText="1"/>
    </xf>
    <xf numFmtId="0" fontId="15" fillId="2" borderId="8" xfId="23" applyFont="1" applyFill="1" applyBorder="1" applyAlignment="1">
      <alignment horizontal="left" vertical="top" wrapText="1"/>
    </xf>
    <xf numFmtId="167" fontId="15" fillId="2" borderId="1" xfId="23" applyNumberFormat="1" applyFont="1" applyFill="1" applyBorder="1" applyAlignment="1">
      <alignment horizontal="center" vertical="top" wrapText="1"/>
    </xf>
    <xf numFmtId="167" fontId="10" fillId="2" borderId="1" xfId="16" applyNumberFormat="1" applyFont="1" applyFill="1" applyBorder="1" applyAlignment="1">
      <alignment horizontal="center" vertical="top" wrapText="1"/>
    </xf>
    <xf numFmtId="0" fontId="15" fillId="2" borderId="1" xfId="23" applyFont="1" applyFill="1" applyBorder="1" applyAlignment="1">
      <alignment horizontal="left" vertical="top" wrapText="1"/>
    </xf>
    <xf numFmtId="0" fontId="10" fillId="2" borderId="1" xfId="16" applyFont="1" applyFill="1" applyBorder="1" applyAlignment="1">
      <alignment horizontal="left" vertical="top" wrapText="1"/>
    </xf>
    <xf numFmtId="0" fontId="15" fillId="2" borderId="8" xfId="16" applyFont="1" applyFill="1" applyBorder="1" applyAlignment="1">
      <alignment horizontal="left" vertical="top" wrapText="1"/>
    </xf>
    <xf numFmtId="49" fontId="15" fillId="2" borderId="1" xfId="23" applyNumberFormat="1" applyFont="1" applyFill="1" applyBorder="1" applyAlignment="1">
      <alignment horizontal="center" vertical="top" wrapText="1"/>
    </xf>
    <xf numFmtId="49" fontId="10" fillId="2" borderId="1" xfId="16" applyNumberFormat="1" applyFont="1" applyFill="1" applyBorder="1" applyAlignment="1">
      <alignment horizontal="center" vertical="top" wrapText="1"/>
    </xf>
    <xf numFmtId="0" fontId="10" fillId="2" borderId="1" xfId="16" applyFont="1" applyFill="1" applyBorder="1" applyAlignment="1">
      <alignment horizontal="center" vertical="top" wrapText="1"/>
    </xf>
    <xf numFmtId="0" fontId="15" fillId="2" borderId="1" xfId="23" applyFont="1" applyFill="1" applyBorder="1" applyAlignment="1">
      <alignment horizontal="center" vertical="top" wrapText="1"/>
    </xf>
    <xf numFmtId="49" fontId="10" fillId="2" borderId="6" xfId="16" applyNumberFormat="1" applyFont="1" applyFill="1" applyBorder="1" applyAlignment="1">
      <alignment horizontal="center" vertical="top" wrapText="1"/>
    </xf>
    <xf numFmtId="167" fontId="15" fillId="2" borderId="5" xfId="23" applyNumberFormat="1" applyFont="1" applyFill="1" applyBorder="1" applyAlignment="1">
      <alignment horizontal="center" vertical="top" wrapText="1"/>
    </xf>
    <xf numFmtId="167" fontId="10" fillId="2" borderId="6" xfId="16" applyNumberFormat="1" applyFont="1" applyFill="1" applyBorder="1" applyAlignment="1">
      <alignment horizontal="center" vertical="top" wrapText="1"/>
    </xf>
    <xf numFmtId="0" fontId="15" fillId="2" borderId="6" xfId="23" applyFont="1" applyFill="1" applyBorder="1" applyAlignment="1">
      <alignment horizontal="left" vertical="top" wrapText="1"/>
    </xf>
    <xf numFmtId="0" fontId="15" fillId="2" borderId="5" xfId="23" applyFont="1" applyFill="1" applyBorder="1" applyAlignment="1">
      <alignment horizontal="center" vertical="center" wrapText="1"/>
    </xf>
    <xf numFmtId="0" fontId="10" fillId="2" borderId="6" xfId="16" applyFont="1" applyFill="1" applyBorder="1" applyAlignment="1">
      <alignment horizontal="center" vertical="center" wrapText="1"/>
    </xf>
    <xf numFmtId="167" fontId="15" fillId="2" borderId="8" xfId="23" applyNumberFormat="1" applyFont="1" applyFill="1" applyBorder="1" applyAlignment="1">
      <alignment horizontal="center" vertical="top" wrapText="1"/>
    </xf>
    <xf numFmtId="167" fontId="15" fillId="2" borderId="6" xfId="23" applyNumberFormat="1" applyFont="1" applyFill="1" applyBorder="1" applyAlignment="1">
      <alignment horizontal="center" vertical="top" wrapText="1"/>
    </xf>
    <xf numFmtId="0" fontId="1" fillId="2" borderId="1" xfId="23" applyFont="1" applyFill="1" applyBorder="1" applyAlignment="1">
      <alignment horizontal="left" vertical="top" wrapText="1"/>
    </xf>
    <xf numFmtId="0" fontId="17" fillId="2" borderId="5" xfId="23" applyFont="1" applyFill="1" applyBorder="1" applyAlignment="1">
      <alignment horizontal="center" vertical="top" wrapText="1"/>
    </xf>
    <xf numFmtId="0" fontId="14" fillId="2" borderId="8" xfId="23" applyFont="1" applyFill="1" applyBorder="1" applyAlignment="1">
      <alignment horizontal="center" vertical="top" wrapText="1"/>
    </xf>
    <xf numFmtId="0" fontId="14" fillId="2" borderId="6" xfId="23" applyFont="1" applyFill="1" applyBorder="1" applyAlignment="1">
      <alignment horizontal="center" vertical="top" wrapText="1"/>
    </xf>
    <xf numFmtId="0" fontId="14" fillId="2" borderId="8" xfId="23" applyFont="1" applyFill="1" applyBorder="1" applyAlignment="1">
      <alignment horizontal="left" vertical="top" wrapText="1"/>
    </xf>
    <xf numFmtId="0" fontId="14" fillId="2" borderId="6" xfId="23" applyFont="1" applyFill="1" applyBorder="1" applyAlignment="1">
      <alignment horizontal="left" vertical="top" wrapText="1"/>
    </xf>
    <xf numFmtId="49" fontId="17" fillId="2" borderId="5" xfId="23" applyNumberFormat="1" applyFont="1" applyFill="1" applyBorder="1" applyAlignment="1">
      <alignment horizontal="center" vertical="top" wrapText="1"/>
    </xf>
    <xf numFmtId="0" fontId="17" fillId="2" borderId="8" xfId="23" applyFont="1" applyFill="1" applyBorder="1" applyAlignment="1">
      <alignment horizontal="left" vertical="top" wrapText="1"/>
    </xf>
    <xf numFmtId="0" fontId="17" fillId="2" borderId="6" xfId="23" applyFont="1" applyFill="1" applyBorder="1" applyAlignment="1">
      <alignment horizontal="left" vertical="top" wrapText="1"/>
    </xf>
    <xf numFmtId="49" fontId="15" fillId="2" borderId="5" xfId="16" applyNumberFormat="1" applyFont="1" applyFill="1" applyBorder="1" applyAlignment="1">
      <alignment horizontal="center" vertical="top" wrapText="1"/>
    </xf>
    <xf numFmtId="49" fontId="10" fillId="0" borderId="8" xfId="16" applyNumberFormat="1" applyBorder="1" applyAlignment="1">
      <alignment horizontal="center" vertical="top" wrapText="1"/>
    </xf>
    <xf numFmtId="49" fontId="10" fillId="0" borderId="6" xfId="16" applyNumberFormat="1" applyBorder="1" applyAlignment="1">
      <alignment horizontal="center" vertical="top" wrapText="1"/>
    </xf>
    <xf numFmtId="49" fontId="1" fillId="2" borderId="1" xfId="23" applyNumberFormat="1" applyFont="1" applyFill="1" applyBorder="1" applyAlignment="1">
      <alignment horizontal="center" vertical="top" wrapText="1"/>
    </xf>
    <xf numFmtId="0" fontId="15" fillId="2" borderId="8" xfId="16" applyFont="1" applyFill="1" applyBorder="1" applyAlignment="1">
      <alignment horizontal="center" vertical="top" wrapText="1"/>
    </xf>
    <xf numFmtId="49" fontId="15" fillId="2" borderId="8" xfId="16" applyNumberFormat="1" applyFont="1" applyFill="1" applyBorder="1" applyAlignment="1">
      <alignment horizontal="center" vertical="top" wrapText="1"/>
    </xf>
    <xf numFmtId="0" fontId="1" fillId="2" borderId="8" xfId="23" applyFont="1" applyFill="1" applyBorder="1" applyAlignment="1">
      <alignment horizontal="left" vertical="top" wrapText="1"/>
    </xf>
    <xf numFmtId="0" fontId="15" fillId="2" borderId="8" xfId="23" applyFont="1" applyFill="1" applyBorder="1" applyAlignment="1">
      <alignment horizontal="center" vertical="top" wrapText="1"/>
    </xf>
    <xf numFmtId="0" fontId="1" fillId="2" borderId="8" xfId="23" applyFont="1" applyFill="1" applyBorder="1" applyAlignment="1">
      <alignment horizontal="center" vertical="top" wrapText="1"/>
    </xf>
    <xf numFmtId="49" fontId="1" fillId="2" borderId="8" xfId="23" applyNumberFormat="1" applyFont="1" applyFill="1" applyBorder="1" applyAlignment="1">
      <alignment horizontal="center" vertical="top" wrapText="1"/>
    </xf>
    <xf numFmtId="0" fontId="1" fillId="2" borderId="6" xfId="23" applyFont="1" applyFill="1" applyBorder="1" applyAlignment="1">
      <alignment horizontal="center" vertical="top" wrapText="1"/>
    </xf>
    <xf numFmtId="0" fontId="1" fillId="2" borderId="6" xfId="23" applyFont="1" applyFill="1" applyBorder="1" applyAlignment="1">
      <alignment horizontal="left" vertical="top" wrapText="1"/>
    </xf>
    <xf numFmtId="0" fontId="1" fillId="2" borderId="1" xfId="23" applyFont="1" applyFill="1" applyBorder="1" applyAlignment="1">
      <alignment horizontal="center" vertical="top" wrapText="1"/>
    </xf>
    <xf numFmtId="2" fontId="15" fillId="2" borderId="5" xfId="23" applyNumberFormat="1" applyFont="1" applyFill="1" applyBorder="1" applyAlignment="1">
      <alignment horizontal="center" vertical="top" wrapText="1"/>
    </xf>
    <xf numFmtId="2" fontId="1" fillId="2" borderId="8" xfId="23" applyNumberFormat="1" applyFont="1" applyFill="1" applyBorder="1" applyAlignment="1">
      <alignment horizontal="center" vertical="top" wrapText="1"/>
    </xf>
    <xf numFmtId="2" fontId="10" fillId="0" borderId="8" xfId="16" applyNumberFormat="1" applyBorder="1" applyAlignment="1">
      <alignment horizontal="center" vertical="top" wrapText="1"/>
    </xf>
    <xf numFmtId="2" fontId="10" fillId="0" borderId="6" xfId="16" applyNumberFormat="1" applyBorder="1" applyAlignment="1">
      <alignment horizontal="center" vertical="top" wrapText="1"/>
    </xf>
    <xf numFmtId="0" fontId="10" fillId="0" borderId="8" xfId="16" applyBorder="1" applyAlignment="1">
      <alignment vertical="center" wrapText="1"/>
    </xf>
    <xf numFmtId="0" fontId="10" fillId="0" borderId="6" xfId="16" applyBorder="1" applyAlignment="1">
      <alignment vertical="center" wrapText="1"/>
    </xf>
    <xf numFmtId="0" fontId="15" fillId="2" borderId="6" xfId="23" applyFont="1" applyFill="1" applyBorder="1" applyAlignment="1">
      <alignment horizontal="center" vertical="top" wrapText="1"/>
    </xf>
    <xf numFmtId="49" fontId="15" fillId="2" borderId="6" xfId="23" applyNumberFormat="1" applyFont="1" applyFill="1" applyBorder="1" applyAlignment="1">
      <alignment horizontal="center" vertical="top" wrapText="1"/>
    </xf>
    <xf numFmtId="0" fontId="10" fillId="2" borderId="8" xfId="16" applyFill="1" applyBorder="1" applyAlignment="1">
      <alignment horizontal="center" vertical="top" wrapText="1"/>
    </xf>
    <xf numFmtId="0" fontId="10" fillId="2" borderId="6" xfId="16" applyFill="1" applyBorder="1" applyAlignment="1">
      <alignment horizontal="center" vertical="top" wrapText="1"/>
    </xf>
    <xf numFmtId="0" fontId="1" fillId="2" borderId="8" xfId="23" applyFont="1" applyFill="1" applyBorder="1" applyAlignment="1">
      <alignment vertical="top" wrapText="1"/>
    </xf>
    <xf numFmtId="0" fontId="1" fillId="2" borderId="6" xfId="23" applyFont="1" applyFill="1" applyBorder="1" applyAlignment="1">
      <alignment vertical="top" wrapText="1"/>
    </xf>
    <xf numFmtId="0" fontId="10" fillId="0" borderId="8" xfId="16" applyBorder="1" applyAlignment="1">
      <alignment horizontal="center" vertical="center" wrapText="1"/>
    </xf>
    <xf numFmtId="0" fontId="10" fillId="0" borderId="6" xfId="16" applyBorder="1" applyAlignment="1">
      <alignment horizontal="center" vertical="center" wrapText="1"/>
    </xf>
    <xf numFmtId="168" fontId="15" fillId="2" borderId="8" xfId="23" applyNumberFormat="1" applyFont="1" applyFill="1" applyBorder="1" applyAlignment="1">
      <alignment horizontal="center" vertical="top" wrapText="1"/>
    </xf>
    <xf numFmtId="168" fontId="15" fillId="0" borderId="8" xfId="16" applyNumberFormat="1" applyFont="1" applyBorder="1" applyAlignment="1">
      <alignment horizontal="center" vertical="top" wrapText="1"/>
    </xf>
    <xf numFmtId="168" fontId="15" fillId="0" borderId="6" xfId="16" applyNumberFormat="1" applyFont="1" applyBorder="1" applyAlignment="1">
      <alignment horizontal="center" vertical="top" wrapText="1"/>
    </xf>
    <xf numFmtId="2" fontId="10" fillId="2" borderId="8" xfId="16" applyNumberFormat="1" applyFont="1" applyFill="1" applyBorder="1" applyAlignment="1">
      <alignment horizontal="center" vertical="top" wrapText="1"/>
    </xf>
    <xf numFmtId="0" fontId="10" fillId="0" borderId="8" xfId="16" applyBorder="1" applyAlignment="1">
      <alignment vertical="top" wrapText="1"/>
    </xf>
    <xf numFmtId="0" fontId="10" fillId="0" borderId="6" xfId="16" applyBorder="1" applyAlignment="1">
      <alignment vertical="top" wrapText="1"/>
    </xf>
    <xf numFmtId="0" fontId="18" fillId="2" borderId="8" xfId="16" applyFont="1" applyFill="1" applyBorder="1" applyAlignment="1">
      <alignment horizontal="center" vertical="top" wrapText="1"/>
    </xf>
    <xf numFmtId="0" fontId="18" fillId="2" borderId="6" xfId="16" applyFont="1" applyFill="1" applyBorder="1" applyAlignment="1">
      <alignment horizontal="center" vertical="top" wrapText="1"/>
    </xf>
    <xf numFmtId="0" fontId="18" fillId="2" borderId="8" xfId="16" applyFont="1" applyFill="1" applyBorder="1" applyAlignment="1">
      <alignment horizontal="left" vertical="top" wrapText="1"/>
    </xf>
    <xf numFmtId="0" fontId="18" fillId="2" borderId="6" xfId="16" applyFont="1" applyFill="1" applyBorder="1" applyAlignment="1">
      <alignment horizontal="left" vertical="top" wrapText="1"/>
    </xf>
    <xf numFmtId="49" fontId="14" fillId="2" borderId="1" xfId="23" applyNumberFormat="1" applyFont="1" applyFill="1" applyBorder="1" applyAlignment="1">
      <alignment horizontal="center" vertical="top" wrapText="1"/>
    </xf>
    <xf numFmtId="0" fontId="14" fillId="2" borderId="1" xfId="23" applyFont="1" applyFill="1" applyBorder="1" applyAlignment="1">
      <alignment horizontal="left" vertical="top" wrapText="1"/>
    </xf>
    <xf numFmtId="0" fontId="15" fillId="2" borderId="0" xfId="23" applyFont="1" applyFill="1" applyAlignment="1">
      <alignment horizontal="center" vertical="center" wrapText="1"/>
    </xf>
    <xf numFmtId="0" fontId="1" fillId="2" borderId="0" xfId="23" applyFill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" fillId="2" borderId="1" xfId="23" applyFont="1" applyFill="1" applyBorder="1" applyAlignment="1">
      <alignment horizontal="center" vertical="center" wrapText="1"/>
    </xf>
    <xf numFmtId="0" fontId="15" fillId="2" borderId="0" xfId="23" applyFont="1" applyFill="1" applyAlignment="1">
      <alignment horizontal="right" vertical="top" wrapText="1"/>
    </xf>
    <xf numFmtId="0" fontId="1" fillId="2" borderId="0" xfId="23" applyFill="1" applyAlignment="1">
      <alignment horizontal="right" vertical="top" wrapText="1"/>
    </xf>
    <xf numFmtId="0" fontId="15" fillId="0" borderId="0" xfId="16" applyFont="1" applyAlignment="1">
      <alignment horizontal="right" vertical="center"/>
    </xf>
    <xf numFmtId="0" fontId="10" fillId="0" borderId="0" xfId="16" applyAlignment="1">
      <alignment vertical="center"/>
    </xf>
    <xf numFmtId="0" fontId="16" fillId="0" borderId="0" xfId="16" applyFont="1" applyAlignment="1">
      <alignment horizontal="right"/>
    </xf>
    <xf numFmtId="0" fontId="10" fillId="0" borderId="0" xfId="16" applyAlignment="1">
      <alignment horizontal="right"/>
    </xf>
    <xf numFmtId="0" fontId="5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2" fontId="6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/>
    <xf numFmtId="0" fontId="4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wrapText="1"/>
    </xf>
  </cellXfs>
  <cellStyles count="25">
    <cellStyle name="Normal" xfId="1"/>
    <cellStyle name="Гиперссылка" xfId="24" builtinId="8"/>
    <cellStyle name="Денежный 2" xfId="2"/>
    <cellStyle name="Обычный" xfId="0" builtinId="0"/>
    <cellStyle name="Обычный 10" xfId="3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3 2" xfId="9"/>
    <cellStyle name="Обычный 3 3" xfId="10"/>
    <cellStyle name="Обычный 4" xfId="11"/>
    <cellStyle name="Обычный 4 2" xfId="12"/>
    <cellStyle name="Обычный 4 3" xfId="23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Процентный 2" xfId="18"/>
    <cellStyle name="Процентный 3" xfId="19"/>
    <cellStyle name="Стиль 1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82800BD9EEFF6DCE28C43FE3B389FBFF9B4BD231A9E85749BF31EE6996D83FC872AF44601BE0B9CA3D2490FC25F3F0B1DC5B7F2BF6BDCADX8vE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activeCell="A17" sqref="A17"/>
    </sheetView>
  </sheetViews>
  <sheetFormatPr defaultRowHeight="13.2" x14ac:dyDescent="0.25"/>
  <cols>
    <col min="1" max="1" width="167" customWidth="1"/>
  </cols>
  <sheetData>
    <row r="1" spans="1:29" ht="17.399999999999999" x14ac:dyDescent="0.25">
      <c r="A1" s="90" t="s">
        <v>314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ht="12.75" customHeight="1" x14ac:dyDescent="0.25">
      <c r="A2" s="90" t="s">
        <v>315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7.399999999999999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7.399999999999999" x14ac:dyDescent="0.25">
      <c r="A4" s="92" t="s">
        <v>316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8" x14ac:dyDescent="0.25">
      <c r="A5" s="93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7.399999999999999" x14ac:dyDescent="0.25">
      <c r="A6" s="90" t="s">
        <v>317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7.399999999999999" x14ac:dyDescent="0.25">
      <c r="A7" s="90" t="s">
        <v>318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7.399999999999999" x14ac:dyDescent="0.25">
      <c r="A8" s="90" t="s">
        <v>319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7.399999999999999" x14ac:dyDescent="0.25">
      <c r="A9" s="90" t="s">
        <v>320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7.399999999999999" x14ac:dyDescent="0.25">
      <c r="A10" s="90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7.399999999999999" x14ac:dyDescent="0.25">
      <c r="A11" s="90" t="s">
        <v>321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8" customHeight="1" x14ac:dyDescent="0.25">
      <c r="A12" s="90" t="s">
        <v>322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7.399999999999999" x14ac:dyDescent="0.2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36" x14ac:dyDescent="0.25">
      <c r="A14" s="94" t="s">
        <v>323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56.25" customHeight="1" x14ac:dyDescent="0.25">
      <c r="A15" s="94" t="s">
        <v>324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8" x14ac:dyDescent="0.25">
      <c r="A16" s="94" t="s">
        <v>325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08" x14ac:dyDescent="0.25">
      <c r="A17" s="94" t="s">
        <v>326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8" x14ac:dyDescent="0.25">
      <c r="A18" s="94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8" x14ac:dyDescent="0.25">
      <c r="A19" s="94" t="s">
        <v>327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52.8" x14ac:dyDescent="0.25">
      <c r="A20" s="95" t="s">
        <v>328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6" x14ac:dyDescent="0.25">
      <c r="A21" s="96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8" x14ac:dyDescent="0.25">
      <c r="A22" s="94" t="s">
        <v>329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8" x14ac:dyDescent="0.25">
      <c r="A23" s="94" t="s">
        <v>330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36" x14ac:dyDescent="0.25">
      <c r="A24" s="94" t="s">
        <v>331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90" x14ac:dyDescent="0.25">
      <c r="A25" s="94" t="s">
        <v>332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.6" x14ac:dyDescent="0.25">
      <c r="A26" s="96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8" x14ac:dyDescent="0.25">
      <c r="A27" s="94" t="s">
        <v>333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36" x14ac:dyDescent="0.25">
      <c r="A28" s="94" t="s">
        <v>334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15.6" x14ac:dyDescent="0.25">
      <c r="A29" s="96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29" ht="54" x14ac:dyDescent="0.25">
      <c r="A30" s="94" t="s">
        <v>335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29" ht="15.6" x14ac:dyDescent="0.25">
      <c r="A31" s="96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29" ht="18" x14ac:dyDescent="0.25">
      <c r="A32" s="94" t="s">
        <v>336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29" ht="15.6" x14ac:dyDescent="0.25">
      <c r="A33" s="9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ht="36" x14ac:dyDescent="0.25">
      <c r="A34" s="94" t="s">
        <v>337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29" ht="18" hidden="1" x14ac:dyDescent="0.25">
      <c r="A35" s="9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29" ht="49.5" hidden="1" customHeight="1" x14ac:dyDescent="0.25">
      <c r="A36" s="94" t="s">
        <v>338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ht="18" hidden="1" x14ac:dyDescent="0.25">
      <c r="A37" s="94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ht="18" hidden="1" x14ac:dyDescent="0.25">
      <c r="A38" s="9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29" ht="18" hidden="1" x14ac:dyDescent="0.25">
      <c r="A39" s="9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29" ht="18" hidden="1" x14ac:dyDescent="0.25">
      <c r="A40" s="94" t="s">
        <v>339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29" x14ac:dyDescent="0.25">
      <c r="A41" s="97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</sheetData>
  <hyperlinks>
    <hyperlink ref="A20" r:id="rId1" display="consultantplus://offline/ref=782800BD9EEFF6DCE28C43FE3B389FBFF9B4BD231A9E85749BF31EE6996D83FC872AF44601BE0B9CA3D2490FC25F3F0B1DC5B7F2BF6BDCADX8vEH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6"/>
  <sheetViews>
    <sheetView view="pageBreakPreview" zoomScale="70" zoomScaleNormal="73" zoomScaleSheetLayoutView="70" workbookViewId="0">
      <selection activeCell="K213" sqref="K213"/>
    </sheetView>
  </sheetViews>
  <sheetFormatPr defaultRowHeight="14.4" x14ac:dyDescent="0.3"/>
  <cols>
    <col min="1" max="1" width="9.109375" style="25" customWidth="1"/>
    <col min="2" max="2" width="34.6640625" style="25" customWidth="1"/>
    <col min="3" max="3" width="10.44140625" style="25" customWidth="1"/>
    <col min="4" max="4" width="10.5546875" style="25" customWidth="1"/>
    <col min="5" max="5" width="27.33203125" style="25" customWidth="1"/>
    <col min="6" max="6" width="14.109375" style="25" customWidth="1"/>
    <col min="7" max="7" width="17" style="25" customWidth="1"/>
    <col min="8" max="8" width="9.109375" style="25"/>
    <col min="9" max="9" width="16" style="25" customWidth="1"/>
    <col min="10" max="10" width="10.33203125" style="25" customWidth="1"/>
    <col min="11" max="11" width="16" style="25" customWidth="1"/>
    <col min="12" max="12" width="16.44140625" style="25" customWidth="1"/>
    <col min="13" max="13" width="12.5546875" style="25" customWidth="1"/>
    <col min="14" max="14" width="18.44140625" style="89" customWidth="1"/>
    <col min="15" max="15" width="16.5546875" style="89" customWidth="1"/>
    <col min="16" max="16" width="17.44140625" style="25" customWidth="1"/>
    <col min="17" max="17" width="26.5546875" style="25" customWidth="1"/>
    <col min="18" max="18" width="24.6640625" style="25" customWidth="1"/>
    <col min="19" max="19" width="25.44140625" style="25" customWidth="1"/>
    <col min="20" max="20" width="15" style="25" bestFit="1" customWidth="1"/>
    <col min="21" max="21" width="13.33203125" style="25" customWidth="1"/>
    <col min="22" max="256" width="9.109375" style="25"/>
    <col min="257" max="257" width="9.109375" style="25" customWidth="1"/>
    <col min="258" max="258" width="34.6640625" style="25" customWidth="1"/>
    <col min="259" max="259" width="10.44140625" style="25" customWidth="1"/>
    <col min="260" max="260" width="10.5546875" style="25" customWidth="1"/>
    <col min="261" max="261" width="27.33203125" style="25" customWidth="1"/>
    <col min="262" max="262" width="14.109375" style="25" customWidth="1"/>
    <col min="263" max="263" width="17" style="25" customWidth="1"/>
    <col min="264" max="264" width="9.109375" style="25"/>
    <col min="265" max="265" width="16" style="25" customWidth="1"/>
    <col min="266" max="266" width="10.33203125" style="25" customWidth="1"/>
    <col min="267" max="267" width="16" style="25" customWidth="1"/>
    <col min="268" max="268" width="16.44140625" style="25" customWidth="1"/>
    <col min="269" max="269" width="12.5546875" style="25" customWidth="1"/>
    <col min="270" max="270" width="18.44140625" style="25" customWidth="1"/>
    <col min="271" max="271" width="16.5546875" style="25" customWidth="1"/>
    <col min="272" max="272" width="17.44140625" style="25" customWidth="1"/>
    <col min="273" max="273" width="26.5546875" style="25" customWidth="1"/>
    <col min="274" max="274" width="24.6640625" style="25" customWidth="1"/>
    <col min="275" max="275" width="25.44140625" style="25" customWidth="1"/>
    <col min="276" max="276" width="15" style="25" bestFit="1" customWidth="1"/>
    <col min="277" max="277" width="13.33203125" style="25" customWidth="1"/>
    <col min="278" max="512" width="9.109375" style="25"/>
    <col min="513" max="513" width="9.109375" style="25" customWidth="1"/>
    <col min="514" max="514" width="34.6640625" style="25" customWidth="1"/>
    <col min="515" max="515" width="10.44140625" style="25" customWidth="1"/>
    <col min="516" max="516" width="10.5546875" style="25" customWidth="1"/>
    <col min="517" max="517" width="27.33203125" style="25" customWidth="1"/>
    <col min="518" max="518" width="14.109375" style="25" customWidth="1"/>
    <col min="519" max="519" width="17" style="25" customWidth="1"/>
    <col min="520" max="520" width="9.109375" style="25"/>
    <col min="521" max="521" width="16" style="25" customWidth="1"/>
    <col min="522" max="522" width="10.33203125" style="25" customWidth="1"/>
    <col min="523" max="523" width="16" style="25" customWidth="1"/>
    <col min="524" max="524" width="16.44140625" style="25" customWidth="1"/>
    <col min="525" max="525" width="12.5546875" style="25" customWidth="1"/>
    <col min="526" max="526" width="18.44140625" style="25" customWidth="1"/>
    <col min="527" max="527" width="16.5546875" style="25" customWidth="1"/>
    <col min="528" max="528" width="17.44140625" style="25" customWidth="1"/>
    <col min="529" max="529" width="26.5546875" style="25" customWidth="1"/>
    <col min="530" max="530" width="24.6640625" style="25" customWidth="1"/>
    <col min="531" max="531" width="25.44140625" style="25" customWidth="1"/>
    <col min="532" max="532" width="15" style="25" bestFit="1" customWidth="1"/>
    <col min="533" max="533" width="13.33203125" style="25" customWidth="1"/>
    <col min="534" max="768" width="9.109375" style="25"/>
    <col min="769" max="769" width="9.109375" style="25" customWidth="1"/>
    <col min="770" max="770" width="34.6640625" style="25" customWidth="1"/>
    <col min="771" max="771" width="10.44140625" style="25" customWidth="1"/>
    <col min="772" max="772" width="10.5546875" style="25" customWidth="1"/>
    <col min="773" max="773" width="27.33203125" style="25" customWidth="1"/>
    <col min="774" max="774" width="14.109375" style="25" customWidth="1"/>
    <col min="775" max="775" width="17" style="25" customWidth="1"/>
    <col min="776" max="776" width="9.109375" style="25"/>
    <col min="777" max="777" width="16" style="25" customWidth="1"/>
    <col min="778" max="778" width="10.33203125" style="25" customWidth="1"/>
    <col min="779" max="779" width="16" style="25" customWidth="1"/>
    <col min="780" max="780" width="16.44140625" style="25" customWidth="1"/>
    <col min="781" max="781" width="12.5546875" style="25" customWidth="1"/>
    <col min="782" max="782" width="18.44140625" style="25" customWidth="1"/>
    <col min="783" max="783" width="16.5546875" style="25" customWidth="1"/>
    <col min="784" max="784" width="17.44140625" style="25" customWidth="1"/>
    <col min="785" max="785" width="26.5546875" style="25" customWidth="1"/>
    <col min="786" max="786" width="24.6640625" style="25" customWidth="1"/>
    <col min="787" max="787" width="25.44140625" style="25" customWidth="1"/>
    <col min="788" max="788" width="15" style="25" bestFit="1" customWidth="1"/>
    <col min="789" max="789" width="13.33203125" style="25" customWidth="1"/>
    <col min="790" max="1024" width="9.109375" style="25"/>
    <col min="1025" max="1025" width="9.109375" style="25" customWidth="1"/>
    <col min="1026" max="1026" width="34.6640625" style="25" customWidth="1"/>
    <col min="1027" max="1027" width="10.44140625" style="25" customWidth="1"/>
    <col min="1028" max="1028" width="10.5546875" style="25" customWidth="1"/>
    <col min="1029" max="1029" width="27.33203125" style="25" customWidth="1"/>
    <col min="1030" max="1030" width="14.109375" style="25" customWidth="1"/>
    <col min="1031" max="1031" width="17" style="25" customWidth="1"/>
    <col min="1032" max="1032" width="9.109375" style="25"/>
    <col min="1033" max="1033" width="16" style="25" customWidth="1"/>
    <col min="1034" max="1034" width="10.33203125" style="25" customWidth="1"/>
    <col min="1035" max="1035" width="16" style="25" customWidth="1"/>
    <col min="1036" max="1036" width="16.44140625" style="25" customWidth="1"/>
    <col min="1037" max="1037" width="12.5546875" style="25" customWidth="1"/>
    <col min="1038" max="1038" width="18.44140625" style="25" customWidth="1"/>
    <col min="1039" max="1039" width="16.5546875" style="25" customWidth="1"/>
    <col min="1040" max="1040" width="17.44140625" style="25" customWidth="1"/>
    <col min="1041" max="1041" width="26.5546875" style="25" customWidth="1"/>
    <col min="1042" max="1042" width="24.6640625" style="25" customWidth="1"/>
    <col min="1043" max="1043" width="25.44140625" style="25" customWidth="1"/>
    <col min="1044" max="1044" width="15" style="25" bestFit="1" customWidth="1"/>
    <col min="1045" max="1045" width="13.33203125" style="25" customWidth="1"/>
    <col min="1046" max="1280" width="9.109375" style="25"/>
    <col min="1281" max="1281" width="9.109375" style="25" customWidth="1"/>
    <col min="1282" max="1282" width="34.6640625" style="25" customWidth="1"/>
    <col min="1283" max="1283" width="10.44140625" style="25" customWidth="1"/>
    <col min="1284" max="1284" width="10.5546875" style="25" customWidth="1"/>
    <col min="1285" max="1285" width="27.33203125" style="25" customWidth="1"/>
    <col min="1286" max="1286" width="14.109375" style="25" customWidth="1"/>
    <col min="1287" max="1287" width="17" style="25" customWidth="1"/>
    <col min="1288" max="1288" width="9.109375" style="25"/>
    <col min="1289" max="1289" width="16" style="25" customWidth="1"/>
    <col min="1290" max="1290" width="10.33203125" style="25" customWidth="1"/>
    <col min="1291" max="1291" width="16" style="25" customWidth="1"/>
    <col min="1292" max="1292" width="16.44140625" style="25" customWidth="1"/>
    <col min="1293" max="1293" width="12.5546875" style="25" customWidth="1"/>
    <col min="1294" max="1294" width="18.44140625" style="25" customWidth="1"/>
    <col min="1295" max="1295" width="16.5546875" style="25" customWidth="1"/>
    <col min="1296" max="1296" width="17.44140625" style="25" customWidth="1"/>
    <col min="1297" max="1297" width="26.5546875" style="25" customWidth="1"/>
    <col min="1298" max="1298" width="24.6640625" style="25" customWidth="1"/>
    <col min="1299" max="1299" width="25.44140625" style="25" customWidth="1"/>
    <col min="1300" max="1300" width="15" style="25" bestFit="1" customWidth="1"/>
    <col min="1301" max="1301" width="13.33203125" style="25" customWidth="1"/>
    <col min="1302" max="1536" width="9.109375" style="25"/>
    <col min="1537" max="1537" width="9.109375" style="25" customWidth="1"/>
    <col min="1538" max="1538" width="34.6640625" style="25" customWidth="1"/>
    <col min="1539" max="1539" width="10.44140625" style="25" customWidth="1"/>
    <col min="1540" max="1540" width="10.5546875" style="25" customWidth="1"/>
    <col min="1541" max="1541" width="27.33203125" style="25" customWidth="1"/>
    <col min="1542" max="1542" width="14.109375" style="25" customWidth="1"/>
    <col min="1543" max="1543" width="17" style="25" customWidth="1"/>
    <col min="1544" max="1544" width="9.109375" style="25"/>
    <col min="1545" max="1545" width="16" style="25" customWidth="1"/>
    <col min="1546" max="1546" width="10.33203125" style="25" customWidth="1"/>
    <col min="1547" max="1547" width="16" style="25" customWidth="1"/>
    <col min="1548" max="1548" width="16.44140625" style="25" customWidth="1"/>
    <col min="1549" max="1549" width="12.5546875" style="25" customWidth="1"/>
    <col min="1550" max="1550" width="18.44140625" style="25" customWidth="1"/>
    <col min="1551" max="1551" width="16.5546875" style="25" customWidth="1"/>
    <col min="1552" max="1552" width="17.44140625" style="25" customWidth="1"/>
    <col min="1553" max="1553" width="26.5546875" style="25" customWidth="1"/>
    <col min="1554" max="1554" width="24.6640625" style="25" customWidth="1"/>
    <col min="1555" max="1555" width="25.44140625" style="25" customWidth="1"/>
    <col min="1556" max="1556" width="15" style="25" bestFit="1" customWidth="1"/>
    <col min="1557" max="1557" width="13.33203125" style="25" customWidth="1"/>
    <col min="1558" max="1792" width="9.109375" style="25"/>
    <col min="1793" max="1793" width="9.109375" style="25" customWidth="1"/>
    <col min="1794" max="1794" width="34.6640625" style="25" customWidth="1"/>
    <col min="1795" max="1795" width="10.44140625" style="25" customWidth="1"/>
    <col min="1796" max="1796" width="10.5546875" style="25" customWidth="1"/>
    <col min="1797" max="1797" width="27.33203125" style="25" customWidth="1"/>
    <col min="1798" max="1798" width="14.109375" style="25" customWidth="1"/>
    <col min="1799" max="1799" width="17" style="25" customWidth="1"/>
    <col min="1800" max="1800" width="9.109375" style="25"/>
    <col min="1801" max="1801" width="16" style="25" customWidth="1"/>
    <col min="1802" max="1802" width="10.33203125" style="25" customWidth="1"/>
    <col min="1803" max="1803" width="16" style="25" customWidth="1"/>
    <col min="1804" max="1804" width="16.44140625" style="25" customWidth="1"/>
    <col min="1805" max="1805" width="12.5546875" style="25" customWidth="1"/>
    <col min="1806" max="1806" width="18.44140625" style="25" customWidth="1"/>
    <col min="1807" max="1807" width="16.5546875" style="25" customWidth="1"/>
    <col min="1808" max="1808" width="17.44140625" style="25" customWidth="1"/>
    <col min="1809" max="1809" width="26.5546875" style="25" customWidth="1"/>
    <col min="1810" max="1810" width="24.6640625" style="25" customWidth="1"/>
    <col min="1811" max="1811" width="25.44140625" style="25" customWidth="1"/>
    <col min="1812" max="1812" width="15" style="25" bestFit="1" customWidth="1"/>
    <col min="1813" max="1813" width="13.33203125" style="25" customWidth="1"/>
    <col min="1814" max="2048" width="9.109375" style="25"/>
    <col min="2049" max="2049" width="9.109375" style="25" customWidth="1"/>
    <col min="2050" max="2050" width="34.6640625" style="25" customWidth="1"/>
    <col min="2051" max="2051" width="10.44140625" style="25" customWidth="1"/>
    <col min="2052" max="2052" width="10.5546875" style="25" customWidth="1"/>
    <col min="2053" max="2053" width="27.33203125" style="25" customWidth="1"/>
    <col min="2054" max="2054" width="14.109375" style="25" customWidth="1"/>
    <col min="2055" max="2055" width="17" style="25" customWidth="1"/>
    <col min="2056" max="2056" width="9.109375" style="25"/>
    <col min="2057" max="2057" width="16" style="25" customWidth="1"/>
    <col min="2058" max="2058" width="10.33203125" style="25" customWidth="1"/>
    <col min="2059" max="2059" width="16" style="25" customWidth="1"/>
    <col min="2060" max="2060" width="16.44140625" style="25" customWidth="1"/>
    <col min="2061" max="2061" width="12.5546875" style="25" customWidth="1"/>
    <col min="2062" max="2062" width="18.44140625" style="25" customWidth="1"/>
    <col min="2063" max="2063" width="16.5546875" style="25" customWidth="1"/>
    <col min="2064" max="2064" width="17.44140625" style="25" customWidth="1"/>
    <col min="2065" max="2065" width="26.5546875" style="25" customWidth="1"/>
    <col min="2066" max="2066" width="24.6640625" style="25" customWidth="1"/>
    <col min="2067" max="2067" width="25.44140625" style="25" customWidth="1"/>
    <col min="2068" max="2068" width="15" style="25" bestFit="1" customWidth="1"/>
    <col min="2069" max="2069" width="13.33203125" style="25" customWidth="1"/>
    <col min="2070" max="2304" width="9.109375" style="25"/>
    <col min="2305" max="2305" width="9.109375" style="25" customWidth="1"/>
    <col min="2306" max="2306" width="34.6640625" style="25" customWidth="1"/>
    <col min="2307" max="2307" width="10.44140625" style="25" customWidth="1"/>
    <col min="2308" max="2308" width="10.5546875" style="25" customWidth="1"/>
    <col min="2309" max="2309" width="27.33203125" style="25" customWidth="1"/>
    <col min="2310" max="2310" width="14.109375" style="25" customWidth="1"/>
    <col min="2311" max="2311" width="17" style="25" customWidth="1"/>
    <col min="2312" max="2312" width="9.109375" style="25"/>
    <col min="2313" max="2313" width="16" style="25" customWidth="1"/>
    <col min="2314" max="2314" width="10.33203125" style="25" customWidth="1"/>
    <col min="2315" max="2315" width="16" style="25" customWidth="1"/>
    <col min="2316" max="2316" width="16.44140625" style="25" customWidth="1"/>
    <col min="2317" max="2317" width="12.5546875" style="25" customWidth="1"/>
    <col min="2318" max="2318" width="18.44140625" style="25" customWidth="1"/>
    <col min="2319" max="2319" width="16.5546875" style="25" customWidth="1"/>
    <col min="2320" max="2320" width="17.44140625" style="25" customWidth="1"/>
    <col min="2321" max="2321" width="26.5546875" style="25" customWidth="1"/>
    <col min="2322" max="2322" width="24.6640625" style="25" customWidth="1"/>
    <col min="2323" max="2323" width="25.44140625" style="25" customWidth="1"/>
    <col min="2324" max="2324" width="15" style="25" bestFit="1" customWidth="1"/>
    <col min="2325" max="2325" width="13.33203125" style="25" customWidth="1"/>
    <col min="2326" max="2560" width="9.109375" style="25"/>
    <col min="2561" max="2561" width="9.109375" style="25" customWidth="1"/>
    <col min="2562" max="2562" width="34.6640625" style="25" customWidth="1"/>
    <col min="2563" max="2563" width="10.44140625" style="25" customWidth="1"/>
    <col min="2564" max="2564" width="10.5546875" style="25" customWidth="1"/>
    <col min="2565" max="2565" width="27.33203125" style="25" customWidth="1"/>
    <col min="2566" max="2566" width="14.109375" style="25" customWidth="1"/>
    <col min="2567" max="2567" width="17" style="25" customWidth="1"/>
    <col min="2568" max="2568" width="9.109375" style="25"/>
    <col min="2569" max="2569" width="16" style="25" customWidth="1"/>
    <col min="2570" max="2570" width="10.33203125" style="25" customWidth="1"/>
    <col min="2571" max="2571" width="16" style="25" customWidth="1"/>
    <col min="2572" max="2572" width="16.44140625" style="25" customWidth="1"/>
    <col min="2573" max="2573" width="12.5546875" style="25" customWidth="1"/>
    <col min="2574" max="2574" width="18.44140625" style="25" customWidth="1"/>
    <col min="2575" max="2575" width="16.5546875" style="25" customWidth="1"/>
    <col min="2576" max="2576" width="17.44140625" style="25" customWidth="1"/>
    <col min="2577" max="2577" width="26.5546875" style="25" customWidth="1"/>
    <col min="2578" max="2578" width="24.6640625" style="25" customWidth="1"/>
    <col min="2579" max="2579" width="25.44140625" style="25" customWidth="1"/>
    <col min="2580" max="2580" width="15" style="25" bestFit="1" customWidth="1"/>
    <col min="2581" max="2581" width="13.33203125" style="25" customWidth="1"/>
    <col min="2582" max="2816" width="9.109375" style="25"/>
    <col min="2817" max="2817" width="9.109375" style="25" customWidth="1"/>
    <col min="2818" max="2818" width="34.6640625" style="25" customWidth="1"/>
    <col min="2819" max="2819" width="10.44140625" style="25" customWidth="1"/>
    <col min="2820" max="2820" width="10.5546875" style="25" customWidth="1"/>
    <col min="2821" max="2821" width="27.33203125" style="25" customWidth="1"/>
    <col min="2822" max="2822" width="14.109375" style="25" customWidth="1"/>
    <col min="2823" max="2823" width="17" style="25" customWidth="1"/>
    <col min="2824" max="2824" width="9.109375" style="25"/>
    <col min="2825" max="2825" width="16" style="25" customWidth="1"/>
    <col min="2826" max="2826" width="10.33203125" style="25" customWidth="1"/>
    <col min="2827" max="2827" width="16" style="25" customWidth="1"/>
    <col min="2828" max="2828" width="16.44140625" style="25" customWidth="1"/>
    <col min="2829" max="2829" width="12.5546875" style="25" customWidth="1"/>
    <col min="2830" max="2830" width="18.44140625" style="25" customWidth="1"/>
    <col min="2831" max="2831" width="16.5546875" style="25" customWidth="1"/>
    <col min="2832" max="2832" width="17.44140625" style="25" customWidth="1"/>
    <col min="2833" max="2833" width="26.5546875" style="25" customWidth="1"/>
    <col min="2834" max="2834" width="24.6640625" style="25" customWidth="1"/>
    <col min="2835" max="2835" width="25.44140625" style="25" customWidth="1"/>
    <col min="2836" max="2836" width="15" style="25" bestFit="1" customWidth="1"/>
    <col min="2837" max="2837" width="13.33203125" style="25" customWidth="1"/>
    <col min="2838" max="3072" width="9.109375" style="25"/>
    <col min="3073" max="3073" width="9.109375" style="25" customWidth="1"/>
    <col min="3074" max="3074" width="34.6640625" style="25" customWidth="1"/>
    <col min="3075" max="3075" width="10.44140625" style="25" customWidth="1"/>
    <col min="3076" max="3076" width="10.5546875" style="25" customWidth="1"/>
    <col min="3077" max="3077" width="27.33203125" style="25" customWidth="1"/>
    <col min="3078" max="3078" width="14.109375" style="25" customWidth="1"/>
    <col min="3079" max="3079" width="17" style="25" customWidth="1"/>
    <col min="3080" max="3080" width="9.109375" style="25"/>
    <col min="3081" max="3081" width="16" style="25" customWidth="1"/>
    <col min="3082" max="3082" width="10.33203125" style="25" customWidth="1"/>
    <col min="3083" max="3083" width="16" style="25" customWidth="1"/>
    <col min="3084" max="3084" width="16.44140625" style="25" customWidth="1"/>
    <col min="3085" max="3085" width="12.5546875" style="25" customWidth="1"/>
    <col min="3086" max="3086" width="18.44140625" style="25" customWidth="1"/>
    <col min="3087" max="3087" width="16.5546875" style="25" customWidth="1"/>
    <col min="3088" max="3088" width="17.44140625" style="25" customWidth="1"/>
    <col min="3089" max="3089" width="26.5546875" style="25" customWidth="1"/>
    <col min="3090" max="3090" width="24.6640625" style="25" customWidth="1"/>
    <col min="3091" max="3091" width="25.44140625" style="25" customWidth="1"/>
    <col min="3092" max="3092" width="15" style="25" bestFit="1" customWidth="1"/>
    <col min="3093" max="3093" width="13.33203125" style="25" customWidth="1"/>
    <col min="3094" max="3328" width="9.109375" style="25"/>
    <col min="3329" max="3329" width="9.109375" style="25" customWidth="1"/>
    <col min="3330" max="3330" width="34.6640625" style="25" customWidth="1"/>
    <col min="3331" max="3331" width="10.44140625" style="25" customWidth="1"/>
    <col min="3332" max="3332" width="10.5546875" style="25" customWidth="1"/>
    <col min="3333" max="3333" width="27.33203125" style="25" customWidth="1"/>
    <col min="3334" max="3334" width="14.109375" style="25" customWidth="1"/>
    <col min="3335" max="3335" width="17" style="25" customWidth="1"/>
    <col min="3336" max="3336" width="9.109375" style="25"/>
    <col min="3337" max="3337" width="16" style="25" customWidth="1"/>
    <col min="3338" max="3338" width="10.33203125" style="25" customWidth="1"/>
    <col min="3339" max="3339" width="16" style="25" customWidth="1"/>
    <col min="3340" max="3340" width="16.44140625" style="25" customWidth="1"/>
    <col min="3341" max="3341" width="12.5546875" style="25" customWidth="1"/>
    <col min="3342" max="3342" width="18.44140625" style="25" customWidth="1"/>
    <col min="3343" max="3343" width="16.5546875" style="25" customWidth="1"/>
    <col min="3344" max="3344" width="17.44140625" style="25" customWidth="1"/>
    <col min="3345" max="3345" width="26.5546875" style="25" customWidth="1"/>
    <col min="3346" max="3346" width="24.6640625" style="25" customWidth="1"/>
    <col min="3347" max="3347" width="25.44140625" style="25" customWidth="1"/>
    <col min="3348" max="3348" width="15" style="25" bestFit="1" customWidth="1"/>
    <col min="3349" max="3349" width="13.33203125" style="25" customWidth="1"/>
    <col min="3350" max="3584" width="9.109375" style="25"/>
    <col min="3585" max="3585" width="9.109375" style="25" customWidth="1"/>
    <col min="3586" max="3586" width="34.6640625" style="25" customWidth="1"/>
    <col min="3587" max="3587" width="10.44140625" style="25" customWidth="1"/>
    <col min="3588" max="3588" width="10.5546875" style="25" customWidth="1"/>
    <col min="3589" max="3589" width="27.33203125" style="25" customWidth="1"/>
    <col min="3590" max="3590" width="14.109375" style="25" customWidth="1"/>
    <col min="3591" max="3591" width="17" style="25" customWidth="1"/>
    <col min="3592" max="3592" width="9.109375" style="25"/>
    <col min="3593" max="3593" width="16" style="25" customWidth="1"/>
    <col min="3594" max="3594" width="10.33203125" style="25" customWidth="1"/>
    <col min="3595" max="3595" width="16" style="25" customWidth="1"/>
    <col min="3596" max="3596" width="16.44140625" style="25" customWidth="1"/>
    <col min="3597" max="3597" width="12.5546875" style="25" customWidth="1"/>
    <col min="3598" max="3598" width="18.44140625" style="25" customWidth="1"/>
    <col min="3599" max="3599" width="16.5546875" style="25" customWidth="1"/>
    <col min="3600" max="3600" width="17.44140625" style="25" customWidth="1"/>
    <col min="3601" max="3601" width="26.5546875" style="25" customWidth="1"/>
    <col min="3602" max="3602" width="24.6640625" style="25" customWidth="1"/>
    <col min="3603" max="3603" width="25.44140625" style="25" customWidth="1"/>
    <col min="3604" max="3604" width="15" style="25" bestFit="1" customWidth="1"/>
    <col min="3605" max="3605" width="13.33203125" style="25" customWidth="1"/>
    <col min="3606" max="3840" width="9.109375" style="25"/>
    <col min="3841" max="3841" width="9.109375" style="25" customWidth="1"/>
    <col min="3842" max="3842" width="34.6640625" style="25" customWidth="1"/>
    <col min="3843" max="3843" width="10.44140625" style="25" customWidth="1"/>
    <col min="3844" max="3844" width="10.5546875" style="25" customWidth="1"/>
    <col min="3845" max="3845" width="27.33203125" style="25" customWidth="1"/>
    <col min="3846" max="3846" width="14.109375" style="25" customWidth="1"/>
    <col min="3847" max="3847" width="17" style="25" customWidth="1"/>
    <col min="3848" max="3848" width="9.109375" style="25"/>
    <col min="3849" max="3849" width="16" style="25" customWidth="1"/>
    <col min="3850" max="3850" width="10.33203125" style="25" customWidth="1"/>
    <col min="3851" max="3851" width="16" style="25" customWidth="1"/>
    <col min="3852" max="3852" width="16.44140625" style="25" customWidth="1"/>
    <col min="3853" max="3853" width="12.5546875" style="25" customWidth="1"/>
    <col min="3854" max="3854" width="18.44140625" style="25" customWidth="1"/>
    <col min="3855" max="3855" width="16.5546875" style="25" customWidth="1"/>
    <col min="3856" max="3856" width="17.44140625" style="25" customWidth="1"/>
    <col min="3857" max="3857" width="26.5546875" style="25" customWidth="1"/>
    <col min="3858" max="3858" width="24.6640625" style="25" customWidth="1"/>
    <col min="3859" max="3859" width="25.44140625" style="25" customWidth="1"/>
    <col min="3860" max="3860" width="15" style="25" bestFit="1" customWidth="1"/>
    <col min="3861" max="3861" width="13.33203125" style="25" customWidth="1"/>
    <col min="3862" max="4096" width="9.109375" style="25"/>
    <col min="4097" max="4097" width="9.109375" style="25" customWidth="1"/>
    <col min="4098" max="4098" width="34.6640625" style="25" customWidth="1"/>
    <col min="4099" max="4099" width="10.44140625" style="25" customWidth="1"/>
    <col min="4100" max="4100" width="10.5546875" style="25" customWidth="1"/>
    <col min="4101" max="4101" width="27.33203125" style="25" customWidth="1"/>
    <col min="4102" max="4102" width="14.109375" style="25" customWidth="1"/>
    <col min="4103" max="4103" width="17" style="25" customWidth="1"/>
    <col min="4104" max="4104" width="9.109375" style="25"/>
    <col min="4105" max="4105" width="16" style="25" customWidth="1"/>
    <col min="4106" max="4106" width="10.33203125" style="25" customWidth="1"/>
    <col min="4107" max="4107" width="16" style="25" customWidth="1"/>
    <col min="4108" max="4108" width="16.44140625" style="25" customWidth="1"/>
    <col min="4109" max="4109" width="12.5546875" style="25" customWidth="1"/>
    <col min="4110" max="4110" width="18.44140625" style="25" customWidth="1"/>
    <col min="4111" max="4111" width="16.5546875" style="25" customWidth="1"/>
    <col min="4112" max="4112" width="17.44140625" style="25" customWidth="1"/>
    <col min="4113" max="4113" width="26.5546875" style="25" customWidth="1"/>
    <col min="4114" max="4114" width="24.6640625" style="25" customWidth="1"/>
    <col min="4115" max="4115" width="25.44140625" style="25" customWidth="1"/>
    <col min="4116" max="4116" width="15" style="25" bestFit="1" customWidth="1"/>
    <col min="4117" max="4117" width="13.33203125" style="25" customWidth="1"/>
    <col min="4118" max="4352" width="9.109375" style="25"/>
    <col min="4353" max="4353" width="9.109375" style="25" customWidth="1"/>
    <col min="4354" max="4354" width="34.6640625" style="25" customWidth="1"/>
    <col min="4355" max="4355" width="10.44140625" style="25" customWidth="1"/>
    <col min="4356" max="4356" width="10.5546875" style="25" customWidth="1"/>
    <col min="4357" max="4357" width="27.33203125" style="25" customWidth="1"/>
    <col min="4358" max="4358" width="14.109375" style="25" customWidth="1"/>
    <col min="4359" max="4359" width="17" style="25" customWidth="1"/>
    <col min="4360" max="4360" width="9.109375" style="25"/>
    <col min="4361" max="4361" width="16" style="25" customWidth="1"/>
    <col min="4362" max="4362" width="10.33203125" style="25" customWidth="1"/>
    <col min="4363" max="4363" width="16" style="25" customWidth="1"/>
    <col min="4364" max="4364" width="16.44140625" style="25" customWidth="1"/>
    <col min="4365" max="4365" width="12.5546875" style="25" customWidth="1"/>
    <col min="4366" max="4366" width="18.44140625" style="25" customWidth="1"/>
    <col min="4367" max="4367" width="16.5546875" style="25" customWidth="1"/>
    <col min="4368" max="4368" width="17.44140625" style="25" customWidth="1"/>
    <col min="4369" max="4369" width="26.5546875" style="25" customWidth="1"/>
    <col min="4370" max="4370" width="24.6640625" style="25" customWidth="1"/>
    <col min="4371" max="4371" width="25.44140625" style="25" customWidth="1"/>
    <col min="4372" max="4372" width="15" style="25" bestFit="1" customWidth="1"/>
    <col min="4373" max="4373" width="13.33203125" style="25" customWidth="1"/>
    <col min="4374" max="4608" width="9.109375" style="25"/>
    <col min="4609" max="4609" width="9.109375" style="25" customWidth="1"/>
    <col min="4610" max="4610" width="34.6640625" style="25" customWidth="1"/>
    <col min="4611" max="4611" width="10.44140625" style="25" customWidth="1"/>
    <col min="4612" max="4612" width="10.5546875" style="25" customWidth="1"/>
    <col min="4613" max="4613" width="27.33203125" style="25" customWidth="1"/>
    <col min="4614" max="4614" width="14.109375" style="25" customWidth="1"/>
    <col min="4615" max="4615" width="17" style="25" customWidth="1"/>
    <col min="4616" max="4616" width="9.109375" style="25"/>
    <col min="4617" max="4617" width="16" style="25" customWidth="1"/>
    <col min="4618" max="4618" width="10.33203125" style="25" customWidth="1"/>
    <col min="4619" max="4619" width="16" style="25" customWidth="1"/>
    <col min="4620" max="4620" width="16.44140625" style="25" customWidth="1"/>
    <col min="4621" max="4621" width="12.5546875" style="25" customWidth="1"/>
    <col min="4622" max="4622" width="18.44140625" style="25" customWidth="1"/>
    <col min="4623" max="4623" width="16.5546875" style="25" customWidth="1"/>
    <col min="4624" max="4624" width="17.44140625" style="25" customWidth="1"/>
    <col min="4625" max="4625" width="26.5546875" style="25" customWidth="1"/>
    <col min="4626" max="4626" width="24.6640625" style="25" customWidth="1"/>
    <col min="4627" max="4627" width="25.44140625" style="25" customWidth="1"/>
    <col min="4628" max="4628" width="15" style="25" bestFit="1" customWidth="1"/>
    <col min="4629" max="4629" width="13.33203125" style="25" customWidth="1"/>
    <col min="4630" max="4864" width="9.109375" style="25"/>
    <col min="4865" max="4865" width="9.109375" style="25" customWidth="1"/>
    <col min="4866" max="4866" width="34.6640625" style="25" customWidth="1"/>
    <col min="4867" max="4867" width="10.44140625" style="25" customWidth="1"/>
    <col min="4868" max="4868" width="10.5546875" style="25" customWidth="1"/>
    <col min="4869" max="4869" width="27.33203125" style="25" customWidth="1"/>
    <col min="4870" max="4870" width="14.109375" style="25" customWidth="1"/>
    <col min="4871" max="4871" width="17" style="25" customWidth="1"/>
    <col min="4872" max="4872" width="9.109375" style="25"/>
    <col min="4873" max="4873" width="16" style="25" customWidth="1"/>
    <col min="4874" max="4874" width="10.33203125" style="25" customWidth="1"/>
    <col min="4875" max="4875" width="16" style="25" customWidth="1"/>
    <col min="4876" max="4876" width="16.44140625" style="25" customWidth="1"/>
    <col min="4877" max="4877" width="12.5546875" style="25" customWidth="1"/>
    <col min="4878" max="4878" width="18.44140625" style="25" customWidth="1"/>
    <col min="4879" max="4879" width="16.5546875" style="25" customWidth="1"/>
    <col min="4880" max="4880" width="17.44140625" style="25" customWidth="1"/>
    <col min="4881" max="4881" width="26.5546875" style="25" customWidth="1"/>
    <col min="4882" max="4882" width="24.6640625" style="25" customWidth="1"/>
    <col min="4883" max="4883" width="25.44140625" style="25" customWidth="1"/>
    <col min="4884" max="4884" width="15" style="25" bestFit="1" customWidth="1"/>
    <col min="4885" max="4885" width="13.33203125" style="25" customWidth="1"/>
    <col min="4886" max="5120" width="9.109375" style="25"/>
    <col min="5121" max="5121" width="9.109375" style="25" customWidth="1"/>
    <col min="5122" max="5122" width="34.6640625" style="25" customWidth="1"/>
    <col min="5123" max="5123" width="10.44140625" style="25" customWidth="1"/>
    <col min="5124" max="5124" width="10.5546875" style="25" customWidth="1"/>
    <col min="5125" max="5125" width="27.33203125" style="25" customWidth="1"/>
    <col min="5126" max="5126" width="14.109375" style="25" customWidth="1"/>
    <col min="5127" max="5127" width="17" style="25" customWidth="1"/>
    <col min="5128" max="5128" width="9.109375" style="25"/>
    <col min="5129" max="5129" width="16" style="25" customWidth="1"/>
    <col min="5130" max="5130" width="10.33203125" style="25" customWidth="1"/>
    <col min="5131" max="5131" width="16" style="25" customWidth="1"/>
    <col min="5132" max="5132" width="16.44140625" style="25" customWidth="1"/>
    <col min="5133" max="5133" width="12.5546875" style="25" customWidth="1"/>
    <col min="5134" max="5134" width="18.44140625" style="25" customWidth="1"/>
    <col min="5135" max="5135" width="16.5546875" style="25" customWidth="1"/>
    <col min="5136" max="5136" width="17.44140625" style="25" customWidth="1"/>
    <col min="5137" max="5137" width="26.5546875" style="25" customWidth="1"/>
    <col min="5138" max="5138" width="24.6640625" style="25" customWidth="1"/>
    <col min="5139" max="5139" width="25.44140625" style="25" customWidth="1"/>
    <col min="5140" max="5140" width="15" style="25" bestFit="1" customWidth="1"/>
    <col min="5141" max="5141" width="13.33203125" style="25" customWidth="1"/>
    <col min="5142" max="5376" width="9.109375" style="25"/>
    <col min="5377" max="5377" width="9.109375" style="25" customWidth="1"/>
    <col min="5378" max="5378" width="34.6640625" style="25" customWidth="1"/>
    <col min="5379" max="5379" width="10.44140625" style="25" customWidth="1"/>
    <col min="5380" max="5380" width="10.5546875" style="25" customWidth="1"/>
    <col min="5381" max="5381" width="27.33203125" style="25" customWidth="1"/>
    <col min="5382" max="5382" width="14.109375" style="25" customWidth="1"/>
    <col min="5383" max="5383" width="17" style="25" customWidth="1"/>
    <col min="5384" max="5384" width="9.109375" style="25"/>
    <col min="5385" max="5385" width="16" style="25" customWidth="1"/>
    <col min="5386" max="5386" width="10.33203125" style="25" customWidth="1"/>
    <col min="5387" max="5387" width="16" style="25" customWidth="1"/>
    <col min="5388" max="5388" width="16.44140625" style="25" customWidth="1"/>
    <col min="5389" max="5389" width="12.5546875" style="25" customWidth="1"/>
    <col min="5390" max="5390" width="18.44140625" style="25" customWidth="1"/>
    <col min="5391" max="5391" width="16.5546875" style="25" customWidth="1"/>
    <col min="5392" max="5392" width="17.44140625" style="25" customWidth="1"/>
    <col min="5393" max="5393" width="26.5546875" style="25" customWidth="1"/>
    <col min="5394" max="5394" width="24.6640625" style="25" customWidth="1"/>
    <col min="5395" max="5395" width="25.44140625" style="25" customWidth="1"/>
    <col min="5396" max="5396" width="15" style="25" bestFit="1" customWidth="1"/>
    <col min="5397" max="5397" width="13.33203125" style="25" customWidth="1"/>
    <col min="5398" max="5632" width="9.109375" style="25"/>
    <col min="5633" max="5633" width="9.109375" style="25" customWidth="1"/>
    <col min="5634" max="5634" width="34.6640625" style="25" customWidth="1"/>
    <col min="5635" max="5635" width="10.44140625" style="25" customWidth="1"/>
    <col min="5636" max="5636" width="10.5546875" style="25" customWidth="1"/>
    <col min="5637" max="5637" width="27.33203125" style="25" customWidth="1"/>
    <col min="5638" max="5638" width="14.109375" style="25" customWidth="1"/>
    <col min="5639" max="5639" width="17" style="25" customWidth="1"/>
    <col min="5640" max="5640" width="9.109375" style="25"/>
    <col min="5641" max="5641" width="16" style="25" customWidth="1"/>
    <col min="5642" max="5642" width="10.33203125" style="25" customWidth="1"/>
    <col min="5643" max="5643" width="16" style="25" customWidth="1"/>
    <col min="5644" max="5644" width="16.44140625" style="25" customWidth="1"/>
    <col min="5645" max="5645" width="12.5546875" style="25" customWidth="1"/>
    <col min="5646" max="5646" width="18.44140625" style="25" customWidth="1"/>
    <col min="5647" max="5647" width="16.5546875" style="25" customWidth="1"/>
    <col min="5648" max="5648" width="17.44140625" style="25" customWidth="1"/>
    <col min="5649" max="5649" width="26.5546875" style="25" customWidth="1"/>
    <col min="5650" max="5650" width="24.6640625" style="25" customWidth="1"/>
    <col min="5651" max="5651" width="25.44140625" style="25" customWidth="1"/>
    <col min="5652" max="5652" width="15" style="25" bestFit="1" customWidth="1"/>
    <col min="5653" max="5653" width="13.33203125" style="25" customWidth="1"/>
    <col min="5654" max="5888" width="9.109375" style="25"/>
    <col min="5889" max="5889" width="9.109375" style="25" customWidth="1"/>
    <col min="5890" max="5890" width="34.6640625" style="25" customWidth="1"/>
    <col min="5891" max="5891" width="10.44140625" style="25" customWidth="1"/>
    <col min="5892" max="5892" width="10.5546875" style="25" customWidth="1"/>
    <col min="5893" max="5893" width="27.33203125" style="25" customWidth="1"/>
    <col min="5894" max="5894" width="14.109375" style="25" customWidth="1"/>
    <col min="5895" max="5895" width="17" style="25" customWidth="1"/>
    <col min="5896" max="5896" width="9.109375" style="25"/>
    <col min="5897" max="5897" width="16" style="25" customWidth="1"/>
    <col min="5898" max="5898" width="10.33203125" style="25" customWidth="1"/>
    <col min="5899" max="5899" width="16" style="25" customWidth="1"/>
    <col min="5900" max="5900" width="16.44140625" style="25" customWidth="1"/>
    <col min="5901" max="5901" width="12.5546875" style="25" customWidth="1"/>
    <col min="5902" max="5902" width="18.44140625" style="25" customWidth="1"/>
    <col min="5903" max="5903" width="16.5546875" style="25" customWidth="1"/>
    <col min="5904" max="5904" width="17.44140625" style="25" customWidth="1"/>
    <col min="5905" max="5905" width="26.5546875" style="25" customWidth="1"/>
    <col min="5906" max="5906" width="24.6640625" style="25" customWidth="1"/>
    <col min="5907" max="5907" width="25.44140625" style="25" customWidth="1"/>
    <col min="5908" max="5908" width="15" style="25" bestFit="1" customWidth="1"/>
    <col min="5909" max="5909" width="13.33203125" style="25" customWidth="1"/>
    <col min="5910" max="6144" width="9.109375" style="25"/>
    <col min="6145" max="6145" width="9.109375" style="25" customWidth="1"/>
    <col min="6146" max="6146" width="34.6640625" style="25" customWidth="1"/>
    <col min="6147" max="6147" width="10.44140625" style="25" customWidth="1"/>
    <col min="6148" max="6148" width="10.5546875" style="25" customWidth="1"/>
    <col min="6149" max="6149" width="27.33203125" style="25" customWidth="1"/>
    <col min="6150" max="6150" width="14.109375" style="25" customWidth="1"/>
    <col min="6151" max="6151" width="17" style="25" customWidth="1"/>
    <col min="6152" max="6152" width="9.109375" style="25"/>
    <col min="6153" max="6153" width="16" style="25" customWidth="1"/>
    <col min="6154" max="6154" width="10.33203125" style="25" customWidth="1"/>
    <col min="6155" max="6155" width="16" style="25" customWidth="1"/>
    <col min="6156" max="6156" width="16.44140625" style="25" customWidth="1"/>
    <col min="6157" max="6157" width="12.5546875" style="25" customWidth="1"/>
    <col min="6158" max="6158" width="18.44140625" style="25" customWidth="1"/>
    <col min="6159" max="6159" width="16.5546875" style="25" customWidth="1"/>
    <col min="6160" max="6160" width="17.44140625" style="25" customWidth="1"/>
    <col min="6161" max="6161" width="26.5546875" style="25" customWidth="1"/>
    <col min="6162" max="6162" width="24.6640625" style="25" customWidth="1"/>
    <col min="6163" max="6163" width="25.44140625" style="25" customWidth="1"/>
    <col min="6164" max="6164" width="15" style="25" bestFit="1" customWidth="1"/>
    <col min="6165" max="6165" width="13.33203125" style="25" customWidth="1"/>
    <col min="6166" max="6400" width="9.109375" style="25"/>
    <col min="6401" max="6401" width="9.109375" style="25" customWidth="1"/>
    <col min="6402" max="6402" width="34.6640625" style="25" customWidth="1"/>
    <col min="6403" max="6403" width="10.44140625" style="25" customWidth="1"/>
    <col min="6404" max="6404" width="10.5546875" style="25" customWidth="1"/>
    <col min="6405" max="6405" width="27.33203125" style="25" customWidth="1"/>
    <col min="6406" max="6406" width="14.109375" style="25" customWidth="1"/>
    <col min="6407" max="6407" width="17" style="25" customWidth="1"/>
    <col min="6408" max="6408" width="9.109375" style="25"/>
    <col min="6409" max="6409" width="16" style="25" customWidth="1"/>
    <col min="6410" max="6410" width="10.33203125" style="25" customWidth="1"/>
    <col min="6411" max="6411" width="16" style="25" customWidth="1"/>
    <col min="6412" max="6412" width="16.44140625" style="25" customWidth="1"/>
    <col min="6413" max="6413" width="12.5546875" style="25" customWidth="1"/>
    <col min="6414" max="6414" width="18.44140625" style="25" customWidth="1"/>
    <col min="6415" max="6415" width="16.5546875" style="25" customWidth="1"/>
    <col min="6416" max="6416" width="17.44140625" style="25" customWidth="1"/>
    <col min="6417" max="6417" width="26.5546875" style="25" customWidth="1"/>
    <col min="6418" max="6418" width="24.6640625" style="25" customWidth="1"/>
    <col min="6419" max="6419" width="25.44140625" style="25" customWidth="1"/>
    <col min="6420" max="6420" width="15" style="25" bestFit="1" customWidth="1"/>
    <col min="6421" max="6421" width="13.33203125" style="25" customWidth="1"/>
    <col min="6422" max="6656" width="9.109375" style="25"/>
    <col min="6657" max="6657" width="9.109375" style="25" customWidth="1"/>
    <col min="6658" max="6658" width="34.6640625" style="25" customWidth="1"/>
    <col min="6659" max="6659" width="10.44140625" style="25" customWidth="1"/>
    <col min="6660" max="6660" width="10.5546875" style="25" customWidth="1"/>
    <col min="6661" max="6661" width="27.33203125" style="25" customWidth="1"/>
    <col min="6662" max="6662" width="14.109375" style="25" customWidth="1"/>
    <col min="6663" max="6663" width="17" style="25" customWidth="1"/>
    <col min="6664" max="6664" width="9.109375" style="25"/>
    <col min="6665" max="6665" width="16" style="25" customWidth="1"/>
    <col min="6666" max="6666" width="10.33203125" style="25" customWidth="1"/>
    <col min="6667" max="6667" width="16" style="25" customWidth="1"/>
    <col min="6668" max="6668" width="16.44140625" style="25" customWidth="1"/>
    <col min="6669" max="6669" width="12.5546875" style="25" customWidth="1"/>
    <col min="6670" max="6670" width="18.44140625" style="25" customWidth="1"/>
    <col min="6671" max="6671" width="16.5546875" style="25" customWidth="1"/>
    <col min="6672" max="6672" width="17.44140625" style="25" customWidth="1"/>
    <col min="6673" max="6673" width="26.5546875" style="25" customWidth="1"/>
    <col min="6674" max="6674" width="24.6640625" style="25" customWidth="1"/>
    <col min="6675" max="6675" width="25.44140625" style="25" customWidth="1"/>
    <col min="6676" max="6676" width="15" style="25" bestFit="1" customWidth="1"/>
    <col min="6677" max="6677" width="13.33203125" style="25" customWidth="1"/>
    <col min="6678" max="6912" width="9.109375" style="25"/>
    <col min="6913" max="6913" width="9.109375" style="25" customWidth="1"/>
    <col min="6914" max="6914" width="34.6640625" style="25" customWidth="1"/>
    <col min="6915" max="6915" width="10.44140625" style="25" customWidth="1"/>
    <col min="6916" max="6916" width="10.5546875" style="25" customWidth="1"/>
    <col min="6917" max="6917" width="27.33203125" style="25" customWidth="1"/>
    <col min="6918" max="6918" width="14.109375" style="25" customWidth="1"/>
    <col min="6919" max="6919" width="17" style="25" customWidth="1"/>
    <col min="6920" max="6920" width="9.109375" style="25"/>
    <col min="6921" max="6921" width="16" style="25" customWidth="1"/>
    <col min="6922" max="6922" width="10.33203125" style="25" customWidth="1"/>
    <col min="6923" max="6923" width="16" style="25" customWidth="1"/>
    <col min="6924" max="6924" width="16.44140625" style="25" customWidth="1"/>
    <col min="6925" max="6925" width="12.5546875" style="25" customWidth="1"/>
    <col min="6926" max="6926" width="18.44140625" style="25" customWidth="1"/>
    <col min="6927" max="6927" width="16.5546875" style="25" customWidth="1"/>
    <col min="6928" max="6928" width="17.44140625" style="25" customWidth="1"/>
    <col min="6929" max="6929" width="26.5546875" style="25" customWidth="1"/>
    <col min="6930" max="6930" width="24.6640625" style="25" customWidth="1"/>
    <col min="6931" max="6931" width="25.44140625" style="25" customWidth="1"/>
    <col min="6932" max="6932" width="15" style="25" bestFit="1" customWidth="1"/>
    <col min="6933" max="6933" width="13.33203125" style="25" customWidth="1"/>
    <col min="6934" max="7168" width="9.109375" style="25"/>
    <col min="7169" max="7169" width="9.109375" style="25" customWidth="1"/>
    <col min="7170" max="7170" width="34.6640625" style="25" customWidth="1"/>
    <col min="7171" max="7171" width="10.44140625" style="25" customWidth="1"/>
    <col min="7172" max="7172" width="10.5546875" style="25" customWidth="1"/>
    <col min="7173" max="7173" width="27.33203125" style="25" customWidth="1"/>
    <col min="7174" max="7174" width="14.109375" style="25" customWidth="1"/>
    <col min="7175" max="7175" width="17" style="25" customWidth="1"/>
    <col min="7176" max="7176" width="9.109375" style="25"/>
    <col min="7177" max="7177" width="16" style="25" customWidth="1"/>
    <col min="7178" max="7178" width="10.33203125" style="25" customWidth="1"/>
    <col min="7179" max="7179" width="16" style="25" customWidth="1"/>
    <col min="7180" max="7180" width="16.44140625" style="25" customWidth="1"/>
    <col min="7181" max="7181" width="12.5546875" style="25" customWidth="1"/>
    <col min="7182" max="7182" width="18.44140625" style="25" customWidth="1"/>
    <col min="7183" max="7183" width="16.5546875" style="25" customWidth="1"/>
    <col min="7184" max="7184" width="17.44140625" style="25" customWidth="1"/>
    <col min="7185" max="7185" width="26.5546875" style="25" customWidth="1"/>
    <col min="7186" max="7186" width="24.6640625" style="25" customWidth="1"/>
    <col min="7187" max="7187" width="25.44140625" style="25" customWidth="1"/>
    <col min="7188" max="7188" width="15" style="25" bestFit="1" customWidth="1"/>
    <col min="7189" max="7189" width="13.33203125" style="25" customWidth="1"/>
    <col min="7190" max="7424" width="9.109375" style="25"/>
    <col min="7425" max="7425" width="9.109375" style="25" customWidth="1"/>
    <col min="7426" max="7426" width="34.6640625" style="25" customWidth="1"/>
    <col min="7427" max="7427" width="10.44140625" style="25" customWidth="1"/>
    <col min="7428" max="7428" width="10.5546875" style="25" customWidth="1"/>
    <col min="7429" max="7429" width="27.33203125" style="25" customWidth="1"/>
    <col min="7430" max="7430" width="14.109375" style="25" customWidth="1"/>
    <col min="7431" max="7431" width="17" style="25" customWidth="1"/>
    <col min="7432" max="7432" width="9.109375" style="25"/>
    <col min="7433" max="7433" width="16" style="25" customWidth="1"/>
    <col min="7434" max="7434" width="10.33203125" style="25" customWidth="1"/>
    <col min="7435" max="7435" width="16" style="25" customWidth="1"/>
    <col min="7436" max="7436" width="16.44140625" style="25" customWidth="1"/>
    <col min="7437" max="7437" width="12.5546875" style="25" customWidth="1"/>
    <col min="7438" max="7438" width="18.44140625" style="25" customWidth="1"/>
    <col min="7439" max="7439" width="16.5546875" style="25" customWidth="1"/>
    <col min="7440" max="7440" width="17.44140625" style="25" customWidth="1"/>
    <col min="7441" max="7441" width="26.5546875" style="25" customWidth="1"/>
    <col min="7442" max="7442" width="24.6640625" style="25" customWidth="1"/>
    <col min="7443" max="7443" width="25.44140625" style="25" customWidth="1"/>
    <col min="7444" max="7444" width="15" style="25" bestFit="1" customWidth="1"/>
    <col min="7445" max="7445" width="13.33203125" style="25" customWidth="1"/>
    <col min="7446" max="7680" width="9.109375" style="25"/>
    <col min="7681" max="7681" width="9.109375" style="25" customWidth="1"/>
    <col min="7682" max="7682" width="34.6640625" style="25" customWidth="1"/>
    <col min="7683" max="7683" width="10.44140625" style="25" customWidth="1"/>
    <col min="7684" max="7684" width="10.5546875" style="25" customWidth="1"/>
    <col min="7685" max="7685" width="27.33203125" style="25" customWidth="1"/>
    <col min="7686" max="7686" width="14.109375" style="25" customWidth="1"/>
    <col min="7687" max="7687" width="17" style="25" customWidth="1"/>
    <col min="7688" max="7688" width="9.109375" style="25"/>
    <col min="7689" max="7689" width="16" style="25" customWidth="1"/>
    <col min="7690" max="7690" width="10.33203125" style="25" customWidth="1"/>
    <col min="7691" max="7691" width="16" style="25" customWidth="1"/>
    <col min="7692" max="7692" width="16.44140625" style="25" customWidth="1"/>
    <col min="7693" max="7693" width="12.5546875" style="25" customWidth="1"/>
    <col min="7694" max="7694" width="18.44140625" style="25" customWidth="1"/>
    <col min="7695" max="7695" width="16.5546875" style="25" customWidth="1"/>
    <col min="7696" max="7696" width="17.44140625" style="25" customWidth="1"/>
    <col min="7697" max="7697" width="26.5546875" style="25" customWidth="1"/>
    <col min="7698" max="7698" width="24.6640625" style="25" customWidth="1"/>
    <col min="7699" max="7699" width="25.44140625" style="25" customWidth="1"/>
    <col min="7700" max="7700" width="15" style="25" bestFit="1" customWidth="1"/>
    <col min="7701" max="7701" width="13.33203125" style="25" customWidth="1"/>
    <col min="7702" max="7936" width="9.109375" style="25"/>
    <col min="7937" max="7937" width="9.109375" style="25" customWidth="1"/>
    <col min="7938" max="7938" width="34.6640625" style="25" customWidth="1"/>
    <col min="7939" max="7939" width="10.44140625" style="25" customWidth="1"/>
    <col min="7940" max="7940" width="10.5546875" style="25" customWidth="1"/>
    <col min="7941" max="7941" width="27.33203125" style="25" customWidth="1"/>
    <col min="7942" max="7942" width="14.109375" style="25" customWidth="1"/>
    <col min="7943" max="7943" width="17" style="25" customWidth="1"/>
    <col min="7944" max="7944" width="9.109375" style="25"/>
    <col min="7945" max="7945" width="16" style="25" customWidth="1"/>
    <col min="7946" max="7946" width="10.33203125" style="25" customWidth="1"/>
    <col min="7947" max="7947" width="16" style="25" customWidth="1"/>
    <col min="7948" max="7948" width="16.44140625" style="25" customWidth="1"/>
    <col min="7949" max="7949" width="12.5546875" style="25" customWidth="1"/>
    <col min="7950" max="7950" width="18.44140625" style="25" customWidth="1"/>
    <col min="7951" max="7951" width="16.5546875" style="25" customWidth="1"/>
    <col min="7952" max="7952" width="17.44140625" style="25" customWidth="1"/>
    <col min="7953" max="7953" width="26.5546875" style="25" customWidth="1"/>
    <col min="7954" max="7954" width="24.6640625" style="25" customWidth="1"/>
    <col min="7955" max="7955" width="25.44140625" style="25" customWidth="1"/>
    <col min="7956" max="7956" width="15" style="25" bestFit="1" customWidth="1"/>
    <col min="7957" max="7957" width="13.33203125" style="25" customWidth="1"/>
    <col min="7958" max="8192" width="9.109375" style="25"/>
    <col min="8193" max="8193" width="9.109375" style="25" customWidth="1"/>
    <col min="8194" max="8194" width="34.6640625" style="25" customWidth="1"/>
    <col min="8195" max="8195" width="10.44140625" style="25" customWidth="1"/>
    <col min="8196" max="8196" width="10.5546875" style="25" customWidth="1"/>
    <col min="8197" max="8197" width="27.33203125" style="25" customWidth="1"/>
    <col min="8198" max="8198" width="14.109375" style="25" customWidth="1"/>
    <col min="8199" max="8199" width="17" style="25" customWidth="1"/>
    <col min="8200" max="8200" width="9.109375" style="25"/>
    <col min="8201" max="8201" width="16" style="25" customWidth="1"/>
    <col min="8202" max="8202" width="10.33203125" style="25" customWidth="1"/>
    <col min="8203" max="8203" width="16" style="25" customWidth="1"/>
    <col min="8204" max="8204" width="16.44140625" style="25" customWidth="1"/>
    <col min="8205" max="8205" width="12.5546875" style="25" customWidth="1"/>
    <col min="8206" max="8206" width="18.44140625" style="25" customWidth="1"/>
    <col min="8207" max="8207" width="16.5546875" style="25" customWidth="1"/>
    <col min="8208" max="8208" width="17.44140625" style="25" customWidth="1"/>
    <col min="8209" max="8209" width="26.5546875" style="25" customWidth="1"/>
    <col min="8210" max="8210" width="24.6640625" style="25" customWidth="1"/>
    <col min="8211" max="8211" width="25.44140625" style="25" customWidth="1"/>
    <col min="8212" max="8212" width="15" style="25" bestFit="1" customWidth="1"/>
    <col min="8213" max="8213" width="13.33203125" style="25" customWidth="1"/>
    <col min="8214" max="8448" width="9.109375" style="25"/>
    <col min="8449" max="8449" width="9.109375" style="25" customWidth="1"/>
    <col min="8450" max="8450" width="34.6640625" style="25" customWidth="1"/>
    <col min="8451" max="8451" width="10.44140625" style="25" customWidth="1"/>
    <col min="8452" max="8452" width="10.5546875" style="25" customWidth="1"/>
    <col min="8453" max="8453" width="27.33203125" style="25" customWidth="1"/>
    <col min="8454" max="8454" width="14.109375" style="25" customWidth="1"/>
    <col min="8455" max="8455" width="17" style="25" customWidth="1"/>
    <col min="8456" max="8456" width="9.109375" style="25"/>
    <col min="8457" max="8457" width="16" style="25" customWidth="1"/>
    <col min="8458" max="8458" width="10.33203125" style="25" customWidth="1"/>
    <col min="8459" max="8459" width="16" style="25" customWidth="1"/>
    <col min="8460" max="8460" width="16.44140625" style="25" customWidth="1"/>
    <col min="8461" max="8461" width="12.5546875" style="25" customWidth="1"/>
    <col min="8462" max="8462" width="18.44140625" style="25" customWidth="1"/>
    <col min="8463" max="8463" width="16.5546875" style="25" customWidth="1"/>
    <col min="8464" max="8464" width="17.44140625" style="25" customWidth="1"/>
    <col min="8465" max="8465" width="26.5546875" style="25" customWidth="1"/>
    <col min="8466" max="8466" width="24.6640625" style="25" customWidth="1"/>
    <col min="8467" max="8467" width="25.44140625" style="25" customWidth="1"/>
    <col min="8468" max="8468" width="15" style="25" bestFit="1" customWidth="1"/>
    <col min="8469" max="8469" width="13.33203125" style="25" customWidth="1"/>
    <col min="8470" max="8704" width="9.109375" style="25"/>
    <col min="8705" max="8705" width="9.109375" style="25" customWidth="1"/>
    <col min="8706" max="8706" width="34.6640625" style="25" customWidth="1"/>
    <col min="8707" max="8707" width="10.44140625" style="25" customWidth="1"/>
    <col min="8708" max="8708" width="10.5546875" style="25" customWidth="1"/>
    <col min="8709" max="8709" width="27.33203125" style="25" customWidth="1"/>
    <col min="8710" max="8710" width="14.109375" style="25" customWidth="1"/>
    <col min="8711" max="8711" width="17" style="25" customWidth="1"/>
    <col min="8712" max="8712" width="9.109375" style="25"/>
    <col min="8713" max="8713" width="16" style="25" customWidth="1"/>
    <col min="8714" max="8714" width="10.33203125" style="25" customWidth="1"/>
    <col min="8715" max="8715" width="16" style="25" customWidth="1"/>
    <col min="8716" max="8716" width="16.44140625" style="25" customWidth="1"/>
    <col min="8717" max="8717" width="12.5546875" style="25" customWidth="1"/>
    <col min="8718" max="8718" width="18.44140625" style="25" customWidth="1"/>
    <col min="8719" max="8719" width="16.5546875" style="25" customWidth="1"/>
    <col min="8720" max="8720" width="17.44140625" style="25" customWidth="1"/>
    <col min="8721" max="8721" width="26.5546875" style="25" customWidth="1"/>
    <col min="8722" max="8722" width="24.6640625" style="25" customWidth="1"/>
    <col min="8723" max="8723" width="25.44140625" style="25" customWidth="1"/>
    <col min="8724" max="8724" width="15" style="25" bestFit="1" customWidth="1"/>
    <col min="8725" max="8725" width="13.33203125" style="25" customWidth="1"/>
    <col min="8726" max="8960" width="9.109375" style="25"/>
    <col min="8961" max="8961" width="9.109375" style="25" customWidth="1"/>
    <col min="8962" max="8962" width="34.6640625" style="25" customWidth="1"/>
    <col min="8963" max="8963" width="10.44140625" style="25" customWidth="1"/>
    <col min="8964" max="8964" width="10.5546875" style="25" customWidth="1"/>
    <col min="8965" max="8965" width="27.33203125" style="25" customWidth="1"/>
    <col min="8966" max="8966" width="14.109375" style="25" customWidth="1"/>
    <col min="8967" max="8967" width="17" style="25" customWidth="1"/>
    <col min="8968" max="8968" width="9.109375" style="25"/>
    <col min="8969" max="8969" width="16" style="25" customWidth="1"/>
    <col min="8970" max="8970" width="10.33203125" style="25" customWidth="1"/>
    <col min="8971" max="8971" width="16" style="25" customWidth="1"/>
    <col min="8972" max="8972" width="16.44140625" style="25" customWidth="1"/>
    <col min="8973" max="8973" width="12.5546875" style="25" customWidth="1"/>
    <col min="8974" max="8974" width="18.44140625" style="25" customWidth="1"/>
    <col min="8975" max="8975" width="16.5546875" style="25" customWidth="1"/>
    <col min="8976" max="8976" width="17.44140625" style="25" customWidth="1"/>
    <col min="8977" max="8977" width="26.5546875" style="25" customWidth="1"/>
    <col min="8978" max="8978" width="24.6640625" style="25" customWidth="1"/>
    <col min="8979" max="8979" width="25.44140625" style="25" customWidth="1"/>
    <col min="8980" max="8980" width="15" style="25" bestFit="1" customWidth="1"/>
    <col min="8981" max="8981" width="13.33203125" style="25" customWidth="1"/>
    <col min="8982" max="9216" width="9.109375" style="25"/>
    <col min="9217" max="9217" width="9.109375" style="25" customWidth="1"/>
    <col min="9218" max="9218" width="34.6640625" style="25" customWidth="1"/>
    <col min="9219" max="9219" width="10.44140625" style="25" customWidth="1"/>
    <col min="9220" max="9220" width="10.5546875" style="25" customWidth="1"/>
    <col min="9221" max="9221" width="27.33203125" style="25" customWidth="1"/>
    <col min="9222" max="9222" width="14.109375" style="25" customWidth="1"/>
    <col min="9223" max="9223" width="17" style="25" customWidth="1"/>
    <col min="9224" max="9224" width="9.109375" style="25"/>
    <col min="9225" max="9225" width="16" style="25" customWidth="1"/>
    <col min="9226" max="9226" width="10.33203125" style="25" customWidth="1"/>
    <col min="9227" max="9227" width="16" style="25" customWidth="1"/>
    <col min="9228" max="9228" width="16.44140625" style="25" customWidth="1"/>
    <col min="9229" max="9229" width="12.5546875" style="25" customWidth="1"/>
    <col min="9230" max="9230" width="18.44140625" style="25" customWidth="1"/>
    <col min="9231" max="9231" width="16.5546875" style="25" customWidth="1"/>
    <col min="9232" max="9232" width="17.44140625" style="25" customWidth="1"/>
    <col min="9233" max="9233" width="26.5546875" style="25" customWidth="1"/>
    <col min="9234" max="9234" width="24.6640625" style="25" customWidth="1"/>
    <col min="9235" max="9235" width="25.44140625" style="25" customWidth="1"/>
    <col min="9236" max="9236" width="15" style="25" bestFit="1" customWidth="1"/>
    <col min="9237" max="9237" width="13.33203125" style="25" customWidth="1"/>
    <col min="9238" max="9472" width="9.109375" style="25"/>
    <col min="9473" max="9473" width="9.109375" style="25" customWidth="1"/>
    <col min="9474" max="9474" width="34.6640625" style="25" customWidth="1"/>
    <col min="9475" max="9475" width="10.44140625" style="25" customWidth="1"/>
    <col min="9476" max="9476" width="10.5546875" style="25" customWidth="1"/>
    <col min="9477" max="9477" width="27.33203125" style="25" customWidth="1"/>
    <col min="9478" max="9478" width="14.109375" style="25" customWidth="1"/>
    <col min="9479" max="9479" width="17" style="25" customWidth="1"/>
    <col min="9480" max="9480" width="9.109375" style="25"/>
    <col min="9481" max="9481" width="16" style="25" customWidth="1"/>
    <col min="9482" max="9482" width="10.33203125" style="25" customWidth="1"/>
    <col min="9483" max="9483" width="16" style="25" customWidth="1"/>
    <col min="9484" max="9484" width="16.44140625" style="25" customWidth="1"/>
    <col min="9485" max="9485" width="12.5546875" style="25" customWidth="1"/>
    <col min="9486" max="9486" width="18.44140625" style="25" customWidth="1"/>
    <col min="9487" max="9487" width="16.5546875" style="25" customWidth="1"/>
    <col min="9488" max="9488" width="17.44140625" style="25" customWidth="1"/>
    <col min="9489" max="9489" width="26.5546875" style="25" customWidth="1"/>
    <col min="9490" max="9490" width="24.6640625" style="25" customWidth="1"/>
    <col min="9491" max="9491" width="25.44140625" style="25" customWidth="1"/>
    <col min="9492" max="9492" width="15" style="25" bestFit="1" customWidth="1"/>
    <col min="9493" max="9493" width="13.33203125" style="25" customWidth="1"/>
    <col min="9494" max="9728" width="9.109375" style="25"/>
    <col min="9729" max="9729" width="9.109375" style="25" customWidth="1"/>
    <col min="9730" max="9730" width="34.6640625" style="25" customWidth="1"/>
    <col min="9731" max="9731" width="10.44140625" style="25" customWidth="1"/>
    <col min="9732" max="9732" width="10.5546875" style="25" customWidth="1"/>
    <col min="9733" max="9733" width="27.33203125" style="25" customWidth="1"/>
    <col min="9734" max="9734" width="14.109375" style="25" customWidth="1"/>
    <col min="9735" max="9735" width="17" style="25" customWidth="1"/>
    <col min="9736" max="9736" width="9.109375" style="25"/>
    <col min="9737" max="9737" width="16" style="25" customWidth="1"/>
    <col min="9738" max="9738" width="10.33203125" style="25" customWidth="1"/>
    <col min="9739" max="9739" width="16" style="25" customWidth="1"/>
    <col min="9740" max="9740" width="16.44140625" style="25" customWidth="1"/>
    <col min="9741" max="9741" width="12.5546875" style="25" customWidth="1"/>
    <col min="9742" max="9742" width="18.44140625" style="25" customWidth="1"/>
    <col min="9743" max="9743" width="16.5546875" style="25" customWidth="1"/>
    <col min="9744" max="9744" width="17.44140625" style="25" customWidth="1"/>
    <col min="9745" max="9745" width="26.5546875" style="25" customWidth="1"/>
    <col min="9746" max="9746" width="24.6640625" style="25" customWidth="1"/>
    <col min="9747" max="9747" width="25.44140625" style="25" customWidth="1"/>
    <col min="9748" max="9748" width="15" style="25" bestFit="1" customWidth="1"/>
    <col min="9749" max="9749" width="13.33203125" style="25" customWidth="1"/>
    <col min="9750" max="9984" width="9.109375" style="25"/>
    <col min="9985" max="9985" width="9.109375" style="25" customWidth="1"/>
    <col min="9986" max="9986" width="34.6640625" style="25" customWidth="1"/>
    <col min="9987" max="9987" width="10.44140625" style="25" customWidth="1"/>
    <col min="9988" max="9988" width="10.5546875" style="25" customWidth="1"/>
    <col min="9989" max="9989" width="27.33203125" style="25" customWidth="1"/>
    <col min="9990" max="9990" width="14.109375" style="25" customWidth="1"/>
    <col min="9991" max="9991" width="17" style="25" customWidth="1"/>
    <col min="9992" max="9992" width="9.109375" style="25"/>
    <col min="9993" max="9993" width="16" style="25" customWidth="1"/>
    <col min="9994" max="9994" width="10.33203125" style="25" customWidth="1"/>
    <col min="9995" max="9995" width="16" style="25" customWidth="1"/>
    <col min="9996" max="9996" width="16.44140625" style="25" customWidth="1"/>
    <col min="9997" max="9997" width="12.5546875" style="25" customWidth="1"/>
    <col min="9998" max="9998" width="18.44140625" style="25" customWidth="1"/>
    <col min="9999" max="9999" width="16.5546875" style="25" customWidth="1"/>
    <col min="10000" max="10000" width="17.44140625" style="25" customWidth="1"/>
    <col min="10001" max="10001" width="26.5546875" style="25" customWidth="1"/>
    <col min="10002" max="10002" width="24.6640625" style="25" customWidth="1"/>
    <col min="10003" max="10003" width="25.44140625" style="25" customWidth="1"/>
    <col min="10004" max="10004" width="15" style="25" bestFit="1" customWidth="1"/>
    <col min="10005" max="10005" width="13.33203125" style="25" customWidth="1"/>
    <col min="10006" max="10240" width="9.109375" style="25"/>
    <col min="10241" max="10241" width="9.109375" style="25" customWidth="1"/>
    <col min="10242" max="10242" width="34.6640625" style="25" customWidth="1"/>
    <col min="10243" max="10243" width="10.44140625" style="25" customWidth="1"/>
    <col min="10244" max="10244" width="10.5546875" style="25" customWidth="1"/>
    <col min="10245" max="10245" width="27.33203125" style="25" customWidth="1"/>
    <col min="10246" max="10246" width="14.109375" style="25" customWidth="1"/>
    <col min="10247" max="10247" width="17" style="25" customWidth="1"/>
    <col min="10248" max="10248" width="9.109375" style="25"/>
    <col min="10249" max="10249" width="16" style="25" customWidth="1"/>
    <col min="10250" max="10250" width="10.33203125" style="25" customWidth="1"/>
    <col min="10251" max="10251" width="16" style="25" customWidth="1"/>
    <col min="10252" max="10252" width="16.44140625" style="25" customWidth="1"/>
    <col min="10253" max="10253" width="12.5546875" style="25" customWidth="1"/>
    <col min="10254" max="10254" width="18.44140625" style="25" customWidth="1"/>
    <col min="10255" max="10255" width="16.5546875" style="25" customWidth="1"/>
    <col min="10256" max="10256" width="17.44140625" style="25" customWidth="1"/>
    <col min="10257" max="10257" width="26.5546875" style="25" customWidth="1"/>
    <col min="10258" max="10258" width="24.6640625" style="25" customWidth="1"/>
    <col min="10259" max="10259" width="25.44140625" style="25" customWidth="1"/>
    <col min="10260" max="10260" width="15" style="25" bestFit="1" customWidth="1"/>
    <col min="10261" max="10261" width="13.33203125" style="25" customWidth="1"/>
    <col min="10262" max="10496" width="9.109375" style="25"/>
    <col min="10497" max="10497" width="9.109375" style="25" customWidth="1"/>
    <col min="10498" max="10498" width="34.6640625" style="25" customWidth="1"/>
    <col min="10499" max="10499" width="10.44140625" style="25" customWidth="1"/>
    <col min="10500" max="10500" width="10.5546875" style="25" customWidth="1"/>
    <col min="10501" max="10501" width="27.33203125" style="25" customWidth="1"/>
    <col min="10502" max="10502" width="14.109375" style="25" customWidth="1"/>
    <col min="10503" max="10503" width="17" style="25" customWidth="1"/>
    <col min="10504" max="10504" width="9.109375" style="25"/>
    <col min="10505" max="10505" width="16" style="25" customWidth="1"/>
    <col min="10506" max="10506" width="10.33203125" style="25" customWidth="1"/>
    <col min="10507" max="10507" width="16" style="25" customWidth="1"/>
    <col min="10508" max="10508" width="16.44140625" style="25" customWidth="1"/>
    <col min="10509" max="10509" width="12.5546875" style="25" customWidth="1"/>
    <col min="10510" max="10510" width="18.44140625" style="25" customWidth="1"/>
    <col min="10511" max="10511" width="16.5546875" style="25" customWidth="1"/>
    <col min="10512" max="10512" width="17.44140625" style="25" customWidth="1"/>
    <col min="10513" max="10513" width="26.5546875" style="25" customWidth="1"/>
    <col min="10514" max="10514" width="24.6640625" style="25" customWidth="1"/>
    <col min="10515" max="10515" width="25.44140625" style="25" customWidth="1"/>
    <col min="10516" max="10516" width="15" style="25" bestFit="1" customWidth="1"/>
    <col min="10517" max="10517" width="13.33203125" style="25" customWidth="1"/>
    <col min="10518" max="10752" width="9.109375" style="25"/>
    <col min="10753" max="10753" width="9.109375" style="25" customWidth="1"/>
    <col min="10754" max="10754" width="34.6640625" style="25" customWidth="1"/>
    <col min="10755" max="10755" width="10.44140625" style="25" customWidth="1"/>
    <col min="10756" max="10756" width="10.5546875" style="25" customWidth="1"/>
    <col min="10757" max="10757" width="27.33203125" style="25" customWidth="1"/>
    <col min="10758" max="10758" width="14.109375" style="25" customWidth="1"/>
    <col min="10759" max="10759" width="17" style="25" customWidth="1"/>
    <col min="10760" max="10760" width="9.109375" style="25"/>
    <col min="10761" max="10761" width="16" style="25" customWidth="1"/>
    <col min="10762" max="10762" width="10.33203125" style="25" customWidth="1"/>
    <col min="10763" max="10763" width="16" style="25" customWidth="1"/>
    <col min="10764" max="10764" width="16.44140625" style="25" customWidth="1"/>
    <col min="10765" max="10765" width="12.5546875" style="25" customWidth="1"/>
    <col min="10766" max="10766" width="18.44140625" style="25" customWidth="1"/>
    <col min="10767" max="10767" width="16.5546875" style="25" customWidth="1"/>
    <col min="10768" max="10768" width="17.44140625" style="25" customWidth="1"/>
    <col min="10769" max="10769" width="26.5546875" style="25" customWidth="1"/>
    <col min="10770" max="10770" width="24.6640625" style="25" customWidth="1"/>
    <col min="10771" max="10771" width="25.44140625" style="25" customWidth="1"/>
    <col min="10772" max="10772" width="15" style="25" bestFit="1" customWidth="1"/>
    <col min="10773" max="10773" width="13.33203125" style="25" customWidth="1"/>
    <col min="10774" max="11008" width="9.109375" style="25"/>
    <col min="11009" max="11009" width="9.109375" style="25" customWidth="1"/>
    <col min="11010" max="11010" width="34.6640625" style="25" customWidth="1"/>
    <col min="11011" max="11011" width="10.44140625" style="25" customWidth="1"/>
    <col min="11012" max="11012" width="10.5546875" style="25" customWidth="1"/>
    <col min="11013" max="11013" width="27.33203125" style="25" customWidth="1"/>
    <col min="11014" max="11014" width="14.109375" style="25" customWidth="1"/>
    <col min="11015" max="11015" width="17" style="25" customWidth="1"/>
    <col min="11016" max="11016" width="9.109375" style="25"/>
    <col min="11017" max="11017" width="16" style="25" customWidth="1"/>
    <col min="11018" max="11018" width="10.33203125" style="25" customWidth="1"/>
    <col min="11019" max="11019" width="16" style="25" customWidth="1"/>
    <col min="11020" max="11020" width="16.44140625" style="25" customWidth="1"/>
    <col min="11021" max="11021" width="12.5546875" style="25" customWidth="1"/>
    <col min="11022" max="11022" width="18.44140625" style="25" customWidth="1"/>
    <col min="11023" max="11023" width="16.5546875" style="25" customWidth="1"/>
    <col min="11024" max="11024" width="17.44140625" style="25" customWidth="1"/>
    <col min="11025" max="11025" width="26.5546875" style="25" customWidth="1"/>
    <col min="11026" max="11026" width="24.6640625" style="25" customWidth="1"/>
    <col min="11027" max="11027" width="25.44140625" style="25" customWidth="1"/>
    <col min="11028" max="11028" width="15" style="25" bestFit="1" customWidth="1"/>
    <col min="11029" max="11029" width="13.33203125" style="25" customWidth="1"/>
    <col min="11030" max="11264" width="9.109375" style="25"/>
    <col min="11265" max="11265" width="9.109375" style="25" customWidth="1"/>
    <col min="11266" max="11266" width="34.6640625" style="25" customWidth="1"/>
    <col min="11267" max="11267" width="10.44140625" style="25" customWidth="1"/>
    <col min="11268" max="11268" width="10.5546875" style="25" customWidth="1"/>
    <col min="11269" max="11269" width="27.33203125" style="25" customWidth="1"/>
    <col min="11270" max="11270" width="14.109375" style="25" customWidth="1"/>
    <col min="11271" max="11271" width="17" style="25" customWidth="1"/>
    <col min="11272" max="11272" width="9.109375" style="25"/>
    <col min="11273" max="11273" width="16" style="25" customWidth="1"/>
    <col min="11274" max="11274" width="10.33203125" style="25" customWidth="1"/>
    <col min="11275" max="11275" width="16" style="25" customWidth="1"/>
    <col min="11276" max="11276" width="16.44140625" style="25" customWidth="1"/>
    <col min="11277" max="11277" width="12.5546875" style="25" customWidth="1"/>
    <col min="11278" max="11278" width="18.44140625" style="25" customWidth="1"/>
    <col min="11279" max="11279" width="16.5546875" style="25" customWidth="1"/>
    <col min="11280" max="11280" width="17.44140625" style="25" customWidth="1"/>
    <col min="11281" max="11281" width="26.5546875" style="25" customWidth="1"/>
    <col min="11282" max="11282" width="24.6640625" style="25" customWidth="1"/>
    <col min="11283" max="11283" width="25.44140625" style="25" customWidth="1"/>
    <col min="11284" max="11284" width="15" style="25" bestFit="1" customWidth="1"/>
    <col min="11285" max="11285" width="13.33203125" style="25" customWidth="1"/>
    <col min="11286" max="11520" width="9.109375" style="25"/>
    <col min="11521" max="11521" width="9.109375" style="25" customWidth="1"/>
    <col min="11522" max="11522" width="34.6640625" style="25" customWidth="1"/>
    <col min="11523" max="11523" width="10.44140625" style="25" customWidth="1"/>
    <col min="11524" max="11524" width="10.5546875" style="25" customWidth="1"/>
    <col min="11525" max="11525" width="27.33203125" style="25" customWidth="1"/>
    <col min="11526" max="11526" width="14.109375" style="25" customWidth="1"/>
    <col min="11527" max="11527" width="17" style="25" customWidth="1"/>
    <col min="11528" max="11528" width="9.109375" style="25"/>
    <col min="11529" max="11529" width="16" style="25" customWidth="1"/>
    <col min="11530" max="11530" width="10.33203125" style="25" customWidth="1"/>
    <col min="11531" max="11531" width="16" style="25" customWidth="1"/>
    <col min="11532" max="11532" width="16.44140625" style="25" customWidth="1"/>
    <col min="11533" max="11533" width="12.5546875" style="25" customWidth="1"/>
    <col min="11534" max="11534" width="18.44140625" style="25" customWidth="1"/>
    <col min="11535" max="11535" width="16.5546875" style="25" customWidth="1"/>
    <col min="11536" max="11536" width="17.44140625" style="25" customWidth="1"/>
    <col min="11537" max="11537" width="26.5546875" style="25" customWidth="1"/>
    <col min="11538" max="11538" width="24.6640625" style="25" customWidth="1"/>
    <col min="11539" max="11539" width="25.44140625" style="25" customWidth="1"/>
    <col min="11540" max="11540" width="15" style="25" bestFit="1" customWidth="1"/>
    <col min="11541" max="11541" width="13.33203125" style="25" customWidth="1"/>
    <col min="11542" max="11776" width="9.109375" style="25"/>
    <col min="11777" max="11777" width="9.109375" style="25" customWidth="1"/>
    <col min="11778" max="11778" width="34.6640625" style="25" customWidth="1"/>
    <col min="11779" max="11779" width="10.44140625" style="25" customWidth="1"/>
    <col min="11780" max="11780" width="10.5546875" style="25" customWidth="1"/>
    <col min="11781" max="11781" width="27.33203125" style="25" customWidth="1"/>
    <col min="11782" max="11782" width="14.109375" style="25" customWidth="1"/>
    <col min="11783" max="11783" width="17" style="25" customWidth="1"/>
    <col min="11784" max="11784" width="9.109375" style="25"/>
    <col min="11785" max="11785" width="16" style="25" customWidth="1"/>
    <col min="11786" max="11786" width="10.33203125" style="25" customWidth="1"/>
    <col min="11787" max="11787" width="16" style="25" customWidth="1"/>
    <col min="11788" max="11788" width="16.44140625" style="25" customWidth="1"/>
    <col min="11789" max="11789" width="12.5546875" style="25" customWidth="1"/>
    <col min="11790" max="11790" width="18.44140625" style="25" customWidth="1"/>
    <col min="11791" max="11791" width="16.5546875" style="25" customWidth="1"/>
    <col min="11792" max="11792" width="17.44140625" style="25" customWidth="1"/>
    <col min="11793" max="11793" width="26.5546875" style="25" customWidth="1"/>
    <col min="11794" max="11794" width="24.6640625" style="25" customWidth="1"/>
    <col min="11795" max="11795" width="25.44140625" style="25" customWidth="1"/>
    <col min="11796" max="11796" width="15" style="25" bestFit="1" customWidth="1"/>
    <col min="11797" max="11797" width="13.33203125" style="25" customWidth="1"/>
    <col min="11798" max="12032" width="9.109375" style="25"/>
    <col min="12033" max="12033" width="9.109375" style="25" customWidth="1"/>
    <col min="12034" max="12034" width="34.6640625" style="25" customWidth="1"/>
    <col min="12035" max="12035" width="10.44140625" style="25" customWidth="1"/>
    <col min="12036" max="12036" width="10.5546875" style="25" customWidth="1"/>
    <col min="12037" max="12037" width="27.33203125" style="25" customWidth="1"/>
    <col min="12038" max="12038" width="14.109375" style="25" customWidth="1"/>
    <col min="12039" max="12039" width="17" style="25" customWidth="1"/>
    <col min="12040" max="12040" width="9.109375" style="25"/>
    <col min="12041" max="12041" width="16" style="25" customWidth="1"/>
    <col min="12042" max="12042" width="10.33203125" style="25" customWidth="1"/>
    <col min="12043" max="12043" width="16" style="25" customWidth="1"/>
    <col min="12044" max="12044" width="16.44140625" style="25" customWidth="1"/>
    <col min="12045" max="12045" width="12.5546875" style="25" customWidth="1"/>
    <col min="12046" max="12046" width="18.44140625" style="25" customWidth="1"/>
    <col min="12047" max="12047" width="16.5546875" style="25" customWidth="1"/>
    <col min="12048" max="12048" width="17.44140625" style="25" customWidth="1"/>
    <col min="12049" max="12049" width="26.5546875" style="25" customWidth="1"/>
    <col min="12050" max="12050" width="24.6640625" style="25" customWidth="1"/>
    <col min="12051" max="12051" width="25.44140625" style="25" customWidth="1"/>
    <col min="12052" max="12052" width="15" style="25" bestFit="1" customWidth="1"/>
    <col min="12053" max="12053" width="13.33203125" style="25" customWidth="1"/>
    <col min="12054" max="12288" width="9.109375" style="25"/>
    <col min="12289" max="12289" width="9.109375" style="25" customWidth="1"/>
    <col min="12290" max="12290" width="34.6640625" style="25" customWidth="1"/>
    <col min="12291" max="12291" width="10.44140625" style="25" customWidth="1"/>
    <col min="12292" max="12292" width="10.5546875" style="25" customWidth="1"/>
    <col min="12293" max="12293" width="27.33203125" style="25" customWidth="1"/>
    <col min="12294" max="12294" width="14.109375" style="25" customWidth="1"/>
    <col min="12295" max="12295" width="17" style="25" customWidth="1"/>
    <col min="12296" max="12296" width="9.109375" style="25"/>
    <col min="12297" max="12297" width="16" style="25" customWidth="1"/>
    <col min="12298" max="12298" width="10.33203125" style="25" customWidth="1"/>
    <col min="12299" max="12299" width="16" style="25" customWidth="1"/>
    <col min="12300" max="12300" width="16.44140625" style="25" customWidth="1"/>
    <col min="12301" max="12301" width="12.5546875" style="25" customWidth="1"/>
    <col min="12302" max="12302" width="18.44140625" style="25" customWidth="1"/>
    <col min="12303" max="12303" width="16.5546875" style="25" customWidth="1"/>
    <col min="12304" max="12304" width="17.44140625" style="25" customWidth="1"/>
    <col min="12305" max="12305" width="26.5546875" style="25" customWidth="1"/>
    <col min="12306" max="12306" width="24.6640625" style="25" customWidth="1"/>
    <col min="12307" max="12307" width="25.44140625" style="25" customWidth="1"/>
    <col min="12308" max="12308" width="15" style="25" bestFit="1" customWidth="1"/>
    <col min="12309" max="12309" width="13.33203125" style="25" customWidth="1"/>
    <col min="12310" max="12544" width="9.109375" style="25"/>
    <col min="12545" max="12545" width="9.109375" style="25" customWidth="1"/>
    <col min="12546" max="12546" width="34.6640625" style="25" customWidth="1"/>
    <col min="12547" max="12547" width="10.44140625" style="25" customWidth="1"/>
    <col min="12548" max="12548" width="10.5546875" style="25" customWidth="1"/>
    <col min="12549" max="12549" width="27.33203125" style="25" customWidth="1"/>
    <col min="12550" max="12550" width="14.109375" style="25" customWidth="1"/>
    <col min="12551" max="12551" width="17" style="25" customWidth="1"/>
    <col min="12552" max="12552" width="9.109375" style="25"/>
    <col min="12553" max="12553" width="16" style="25" customWidth="1"/>
    <col min="12554" max="12554" width="10.33203125" style="25" customWidth="1"/>
    <col min="12555" max="12555" width="16" style="25" customWidth="1"/>
    <col min="12556" max="12556" width="16.44140625" style="25" customWidth="1"/>
    <col min="12557" max="12557" width="12.5546875" style="25" customWidth="1"/>
    <col min="12558" max="12558" width="18.44140625" style="25" customWidth="1"/>
    <col min="12559" max="12559" width="16.5546875" style="25" customWidth="1"/>
    <col min="12560" max="12560" width="17.44140625" style="25" customWidth="1"/>
    <col min="12561" max="12561" width="26.5546875" style="25" customWidth="1"/>
    <col min="12562" max="12562" width="24.6640625" style="25" customWidth="1"/>
    <col min="12563" max="12563" width="25.44140625" style="25" customWidth="1"/>
    <col min="12564" max="12564" width="15" style="25" bestFit="1" customWidth="1"/>
    <col min="12565" max="12565" width="13.33203125" style="25" customWidth="1"/>
    <col min="12566" max="12800" width="9.109375" style="25"/>
    <col min="12801" max="12801" width="9.109375" style="25" customWidth="1"/>
    <col min="12802" max="12802" width="34.6640625" style="25" customWidth="1"/>
    <col min="12803" max="12803" width="10.44140625" style="25" customWidth="1"/>
    <col min="12804" max="12804" width="10.5546875" style="25" customWidth="1"/>
    <col min="12805" max="12805" width="27.33203125" style="25" customWidth="1"/>
    <col min="12806" max="12806" width="14.109375" style="25" customWidth="1"/>
    <col min="12807" max="12807" width="17" style="25" customWidth="1"/>
    <col min="12808" max="12808" width="9.109375" style="25"/>
    <col min="12809" max="12809" width="16" style="25" customWidth="1"/>
    <col min="12810" max="12810" width="10.33203125" style="25" customWidth="1"/>
    <col min="12811" max="12811" width="16" style="25" customWidth="1"/>
    <col min="12812" max="12812" width="16.44140625" style="25" customWidth="1"/>
    <col min="12813" max="12813" width="12.5546875" style="25" customWidth="1"/>
    <col min="12814" max="12814" width="18.44140625" style="25" customWidth="1"/>
    <col min="12815" max="12815" width="16.5546875" style="25" customWidth="1"/>
    <col min="12816" max="12816" width="17.44140625" style="25" customWidth="1"/>
    <col min="12817" max="12817" width="26.5546875" style="25" customWidth="1"/>
    <col min="12818" max="12818" width="24.6640625" style="25" customWidth="1"/>
    <col min="12819" max="12819" width="25.44140625" style="25" customWidth="1"/>
    <col min="12820" max="12820" width="15" style="25" bestFit="1" customWidth="1"/>
    <col min="12821" max="12821" width="13.33203125" style="25" customWidth="1"/>
    <col min="12822" max="13056" width="9.109375" style="25"/>
    <col min="13057" max="13057" width="9.109375" style="25" customWidth="1"/>
    <col min="13058" max="13058" width="34.6640625" style="25" customWidth="1"/>
    <col min="13059" max="13059" width="10.44140625" style="25" customWidth="1"/>
    <col min="13060" max="13060" width="10.5546875" style="25" customWidth="1"/>
    <col min="13061" max="13061" width="27.33203125" style="25" customWidth="1"/>
    <col min="13062" max="13062" width="14.109375" style="25" customWidth="1"/>
    <col min="13063" max="13063" width="17" style="25" customWidth="1"/>
    <col min="13064" max="13064" width="9.109375" style="25"/>
    <col min="13065" max="13065" width="16" style="25" customWidth="1"/>
    <col min="13066" max="13066" width="10.33203125" style="25" customWidth="1"/>
    <col min="13067" max="13067" width="16" style="25" customWidth="1"/>
    <col min="13068" max="13068" width="16.44140625" style="25" customWidth="1"/>
    <col min="13069" max="13069" width="12.5546875" style="25" customWidth="1"/>
    <col min="13070" max="13070" width="18.44140625" style="25" customWidth="1"/>
    <col min="13071" max="13071" width="16.5546875" style="25" customWidth="1"/>
    <col min="13072" max="13072" width="17.44140625" style="25" customWidth="1"/>
    <col min="13073" max="13073" width="26.5546875" style="25" customWidth="1"/>
    <col min="13074" max="13074" width="24.6640625" style="25" customWidth="1"/>
    <col min="13075" max="13075" width="25.44140625" style="25" customWidth="1"/>
    <col min="13076" max="13076" width="15" style="25" bestFit="1" customWidth="1"/>
    <col min="13077" max="13077" width="13.33203125" style="25" customWidth="1"/>
    <col min="13078" max="13312" width="9.109375" style="25"/>
    <col min="13313" max="13313" width="9.109375" style="25" customWidth="1"/>
    <col min="13314" max="13314" width="34.6640625" style="25" customWidth="1"/>
    <col min="13315" max="13315" width="10.44140625" style="25" customWidth="1"/>
    <col min="13316" max="13316" width="10.5546875" style="25" customWidth="1"/>
    <col min="13317" max="13317" width="27.33203125" style="25" customWidth="1"/>
    <col min="13318" max="13318" width="14.109375" style="25" customWidth="1"/>
    <col min="13319" max="13319" width="17" style="25" customWidth="1"/>
    <col min="13320" max="13320" width="9.109375" style="25"/>
    <col min="13321" max="13321" width="16" style="25" customWidth="1"/>
    <col min="13322" max="13322" width="10.33203125" style="25" customWidth="1"/>
    <col min="13323" max="13323" width="16" style="25" customWidth="1"/>
    <col min="13324" max="13324" width="16.44140625" style="25" customWidth="1"/>
    <col min="13325" max="13325" width="12.5546875" style="25" customWidth="1"/>
    <col min="13326" max="13326" width="18.44140625" style="25" customWidth="1"/>
    <col min="13327" max="13327" width="16.5546875" style="25" customWidth="1"/>
    <col min="13328" max="13328" width="17.44140625" style="25" customWidth="1"/>
    <col min="13329" max="13329" width="26.5546875" style="25" customWidth="1"/>
    <col min="13330" max="13330" width="24.6640625" style="25" customWidth="1"/>
    <col min="13331" max="13331" width="25.44140625" style="25" customWidth="1"/>
    <col min="13332" max="13332" width="15" style="25" bestFit="1" customWidth="1"/>
    <col min="13333" max="13333" width="13.33203125" style="25" customWidth="1"/>
    <col min="13334" max="13568" width="9.109375" style="25"/>
    <col min="13569" max="13569" width="9.109375" style="25" customWidth="1"/>
    <col min="13570" max="13570" width="34.6640625" style="25" customWidth="1"/>
    <col min="13571" max="13571" width="10.44140625" style="25" customWidth="1"/>
    <col min="13572" max="13572" width="10.5546875" style="25" customWidth="1"/>
    <col min="13573" max="13573" width="27.33203125" style="25" customWidth="1"/>
    <col min="13574" max="13574" width="14.109375" style="25" customWidth="1"/>
    <col min="13575" max="13575" width="17" style="25" customWidth="1"/>
    <col min="13576" max="13576" width="9.109375" style="25"/>
    <col min="13577" max="13577" width="16" style="25" customWidth="1"/>
    <col min="13578" max="13578" width="10.33203125" style="25" customWidth="1"/>
    <col min="13579" max="13579" width="16" style="25" customWidth="1"/>
    <col min="13580" max="13580" width="16.44140625" style="25" customWidth="1"/>
    <col min="13581" max="13581" width="12.5546875" style="25" customWidth="1"/>
    <col min="13582" max="13582" width="18.44140625" style="25" customWidth="1"/>
    <col min="13583" max="13583" width="16.5546875" style="25" customWidth="1"/>
    <col min="13584" max="13584" width="17.44140625" style="25" customWidth="1"/>
    <col min="13585" max="13585" width="26.5546875" style="25" customWidth="1"/>
    <col min="13586" max="13586" width="24.6640625" style="25" customWidth="1"/>
    <col min="13587" max="13587" width="25.44140625" style="25" customWidth="1"/>
    <col min="13588" max="13588" width="15" style="25" bestFit="1" customWidth="1"/>
    <col min="13589" max="13589" width="13.33203125" style="25" customWidth="1"/>
    <col min="13590" max="13824" width="9.109375" style="25"/>
    <col min="13825" max="13825" width="9.109375" style="25" customWidth="1"/>
    <col min="13826" max="13826" width="34.6640625" style="25" customWidth="1"/>
    <col min="13827" max="13827" width="10.44140625" style="25" customWidth="1"/>
    <col min="13828" max="13828" width="10.5546875" style="25" customWidth="1"/>
    <col min="13829" max="13829" width="27.33203125" style="25" customWidth="1"/>
    <col min="13830" max="13830" width="14.109375" style="25" customWidth="1"/>
    <col min="13831" max="13831" width="17" style="25" customWidth="1"/>
    <col min="13832" max="13832" width="9.109375" style="25"/>
    <col min="13833" max="13833" width="16" style="25" customWidth="1"/>
    <col min="13834" max="13834" width="10.33203125" style="25" customWidth="1"/>
    <col min="13835" max="13835" width="16" style="25" customWidth="1"/>
    <col min="13836" max="13836" width="16.44140625" style="25" customWidth="1"/>
    <col min="13837" max="13837" width="12.5546875" style="25" customWidth="1"/>
    <col min="13838" max="13838" width="18.44140625" style="25" customWidth="1"/>
    <col min="13839" max="13839" width="16.5546875" style="25" customWidth="1"/>
    <col min="13840" max="13840" width="17.44140625" style="25" customWidth="1"/>
    <col min="13841" max="13841" width="26.5546875" style="25" customWidth="1"/>
    <col min="13842" max="13842" width="24.6640625" style="25" customWidth="1"/>
    <col min="13843" max="13843" width="25.44140625" style="25" customWidth="1"/>
    <col min="13844" max="13844" width="15" style="25" bestFit="1" customWidth="1"/>
    <col min="13845" max="13845" width="13.33203125" style="25" customWidth="1"/>
    <col min="13846" max="14080" width="9.109375" style="25"/>
    <col min="14081" max="14081" width="9.109375" style="25" customWidth="1"/>
    <col min="14082" max="14082" width="34.6640625" style="25" customWidth="1"/>
    <col min="14083" max="14083" width="10.44140625" style="25" customWidth="1"/>
    <col min="14084" max="14084" width="10.5546875" style="25" customWidth="1"/>
    <col min="14085" max="14085" width="27.33203125" style="25" customWidth="1"/>
    <col min="14086" max="14086" width="14.109375" style="25" customWidth="1"/>
    <col min="14087" max="14087" width="17" style="25" customWidth="1"/>
    <col min="14088" max="14088" width="9.109375" style="25"/>
    <col min="14089" max="14089" width="16" style="25" customWidth="1"/>
    <col min="14090" max="14090" width="10.33203125" style="25" customWidth="1"/>
    <col min="14091" max="14091" width="16" style="25" customWidth="1"/>
    <col min="14092" max="14092" width="16.44140625" style="25" customWidth="1"/>
    <col min="14093" max="14093" width="12.5546875" style="25" customWidth="1"/>
    <col min="14094" max="14094" width="18.44140625" style="25" customWidth="1"/>
    <col min="14095" max="14095" width="16.5546875" style="25" customWidth="1"/>
    <col min="14096" max="14096" width="17.44140625" style="25" customWidth="1"/>
    <col min="14097" max="14097" width="26.5546875" style="25" customWidth="1"/>
    <col min="14098" max="14098" width="24.6640625" style="25" customWidth="1"/>
    <col min="14099" max="14099" width="25.44140625" style="25" customWidth="1"/>
    <col min="14100" max="14100" width="15" style="25" bestFit="1" customWidth="1"/>
    <col min="14101" max="14101" width="13.33203125" style="25" customWidth="1"/>
    <col min="14102" max="14336" width="9.109375" style="25"/>
    <col min="14337" max="14337" width="9.109375" style="25" customWidth="1"/>
    <col min="14338" max="14338" width="34.6640625" style="25" customWidth="1"/>
    <col min="14339" max="14339" width="10.44140625" style="25" customWidth="1"/>
    <col min="14340" max="14340" width="10.5546875" style="25" customWidth="1"/>
    <col min="14341" max="14341" width="27.33203125" style="25" customWidth="1"/>
    <col min="14342" max="14342" width="14.109375" style="25" customWidth="1"/>
    <col min="14343" max="14343" width="17" style="25" customWidth="1"/>
    <col min="14344" max="14344" width="9.109375" style="25"/>
    <col min="14345" max="14345" width="16" style="25" customWidth="1"/>
    <col min="14346" max="14346" width="10.33203125" style="25" customWidth="1"/>
    <col min="14347" max="14347" width="16" style="25" customWidth="1"/>
    <col min="14348" max="14348" width="16.44140625" style="25" customWidth="1"/>
    <col min="14349" max="14349" width="12.5546875" style="25" customWidth="1"/>
    <col min="14350" max="14350" width="18.44140625" style="25" customWidth="1"/>
    <col min="14351" max="14351" width="16.5546875" style="25" customWidth="1"/>
    <col min="14352" max="14352" width="17.44140625" style="25" customWidth="1"/>
    <col min="14353" max="14353" width="26.5546875" style="25" customWidth="1"/>
    <col min="14354" max="14354" width="24.6640625" style="25" customWidth="1"/>
    <col min="14355" max="14355" width="25.44140625" style="25" customWidth="1"/>
    <col min="14356" max="14356" width="15" style="25" bestFit="1" customWidth="1"/>
    <col min="14357" max="14357" width="13.33203125" style="25" customWidth="1"/>
    <col min="14358" max="14592" width="9.109375" style="25"/>
    <col min="14593" max="14593" width="9.109375" style="25" customWidth="1"/>
    <col min="14594" max="14594" width="34.6640625" style="25" customWidth="1"/>
    <col min="14595" max="14595" width="10.44140625" style="25" customWidth="1"/>
    <col min="14596" max="14596" width="10.5546875" style="25" customWidth="1"/>
    <col min="14597" max="14597" width="27.33203125" style="25" customWidth="1"/>
    <col min="14598" max="14598" width="14.109375" style="25" customWidth="1"/>
    <col min="14599" max="14599" width="17" style="25" customWidth="1"/>
    <col min="14600" max="14600" width="9.109375" style="25"/>
    <col min="14601" max="14601" width="16" style="25" customWidth="1"/>
    <col min="14602" max="14602" width="10.33203125" style="25" customWidth="1"/>
    <col min="14603" max="14603" width="16" style="25" customWidth="1"/>
    <col min="14604" max="14604" width="16.44140625" style="25" customWidth="1"/>
    <col min="14605" max="14605" width="12.5546875" style="25" customWidth="1"/>
    <col min="14606" max="14606" width="18.44140625" style="25" customWidth="1"/>
    <col min="14607" max="14607" width="16.5546875" style="25" customWidth="1"/>
    <col min="14608" max="14608" width="17.44140625" style="25" customWidth="1"/>
    <col min="14609" max="14609" width="26.5546875" style="25" customWidth="1"/>
    <col min="14610" max="14610" width="24.6640625" style="25" customWidth="1"/>
    <col min="14611" max="14611" width="25.44140625" style="25" customWidth="1"/>
    <col min="14612" max="14612" width="15" style="25" bestFit="1" customWidth="1"/>
    <col min="14613" max="14613" width="13.33203125" style="25" customWidth="1"/>
    <col min="14614" max="14848" width="9.109375" style="25"/>
    <col min="14849" max="14849" width="9.109375" style="25" customWidth="1"/>
    <col min="14850" max="14850" width="34.6640625" style="25" customWidth="1"/>
    <col min="14851" max="14851" width="10.44140625" style="25" customWidth="1"/>
    <col min="14852" max="14852" width="10.5546875" style="25" customWidth="1"/>
    <col min="14853" max="14853" width="27.33203125" style="25" customWidth="1"/>
    <col min="14854" max="14854" width="14.109375" style="25" customWidth="1"/>
    <col min="14855" max="14855" width="17" style="25" customWidth="1"/>
    <col min="14856" max="14856" width="9.109375" style="25"/>
    <col min="14857" max="14857" width="16" style="25" customWidth="1"/>
    <col min="14858" max="14858" width="10.33203125" style="25" customWidth="1"/>
    <col min="14859" max="14859" width="16" style="25" customWidth="1"/>
    <col min="14860" max="14860" width="16.44140625" style="25" customWidth="1"/>
    <col min="14861" max="14861" width="12.5546875" style="25" customWidth="1"/>
    <col min="14862" max="14862" width="18.44140625" style="25" customWidth="1"/>
    <col min="14863" max="14863" width="16.5546875" style="25" customWidth="1"/>
    <col min="14864" max="14864" width="17.44140625" style="25" customWidth="1"/>
    <col min="14865" max="14865" width="26.5546875" style="25" customWidth="1"/>
    <col min="14866" max="14866" width="24.6640625" style="25" customWidth="1"/>
    <col min="14867" max="14867" width="25.44140625" style="25" customWidth="1"/>
    <col min="14868" max="14868" width="15" style="25" bestFit="1" customWidth="1"/>
    <col min="14869" max="14869" width="13.33203125" style="25" customWidth="1"/>
    <col min="14870" max="15104" width="9.109375" style="25"/>
    <col min="15105" max="15105" width="9.109375" style="25" customWidth="1"/>
    <col min="15106" max="15106" width="34.6640625" style="25" customWidth="1"/>
    <col min="15107" max="15107" width="10.44140625" style="25" customWidth="1"/>
    <col min="15108" max="15108" width="10.5546875" style="25" customWidth="1"/>
    <col min="15109" max="15109" width="27.33203125" style="25" customWidth="1"/>
    <col min="15110" max="15110" width="14.109375" style="25" customWidth="1"/>
    <col min="15111" max="15111" width="17" style="25" customWidth="1"/>
    <col min="15112" max="15112" width="9.109375" style="25"/>
    <col min="15113" max="15113" width="16" style="25" customWidth="1"/>
    <col min="15114" max="15114" width="10.33203125" style="25" customWidth="1"/>
    <col min="15115" max="15115" width="16" style="25" customWidth="1"/>
    <col min="15116" max="15116" width="16.44140625" style="25" customWidth="1"/>
    <col min="15117" max="15117" width="12.5546875" style="25" customWidth="1"/>
    <col min="15118" max="15118" width="18.44140625" style="25" customWidth="1"/>
    <col min="15119" max="15119" width="16.5546875" style="25" customWidth="1"/>
    <col min="15120" max="15120" width="17.44140625" style="25" customWidth="1"/>
    <col min="15121" max="15121" width="26.5546875" style="25" customWidth="1"/>
    <col min="15122" max="15122" width="24.6640625" style="25" customWidth="1"/>
    <col min="15123" max="15123" width="25.44140625" style="25" customWidth="1"/>
    <col min="15124" max="15124" width="15" style="25" bestFit="1" customWidth="1"/>
    <col min="15125" max="15125" width="13.33203125" style="25" customWidth="1"/>
    <col min="15126" max="15360" width="9.109375" style="25"/>
    <col min="15361" max="15361" width="9.109375" style="25" customWidth="1"/>
    <col min="15362" max="15362" width="34.6640625" style="25" customWidth="1"/>
    <col min="15363" max="15363" width="10.44140625" style="25" customWidth="1"/>
    <col min="15364" max="15364" width="10.5546875" style="25" customWidth="1"/>
    <col min="15365" max="15365" width="27.33203125" style="25" customWidth="1"/>
    <col min="15366" max="15366" width="14.109375" style="25" customWidth="1"/>
    <col min="15367" max="15367" width="17" style="25" customWidth="1"/>
    <col min="15368" max="15368" width="9.109375" style="25"/>
    <col min="15369" max="15369" width="16" style="25" customWidth="1"/>
    <col min="15370" max="15370" width="10.33203125" style="25" customWidth="1"/>
    <col min="15371" max="15371" width="16" style="25" customWidth="1"/>
    <col min="15372" max="15372" width="16.44140625" style="25" customWidth="1"/>
    <col min="15373" max="15373" width="12.5546875" style="25" customWidth="1"/>
    <col min="15374" max="15374" width="18.44140625" style="25" customWidth="1"/>
    <col min="15375" max="15375" width="16.5546875" style="25" customWidth="1"/>
    <col min="15376" max="15376" width="17.44140625" style="25" customWidth="1"/>
    <col min="15377" max="15377" width="26.5546875" style="25" customWidth="1"/>
    <col min="15378" max="15378" width="24.6640625" style="25" customWidth="1"/>
    <col min="15379" max="15379" width="25.44140625" style="25" customWidth="1"/>
    <col min="15380" max="15380" width="15" style="25" bestFit="1" customWidth="1"/>
    <col min="15381" max="15381" width="13.33203125" style="25" customWidth="1"/>
    <col min="15382" max="15616" width="9.109375" style="25"/>
    <col min="15617" max="15617" width="9.109375" style="25" customWidth="1"/>
    <col min="15618" max="15618" width="34.6640625" style="25" customWidth="1"/>
    <col min="15619" max="15619" width="10.44140625" style="25" customWidth="1"/>
    <col min="15620" max="15620" width="10.5546875" style="25" customWidth="1"/>
    <col min="15621" max="15621" width="27.33203125" style="25" customWidth="1"/>
    <col min="15622" max="15622" width="14.109375" style="25" customWidth="1"/>
    <col min="15623" max="15623" width="17" style="25" customWidth="1"/>
    <col min="15624" max="15624" width="9.109375" style="25"/>
    <col min="15625" max="15625" width="16" style="25" customWidth="1"/>
    <col min="15626" max="15626" width="10.33203125" style="25" customWidth="1"/>
    <col min="15627" max="15627" width="16" style="25" customWidth="1"/>
    <col min="15628" max="15628" width="16.44140625" style="25" customWidth="1"/>
    <col min="15629" max="15629" width="12.5546875" style="25" customWidth="1"/>
    <col min="15630" max="15630" width="18.44140625" style="25" customWidth="1"/>
    <col min="15631" max="15631" width="16.5546875" style="25" customWidth="1"/>
    <col min="15632" max="15632" width="17.44140625" style="25" customWidth="1"/>
    <col min="15633" max="15633" width="26.5546875" style="25" customWidth="1"/>
    <col min="15634" max="15634" width="24.6640625" style="25" customWidth="1"/>
    <col min="15635" max="15635" width="25.44140625" style="25" customWidth="1"/>
    <col min="15636" max="15636" width="15" style="25" bestFit="1" customWidth="1"/>
    <col min="15637" max="15637" width="13.33203125" style="25" customWidth="1"/>
    <col min="15638" max="15872" width="9.109375" style="25"/>
    <col min="15873" max="15873" width="9.109375" style="25" customWidth="1"/>
    <col min="15874" max="15874" width="34.6640625" style="25" customWidth="1"/>
    <col min="15875" max="15875" width="10.44140625" style="25" customWidth="1"/>
    <col min="15876" max="15876" width="10.5546875" style="25" customWidth="1"/>
    <col min="15877" max="15877" width="27.33203125" style="25" customWidth="1"/>
    <col min="15878" max="15878" width="14.109375" style="25" customWidth="1"/>
    <col min="15879" max="15879" width="17" style="25" customWidth="1"/>
    <col min="15880" max="15880" width="9.109375" style="25"/>
    <col min="15881" max="15881" width="16" style="25" customWidth="1"/>
    <col min="15882" max="15882" width="10.33203125" style="25" customWidth="1"/>
    <col min="15883" max="15883" width="16" style="25" customWidth="1"/>
    <col min="15884" max="15884" width="16.44140625" style="25" customWidth="1"/>
    <col min="15885" max="15885" width="12.5546875" style="25" customWidth="1"/>
    <col min="15886" max="15886" width="18.44140625" style="25" customWidth="1"/>
    <col min="15887" max="15887" width="16.5546875" style="25" customWidth="1"/>
    <col min="15888" max="15888" width="17.44140625" style="25" customWidth="1"/>
    <col min="15889" max="15889" width="26.5546875" style="25" customWidth="1"/>
    <col min="15890" max="15890" width="24.6640625" style="25" customWidth="1"/>
    <col min="15891" max="15891" width="25.44140625" style="25" customWidth="1"/>
    <col min="15892" max="15892" width="15" style="25" bestFit="1" customWidth="1"/>
    <col min="15893" max="15893" width="13.33203125" style="25" customWidth="1"/>
    <col min="15894" max="16128" width="9.109375" style="25"/>
    <col min="16129" max="16129" width="9.109375" style="25" customWidth="1"/>
    <col min="16130" max="16130" width="34.6640625" style="25" customWidth="1"/>
    <col min="16131" max="16131" width="10.44140625" style="25" customWidth="1"/>
    <col min="16132" max="16132" width="10.5546875" style="25" customWidth="1"/>
    <col min="16133" max="16133" width="27.33203125" style="25" customWidth="1"/>
    <col min="16134" max="16134" width="14.109375" style="25" customWidth="1"/>
    <col min="16135" max="16135" width="17" style="25" customWidth="1"/>
    <col min="16136" max="16136" width="9.109375" style="25"/>
    <col min="16137" max="16137" width="16" style="25" customWidth="1"/>
    <col min="16138" max="16138" width="10.33203125" style="25" customWidth="1"/>
    <col min="16139" max="16139" width="16" style="25" customWidth="1"/>
    <col min="16140" max="16140" width="16.44140625" style="25" customWidth="1"/>
    <col min="16141" max="16141" width="12.5546875" style="25" customWidth="1"/>
    <col min="16142" max="16142" width="18.44140625" style="25" customWidth="1"/>
    <col min="16143" max="16143" width="16.5546875" style="25" customWidth="1"/>
    <col min="16144" max="16144" width="17.44140625" style="25" customWidth="1"/>
    <col min="16145" max="16145" width="26.5546875" style="25" customWidth="1"/>
    <col min="16146" max="16146" width="24.6640625" style="25" customWidth="1"/>
    <col min="16147" max="16147" width="25.44140625" style="25" customWidth="1"/>
    <col min="16148" max="16148" width="15" style="25" bestFit="1" customWidth="1"/>
    <col min="16149" max="16149" width="13.33203125" style="25" customWidth="1"/>
    <col min="16150" max="16384" width="9.109375" style="25"/>
  </cols>
  <sheetData>
    <row r="1" spans="1:35" ht="18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17" t="s">
        <v>25</v>
      </c>
      <c r="O1" s="218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18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19" t="s">
        <v>26</v>
      </c>
      <c r="L2" s="220"/>
      <c r="M2" s="220"/>
      <c r="N2" s="220"/>
      <c r="O2" s="220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8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21" t="s">
        <v>27</v>
      </c>
      <c r="M3" s="222"/>
      <c r="N3" s="222"/>
      <c r="O3" s="22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8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21" t="s">
        <v>28</v>
      </c>
      <c r="M4" s="222"/>
      <c r="N4" s="222"/>
      <c r="O4" s="2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" x14ac:dyDescent="0.3">
      <c r="A5" s="213" t="s">
        <v>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 x14ac:dyDescent="0.3">
      <c r="A6" s="213" t="s">
        <v>30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8" x14ac:dyDescent="0.3">
      <c r="A7" s="213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18" x14ac:dyDescent="0.3">
      <c r="A8" s="213" t="s">
        <v>32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3.5" customHeigh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6"/>
      <c r="O9" s="26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72" customHeight="1" x14ac:dyDescent="0.3">
      <c r="A10" s="156" t="s">
        <v>0</v>
      </c>
      <c r="B10" s="156" t="s">
        <v>33</v>
      </c>
      <c r="C10" s="142" t="s">
        <v>34</v>
      </c>
      <c r="D10" s="156" t="s">
        <v>35</v>
      </c>
      <c r="E10" s="156" t="s">
        <v>36</v>
      </c>
      <c r="F10" s="215" t="s">
        <v>37</v>
      </c>
      <c r="G10" s="216"/>
      <c r="H10" s="156" t="s">
        <v>38</v>
      </c>
      <c r="I10" s="215" t="s">
        <v>39</v>
      </c>
      <c r="J10" s="216"/>
      <c r="K10" s="216"/>
      <c r="L10" s="216"/>
      <c r="M10" s="216"/>
      <c r="N10" s="156" t="s">
        <v>40</v>
      </c>
      <c r="O10" s="156" t="s">
        <v>41</v>
      </c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61.5" customHeight="1" x14ac:dyDescent="0.3">
      <c r="A11" s="186"/>
      <c r="B11" s="186"/>
      <c r="C11" s="130"/>
      <c r="D11" s="186"/>
      <c r="E11" s="186"/>
      <c r="F11" s="27" t="s">
        <v>42</v>
      </c>
      <c r="G11" s="27" t="s">
        <v>43</v>
      </c>
      <c r="H11" s="186"/>
      <c r="I11" s="27" t="s">
        <v>44</v>
      </c>
      <c r="J11" s="27" t="s">
        <v>45</v>
      </c>
      <c r="K11" s="27" t="s">
        <v>46</v>
      </c>
      <c r="L11" s="27" t="s">
        <v>47</v>
      </c>
      <c r="M11" s="27" t="s">
        <v>48</v>
      </c>
      <c r="N11" s="186"/>
      <c r="O11" s="186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8" x14ac:dyDescent="0.3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7">
        <v>14</v>
      </c>
      <c r="O12" s="27">
        <v>15</v>
      </c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34.5" customHeight="1" x14ac:dyDescent="0.3">
      <c r="A13" s="171">
        <v>1</v>
      </c>
      <c r="B13" s="112" t="s">
        <v>49</v>
      </c>
      <c r="C13" s="29"/>
      <c r="D13" s="211"/>
      <c r="E13" s="212"/>
      <c r="F13" s="211"/>
      <c r="G13" s="211"/>
      <c r="H13" s="30">
        <v>2018</v>
      </c>
      <c r="I13" s="31">
        <f t="shared" ref="I13:I79" si="0">J13+K13+L13+M13</f>
        <v>1012503.03366</v>
      </c>
      <c r="J13" s="31"/>
      <c r="K13" s="31">
        <f>K25+K36+K51+K80+K84+K105+K118+K120+K127+K132+K140+K93</f>
        <v>1012503.03366</v>
      </c>
      <c r="L13" s="31"/>
      <c r="M13" s="31"/>
      <c r="N13" s="100" t="s">
        <v>50</v>
      </c>
      <c r="O13" s="100" t="s">
        <v>51</v>
      </c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34.5" customHeight="1" x14ac:dyDescent="0.3">
      <c r="A14" s="207"/>
      <c r="B14" s="209"/>
      <c r="C14" s="32"/>
      <c r="D14" s="211"/>
      <c r="E14" s="212"/>
      <c r="F14" s="211"/>
      <c r="G14" s="211"/>
      <c r="H14" s="30">
        <v>2019</v>
      </c>
      <c r="I14" s="31">
        <f t="shared" si="0"/>
        <v>1401429.2375299998</v>
      </c>
      <c r="J14" s="31"/>
      <c r="K14" s="31">
        <f>K26+K37+K52+K73+K88+K94+K106+K121+K128+K133+K134+K141</f>
        <v>1176720.2275299998</v>
      </c>
      <c r="L14" s="31"/>
      <c r="M14" s="31">
        <f>M121</f>
        <v>224709.01</v>
      </c>
      <c r="N14" s="212"/>
      <c r="O14" s="212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34.5" customHeight="1" x14ac:dyDescent="0.3">
      <c r="A15" s="207"/>
      <c r="B15" s="209"/>
      <c r="C15" s="32"/>
      <c r="D15" s="211"/>
      <c r="E15" s="212"/>
      <c r="F15" s="211"/>
      <c r="G15" s="211"/>
      <c r="H15" s="30">
        <v>2020</v>
      </c>
      <c r="I15" s="31">
        <f t="shared" si="0"/>
        <v>1836525.9939999999</v>
      </c>
      <c r="J15" s="31"/>
      <c r="K15" s="31">
        <f>K27+K39+K45+K53+K64+K74+K95+K99+K107+K112+K122+K135+K142</f>
        <v>1756525.9939999999</v>
      </c>
      <c r="L15" s="31"/>
      <c r="M15" s="31">
        <f>M137</f>
        <v>80000</v>
      </c>
      <c r="N15" s="212"/>
      <c r="O15" s="212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34.5" customHeight="1" x14ac:dyDescent="0.3">
      <c r="A16" s="207"/>
      <c r="B16" s="209"/>
      <c r="C16" s="32"/>
      <c r="D16" s="211"/>
      <c r="E16" s="212"/>
      <c r="F16" s="211"/>
      <c r="G16" s="211"/>
      <c r="H16" s="30">
        <v>2021</v>
      </c>
      <c r="I16" s="31">
        <f t="shared" si="0"/>
        <v>2597079.8066699998</v>
      </c>
      <c r="J16" s="31"/>
      <c r="K16" s="31">
        <f>K28+K40+K46+K54+K65+K75+K96+K100+K108+K113+K136+K143</f>
        <v>2597079.8066699998</v>
      </c>
      <c r="L16" s="31"/>
      <c r="M16" s="31"/>
      <c r="N16" s="212"/>
      <c r="O16" s="212"/>
      <c r="P16" s="23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34.5" customHeight="1" x14ac:dyDescent="0.3">
      <c r="A17" s="207"/>
      <c r="B17" s="209"/>
      <c r="C17" s="32"/>
      <c r="D17" s="211"/>
      <c r="E17" s="212"/>
      <c r="F17" s="211"/>
      <c r="G17" s="211"/>
      <c r="H17" s="30">
        <v>2022</v>
      </c>
      <c r="I17" s="31">
        <f t="shared" si="0"/>
        <v>2259181.392</v>
      </c>
      <c r="J17" s="31"/>
      <c r="K17" s="31">
        <f>K29+K41+K47+K55+K66+K76+K97+K101+K109+K114+K144</f>
        <v>2259181.392</v>
      </c>
      <c r="L17" s="31"/>
      <c r="M17" s="31"/>
      <c r="N17" s="212"/>
      <c r="O17" s="212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34.5" customHeight="1" x14ac:dyDescent="0.3">
      <c r="A18" s="207"/>
      <c r="B18" s="209"/>
      <c r="C18" s="32"/>
      <c r="D18" s="211"/>
      <c r="E18" s="212"/>
      <c r="F18" s="211"/>
      <c r="G18" s="211"/>
      <c r="H18" s="30">
        <v>2023</v>
      </c>
      <c r="I18" s="31">
        <f t="shared" si="0"/>
        <v>2019654.3295</v>
      </c>
      <c r="J18" s="31"/>
      <c r="K18" s="31">
        <f>K30+K42+K48+K56+K67+K77+K102+K110+K115+K145</f>
        <v>2019654.3295</v>
      </c>
      <c r="L18" s="31"/>
      <c r="M18" s="31"/>
      <c r="N18" s="212"/>
      <c r="O18" s="212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34.5" customHeight="1" x14ac:dyDescent="0.3">
      <c r="A19" s="207"/>
      <c r="B19" s="209"/>
      <c r="C19" s="32"/>
      <c r="D19" s="211"/>
      <c r="E19" s="212"/>
      <c r="F19" s="211"/>
      <c r="G19" s="211"/>
      <c r="H19" s="30">
        <v>2024</v>
      </c>
      <c r="I19" s="31">
        <f>J19+K19+L19+M19</f>
        <v>1869654.3295</v>
      </c>
      <c r="J19" s="31"/>
      <c r="K19" s="31">
        <f>K31+K43+K49+K57+K78+K103+K111+K116+K146+K68</f>
        <v>1869654.3295</v>
      </c>
      <c r="L19" s="31"/>
      <c r="M19" s="31"/>
      <c r="N19" s="212"/>
      <c r="O19" s="212"/>
      <c r="P19" s="23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34.5" customHeight="1" x14ac:dyDescent="0.3">
      <c r="A20" s="207"/>
      <c r="B20" s="209"/>
      <c r="C20" s="32"/>
      <c r="D20" s="211"/>
      <c r="E20" s="212"/>
      <c r="F20" s="211"/>
      <c r="G20" s="211"/>
      <c r="H20" s="30">
        <v>2025</v>
      </c>
      <c r="I20" s="31">
        <f>J20+K20+L20+M20</f>
        <v>948020</v>
      </c>
      <c r="J20" s="31"/>
      <c r="K20" s="31">
        <f>K58+K79</f>
        <v>948020</v>
      </c>
      <c r="L20" s="31"/>
      <c r="M20" s="31"/>
      <c r="N20" s="212"/>
      <c r="O20" s="212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34.5" customHeight="1" x14ac:dyDescent="0.3">
      <c r="A21" s="207"/>
      <c r="B21" s="209"/>
      <c r="C21" s="32"/>
      <c r="D21" s="211"/>
      <c r="E21" s="212"/>
      <c r="F21" s="211"/>
      <c r="G21" s="211"/>
      <c r="H21" s="30">
        <v>2026</v>
      </c>
      <c r="I21" s="31">
        <f>J21+K21+L21+M21</f>
        <v>571000</v>
      </c>
      <c r="J21" s="31"/>
      <c r="K21" s="31">
        <f>K59</f>
        <v>571000</v>
      </c>
      <c r="L21" s="31"/>
      <c r="M21" s="31"/>
      <c r="N21" s="212"/>
      <c r="O21" s="212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34.5" customHeight="1" x14ac:dyDescent="0.3">
      <c r="A22" s="208"/>
      <c r="B22" s="210"/>
      <c r="C22" s="33"/>
      <c r="D22" s="211"/>
      <c r="E22" s="212"/>
      <c r="F22" s="211"/>
      <c r="G22" s="211"/>
      <c r="H22" s="30">
        <v>2027</v>
      </c>
      <c r="I22" s="31">
        <f>J22+K22+L22+M22</f>
        <v>21582.3</v>
      </c>
      <c r="J22" s="31"/>
      <c r="K22" s="31">
        <f>K60</f>
        <v>21582.3</v>
      </c>
      <c r="L22" s="31"/>
      <c r="M22" s="31"/>
      <c r="N22" s="212"/>
      <c r="O22" s="212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23.25" hidden="1" customHeight="1" x14ac:dyDescent="0.3">
      <c r="A23" s="140" t="s">
        <v>52</v>
      </c>
      <c r="B23" s="138" t="s">
        <v>53</v>
      </c>
      <c r="C23" s="34"/>
      <c r="D23" s="140" t="s">
        <v>54</v>
      </c>
      <c r="E23" s="138" t="s">
        <v>55</v>
      </c>
      <c r="F23" s="140" t="s">
        <v>56</v>
      </c>
      <c r="G23" s="140" t="s">
        <v>57</v>
      </c>
      <c r="H23" s="27"/>
      <c r="I23" s="35"/>
      <c r="J23" s="35"/>
      <c r="K23" s="35"/>
      <c r="L23" s="35"/>
      <c r="M23" s="35"/>
      <c r="N23" s="138" t="s">
        <v>58</v>
      </c>
      <c r="O23" s="138" t="s">
        <v>51</v>
      </c>
      <c r="P23" s="23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23.25" hidden="1" customHeight="1" x14ac:dyDescent="0.3">
      <c r="A24" s="182"/>
      <c r="B24" s="197"/>
      <c r="C24" s="36"/>
      <c r="D24" s="183"/>
      <c r="E24" s="180"/>
      <c r="F24" s="183"/>
      <c r="G24" s="183"/>
      <c r="H24" s="27"/>
      <c r="I24" s="35"/>
      <c r="J24" s="35"/>
      <c r="K24" s="35"/>
      <c r="L24" s="35"/>
      <c r="M24" s="35"/>
      <c r="N24" s="180"/>
      <c r="O24" s="180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26.25" customHeight="1" x14ac:dyDescent="0.3">
      <c r="A25" s="182"/>
      <c r="B25" s="197"/>
      <c r="C25" s="201">
        <v>5</v>
      </c>
      <c r="D25" s="183"/>
      <c r="E25" s="180"/>
      <c r="F25" s="183"/>
      <c r="G25" s="183"/>
      <c r="H25" s="27">
        <v>2018</v>
      </c>
      <c r="I25" s="35">
        <f t="shared" si="0"/>
        <v>3637.4515999999999</v>
      </c>
      <c r="J25" s="35"/>
      <c r="K25" s="35">
        <v>3637.4515999999999</v>
      </c>
      <c r="L25" s="35"/>
      <c r="M25" s="35"/>
      <c r="N25" s="180"/>
      <c r="O25" s="180"/>
      <c r="P25" s="23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26.25" customHeight="1" x14ac:dyDescent="0.3">
      <c r="A26" s="182"/>
      <c r="B26" s="197"/>
      <c r="C26" s="202"/>
      <c r="D26" s="183"/>
      <c r="E26" s="180"/>
      <c r="F26" s="183"/>
      <c r="G26" s="183"/>
      <c r="H26" s="27">
        <v>2019</v>
      </c>
      <c r="I26" s="35">
        <f t="shared" si="0"/>
        <v>8220.2656100000004</v>
      </c>
      <c r="J26" s="35"/>
      <c r="K26" s="35">
        <v>8220.2656100000004</v>
      </c>
      <c r="L26" s="35"/>
      <c r="M26" s="35"/>
      <c r="N26" s="180"/>
      <c r="O26" s="180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26.25" customHeight="1" x14ac:dyDescent="0.3">
      <c r="A27" s="182"/>
      <c r="B27" s="197"/>
      <c r="C27" s="202"/>
      <c r="D27" s="183"/>
      <c r="E27" s="180"/>
      <c r="F27" s="183"/>
      <c r="G27" s="183"/>
      <c r="H27" s="27">
        <v>2020</v>
      </c>
      <c r="I27" s="35">
        <f t="shared" si="0"/>
        <v>1000</v>
      </c>
      <c r="J27" s="35"/>
      <c r="K27" s="35">
        <v>1000</v>
      </c>
      <c r="L27" s="35"/>
      <c r="M27" s="35"/>
      <c r="N27" s="180"/>
      <c r="O27" s="180"/>
      <c r="P27" s="23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26.25" customHeight="1" x14ac:dyDescent="0.3">
      <c r="A28" s="182"/>
      <c r="B28" s="197"/>
      <c r="C28" s="202"/>
      <c r="D28" s="183"/>
      <c r="E28" s="180"/>
      <c r="F28" s="183"/>
      <c r="G28" s="183"/>
      <c r="H28" s="27">
        <v>2021</v>
      </c>
      <c r="I28" s="35">
        <f t="shared" si="0"/>
        <v>1000</v>
      </c>
      <c r="J28" s="35"/>
      <c r="K28" s="35">
        <v>1000</v>
      </c>
      <c r="L28" s="35"/>
      <c r="M28" s="35"/>
      <c r="N28" s="180"/>
      <c r="O28" s="180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26.25" customHeight="1" x14ac:dyDescent="0.3">
      <c r="A29" s="182"/>
      <c r="B29" s="197"/>
      <c r="C29" s="202"/>
      <c r="D29" s="183"/>
      <c r="E29" s="180"/>
      <c r="F29" s="183"/>
      <c r="G29" s="183"/>
      <c r="H29" s="27">
        <v>2022</v>
      </c>
      <c r="I29" s="35">
        <f t="shared" si="0"/>
        <v>10000</v>
      </c>
      <c r="J29" s="35"/>
      <c r="K29" s="35">
        <v>10000</v>
      </c>
      <c r="L29" s="35"/>
      <c r="M29" s="35"/>
      <c r="N29" s="180"/>
      <c r="O29" s="180"/>
      <c r="P29" s="23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26.25" customHeight="1" x14ac:dyDescent="0.3">
      <c r="A30" s="129"/>
      <c r="B30" s="205"/>
      <c r="C30" s="202"/>
      <c r="D30" s="195"/>
      <c r="E30" s="132"/>
      <c r="F30" s="129"/>
      <c r="G30" s="129"/>
      <c r="H30" s="27">
        <v>2023</v>
      </c>
      <c r="I30" s="35">
        <f t="shared" si="0"/>
        <v>10000</v>
      </c>
      <c r="J30" s="35"/>
      <c r="K30" s="35">
        <v>10000</v>
      </c>
      <c r="L30" s="35"/>
      <c r="M30" s="35"/>
      <c r="N30" s="132"/>
      <c r="O30" s="132"/>
      <c r="P30" s="23"/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26.25" customHeight="1" x14ac:dyDescent="0.3">
      <c r="A31" s="130"/>
      <c r="B31" s="206"/>
      <c r="C31" s="203"/>
      <c r="D31" s="196"/>
      <c r="E31" s="119"/>
      <c r="F31" s="130"/>
      <c r="G31" s="130"/>
      <c r="H31" s="27">
        <v>2024</v>
      </c>
      <c r="I31" s="35">
        <f t="shared" si="0"/>
        <v>10000</v>
      </c>
      <c r="J31" s="35"/>
      <c r="K31" s="35">
        <v>10000</v>
      </c>
      <c r="L31" s="35"/>
      <c r="M31" s="35"/>
      <c r="N31" s="119"/>
      <c r="O31" s="119"/>
      <c r="P31" s="23"/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31.5" hidden="1" customHeight="1" x14ac:dyDescent="0.3">
      <c r="A32" s="187" t="s">
        <v>59</v>
      </c>
      <c r="B32" s="138" t="s">
        <v>60</v>
      </c>
      <c r="C32" s="34"/>
      <c r="D32" s="140" t="s">
        <v>61</v>
      </c>
      <c r="E32" s="138" t="s">
        <v>62</v>
      </c>
      <c r="F32" s="140" t="s">
        <v>63</v>
      </c>
      <c r="G32" s="140" t="s">
        <v>64</v>
      </c>
      <c r="H32" s="27"/>
      <c r="I32" s="35"/>
      <c r="J32" s="35"/>
      <c r="K32" s="35"/>
      <c r="L32" s="35"/>
      <c r="M32" s="35"/>
      <c r="N32" s="138" t="s">
        <v>58</v>
      </c>
      <c r="O32" s="138" t="s">
        <v>51</v>
      </c>
      <c r="P32" s="23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8.75" hidden="1" customHeight="1" x14ac:dyDescent="0.3">
      <c r="A33" s="188"/>
      <c r="B33" s="180"/>
      <c r="C33" s="37"/>
      <c r="D33" s="183"/>
      <c r="E33" s="180"/>
      <c r="F33" s="183"/>
      <c r="G33" s="183"/>
      <c r="H33" s="27"/>
      <c r="I33" s="35"/>
      <c r="J33" s="35"/>
      <c r="K33" s="35"/>
      <c r="L33" s="35"/>
      <c r="M33" s="35"/>
      <c r="N33" s="180"/>
      <c r="O33" s="180"/>
      <c r="P33" s="23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8.75" hidden="1" customHeight="1" x14ac:dyDescent="0.3">
      <c r="A34" s="188"/>
      <c r="B34" s="180"/>
      <c r="C34" s="37"/>
      <c r="D34" s="183"/>
      <c r="E34" s="180"/>
      <c r="F34" s="183"/>
      <c r="G34" s="183"/>
      <c r="H34" s="27"/>
      <c r="I34" s="35"/>
      <c r="J34" s="35"/>
      <c r="K34" s="35"/>
      <c r="L34" s="35"/>
      <c r="M34" s="35"/>
      <c r="N34" s="180"/>
      <c r="O34" s="180"/>
      <c r="P34" s="23"/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.5" hidden="1" customHeight="1" x14ac:dyDescent="0.3">
      <c r="A35" s="188"/>
      <c r="B35" s="180"/>
      <c r="C35" s="37"/>
      <c r="D35" s="183"/>
      <c r="E35" s="180"/>
      <c r="F35" s="183"/>
      <c r="G35" s="183"/>
      <c r="H35" s="27"/>
      <c r="I35" s="35"/>
      <c r="J35" s="35"/>
      <c r="K35" s="35"/>
      <c r="L35" s="35"/>
      <c r="M35" s="35"/>
      <c r="N35" s="180"/>
      <c r="O35" s="180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35.25" customHeight="1" x14ac:dyDescent="0.3">
      <c r="A36" s="204"/>
      <c r="B36" s="144"/>
      <c r="C36" s="178" t="s">
        <v>65</v>
      </c>
      <c r="D36" s="146"/>
      <c r="E36" s="144"/>
      <c r="F36" s="146"/>
      <c r="G36" s="146"/>
      <c r="H36" s="27">
        <v>2018</v>
      </c>
      <c r="I36" s="35">
        <f t="shared" si="0"/>
        <v>33284.874430000003</v>
      </c>
      <c r="J36" s="35"/>
      <c r="K36" s="35">
        <v>33284.874430000003</v>
      </c>
      <c r="L36" s="35"/>
      <c r="M36" s="35"/>
      <c r="N36" s="144"/>
      <c r="O36" s="144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96.5" customHeight="1" x14ac:dyDescent="0.3">
      <c r="A37" s="190"/>
      <c r="B37" s="119"/>
      <c r="C37" s="130"/>
      <c r="D37" s="130"/>
      <c r="E37" s="119"/>
      <c r="F37" s="130"/>
      <c r="G37" s="130"/>
      <c r="H37" s="27">
        <v>2019</v>
      </c>
      <c r="I37" s="35">
        <f>J37+K37+L37+M37</f>
        <v>234.66356999999999</v>
      </c>
      <c r="J37" s="35"/>
      <c r="K37" s="35">
        <v>234.66356999999999</v>
      </c>
      <c r="L37" s="35"/>
      <c r="M37" s="35"/>
      <c r="N37" s="119"/>
      <c r="O37" s="119"/>
      <c r="P37" s="23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8.75" hidden="1" customHeight="1" x14ac:dyDescent="0.3">
      <c r="A38" s="153" t="s">
        <v>66</v>
      </c>
      <c r="B38" s="150" t="s">
        <v>67</v>
      </c>
      <c r="C38" s="38"/>
      <c r="D38" s="153" t="s">
        <v>68</v>
      </c>
      <c r="E38" s="150" t="s">
        <v>55</v>
      </c>
      <c r="F38" s="153" t="s">
        <v>69</v>
      </c>
      <c r="G38" s="153" t="s">
        <v>70</v>
      </c>
      <c r="H38" s="27"/>
      <c r="I38" s="35"/>
      <c r="J38" s="35"/>
      <c r="K38" s="35"/>
      <c r="L38" s="35"/>
      <c r="M38" s="35"/>
      <c r="N38" s="150" t="s">
        <v>58</v>
      </c>
      <c r="O38" s="150" t="s">
        <v>51</v>
      </c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29.25" customHeight="1" x14ac:dyDescent="0.3">
      <c r="A39" s="186"/>
      <c r="B39" s="165"/>
      <c r="C39" s="161"/>
      <c r="D39" s="177"/>
      <c r="E39" s="165"/>
      <c r="F39" s="177"/>
      <c r="G39" s="177"/>
      <c r="H39" s="27">
        <v>2020</v>
      </c>
      <c r="I39" s="35">
        <f t="shared" si="0"/>
        <v>100</v>
      </c>
      <c r="J39" s="35"/>
      <c r="K39" s="35">
        <v>100</v>
      </c>
      <c r="L39" s="35"/>
      <c r="M39" s="35"/>
      <c r="N39" s="165"/>
      <c r="O39" s="165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25.5" customHeight="1" x14ac:dyDescent="0.3">
      <c r="A40" s="186"/>
      <c r="B40" s="165"/>
      <c r="C40" s="199"/>
      <c r="D40" s="177"/>
      <c r="E40" s="165"/>
      <c r="F40" s="177"/>
      <c r="G40" s="177"/>
      <c r="H40" s="27">
        <v>2021</v>
      </c>
      <c r="I40" s="35">
        <f t="shared" si="0"/>
        <v>100</v>
      </c>
      <c r="J40" s="35"/>
      <c r="K40" s="35">
        <v>100</v>
      </c>
      <c r="L40" s="35"/>
      <c r="M40" s="35"/>
      <c r="N40" s="165"/>
      <c r="O40" s="165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28.5" customHeight="1" x14ac:dyDescent="0.3">
      <c r="A41" s="186"/>
      <c r="B41" s="165"/>
      <c r="C41" s="199"/>
      <c r="D41" s="177"/>
      <c r="E41" s="165"/>
      <c r="F41" s="177"/>
      <c r="G41" s="177"/>
      <c r="H41" s="27">
        <v>2022</v>
      </c>
      <c r="I41" s="35">
        <f t="shared" si="0"/>
        <v>100</v>
      </c>
      <c r="J41" s="35"/>
      <c r="K41" s="35">
        <v>100</v>
      </c>
      <c r="L41" s="35"/>
      <c r="M41" s="35"/>
      <c r="N41" s="165"/>
      <c r="O41" s="165"/>
      <c r="P41" s="23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31.5" customHeight="1" x14ac:dyDescent="0.3">
      <c r="A42" s="186"/>
      <c r="B42" s="165"/>
      <c r="C42" s="199"/>
      <c r="D42" s="177"/>
      <c r="E42" s="165"/>
      <c r="F42" s="177"/>
      <c r="G42" s="177"/>
      <c r="H42" s="27">
        <v>2023</v>
      </c>
      <c r="I42" s="35">
        <f t="shared" si="0"/>
        <v>23000</v>
      </c>
      <c r="J42" s="35"/>
      <c r="K42" s="35">
        <v>23000</v>
      </c>
      <c r="L42" s="35"/>
      <c r="M42" s="35"/>
      <c r="N42" s="165"/>
      <c r="O42" s="165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35.25" customHeight="1" x14ac:dyDescent="0.3">
      <c r="A43" s="186"/>
      <c r="B43" s="165"/>
      <c r="C43" s="200"/>
      <c r="D43" s="177"/>
      <c r="E43" s="165"/>
      <c r="F43" s="177"/>
      <c r="G43" s="177"/>
      <c r="H43" s="27">
        <v>2024</v>
      </c>
      <c r="I43" s="35">
        <f t="shared" si="0"/>
        <v>35000</v>
      </c>
      <c r="J43" s="35"/>
      <c r="K43" s="35">
        <v>35000</v>
      </c>
      <c r="L43" s="35"/>
      <c r="M43" s="35"/>
      <c r="N43" s="165"/>
      <c r="O43" s="165"/>
      <c r="P43" s="23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8" hidden="1" x14ac:dyDescent="0.3">
      <c r="A44" s="140" t="s">
        <v>71</v>
      </c>
      <c r="B44" s="138" t="s">
        <v>72</v>
      </c>
      <c r="C44" s="138"/>
      <c r="D44" s="140" t="s">
        <v>68</v>
      </c>
      <c r="E44" s="138" t="s">
        <v>55</v>
      </c>
      <c r="F44" s="140" t="s">
        <v>73</v>
      </c>
      <c r="G44" s="140" t="s">
        <v>74</v>
      </c>
      <c r="H44" s="27"/>
      <c r="I44" s="35"/>
      <c r="J44" s="35"/>
      <c r="K44" s="35"/>
      <c r="L44" s="35"/>
      <c r="M44" s="35"/>
      <c r="N44" s="138" t="s">
        <v>58</v>
      </c>
      <c r="O44" s="138" t="s">
        <v>51</v>
      </c>
      <c r="P44" s="23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24" customHeight="1" x14ac:dyDescent="0.3">
      <c r="A45" s="182"/>
      <c r="B45" s="180"/>
      <c r="C45" s="132"/>
      <c r="D45" s="182"/>
      <c r="E45" s="180"/>
      <c r="F45" s="182"/>
      <c r="G45" s="182"/>
      <c r="H45" s="27">
        <v>2020</v>
      </c>
      <c r="I45" s="35">
        <f t="shared" si="0"/>
        <v>100</v>
      </c>
      <c r="J45" s="35"/>
      <c r="K45" s="35">
        <v>100</v>
      </c>
      <c r="L45" s="35"/>
      <c r="M45" s="35"/>
      <c r="N45" s="180"/>
      <c r="O45" s="197"/>
      <c r="P45" s="23"/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22.5" customHeight="1" x14ac:dyDescent="0.3">
      <c r="A46" s="182"/>
      <c r="B46" s="180"/>
      <c r="C46" s="132"/>
      <c r="D46" s="182"/>
      <c r="E46" s="180"/>
      <c r="F46" s="182"/>
      <c r="G46" s="182"/>
      <c r="H46" s="27">
        <v>2021</v>
      </c>
      <c r="I46" s="35">
        <f t="shared" si="0"/>
        <v>1000</v>
      </c>
      <c r="J46" s="35"/>
      <c r="K46" s="35">
        <v>1000</v>
      </c>
      <c r="L46" s="35"/>
      <c r="M46" s="35"/>
      <c r="N46" s="180"/>
      <c r="O46" s="197"/>
      <c r="P46" s="23"/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22.5" customHeight="1" x14ac:dyDescent="0.3">
      <c r="A47" s="182"/>
      <c r="B47" s="180"/>
      <c r="C47" s="132"/>
      <c r="D47" s="182"/>
      <c r="E47" s="180"/>
      <c r="F47" s="182"/>
      <c r="G47" s="182"/>
      <c r="H47" s="27">
        <v>2022</v>
      </c>
      <c r="I47" s="35">
        <f t="shared" si="0"/>
        <v>1000</v>
      </c>
      <c r="J47" s="35"/>
      <c r="K47" s="35">
        <v>1000</v>
      </c>
      <c r="L47" s="35"/>
      <c r="M47" s="35"/>
      <c r="N47" s="180"/>
      <c r="O47" s="197"/>
      <c r="P47" s="23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30" customHeight="1" x14ac:dyDescent="0.3">
      <c r="A48" s="182"/>
      <c r="B48" s="180"/>
      <c r="C48" s="132"/>
      <c r="D48" s="182"/>
      <c r="E48" s="180"/>
      <c r="F48" s="182"/>
      <c r="G48" s="182"/>
      <c r="H48" s="27">
        <v>2023</v>
      </c>
      <c r="I48" s="35">
        <f t="shared" si="0"/>
        <v>13000</v>
      </c>
      <c r="J48" s="35"/>
      <c r="K48" s="35">
        <v>13000</v>
      </c>
      <c r="L48" s="35"/>
      <c r="M48" s="35"/>
      <c r="N48" s="180"/>
      <c r="O48" s="197"/>
      <c r="P48" s="23"/>
      <c r="Q48" s="2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48" customHeight="1" x14ac:dyDescent="0.3">
      <c r="A49" s="184"/>
      <c r="B49" s="185"/>
      <c r="C49" s="119"/>
      <c r="D49" s="184"/>
      <c r="E49" s="185"/>
      <c r="F49" s="184"/>
      <c r="G49" s="184"/>
      <c r="H49" s="27">
        <v>2024</v>
      </c>
      <c r="I49" s="35">
        <f t="shared" si="0"/>
        <v>25000</v>
      </c>
      <c r="J49" s="35"/>
      <c r="K49" s="35">
        <v>25000</v>
      </c>
      <c r="L49" s="35"/>
      <c r="M49" s="35"/>
      <c r="N49" s="185"/>
      <c r="O49" s="198"/>
      <c r="P49" s="23"/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27.75" hidden="1" customHeight="1" x14ac:dyDescent="0.3">
      <c r="A50" s="140" t="s">
        <v>75</v>
      </c>
      <c r="B50" s="142" t="s">
        <v>76</v>
      </c>
      <c r="C50" s="38"/>
      <c r="D50" s="140" t="s">
        <v>77</v>
      </c>
      <c r="E50" s="142" t="s">
        <v>78</v>
      </c>
      <c r="F50" s="140" t="s">
        <v>79</v>
      </c>
      <c r="G50" s="140" t="s">
        <v>80</v>
      </c>
      <c r="H50" s="27"/>
      <c r="I50" s="35"/>
      <c r="J50" s="35"/>
      <c r="K50" s="35"/>
      <c r="L50" s="35"/>
      <c r="M50" s="35"/>
      <c r="N50" s="142" t="s">
        <v>58</v>
      </c>
      <c r="O50" s="142" t="s">
        <v>51</v>
      </c>
      <c r="P50" s="23"/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30" customHeight="1" x14ac:dyDescent="0.3">
      <c r="A51" s="145"/>
      <c r="B51" s="181"/>
      <c r="C51" s="142" t="s">
        <v>81</v>
      </c>
      <c r="D51" s="145"/>
      <c r="E51" s="181"/>
      <c r="F51" s="145"/>
      <c r="G51" s="145"/>
      <c r="H51" s="27">
        <v>2018</v>
      </c>
      <c r="I51" s="35">
        <f t="shared" si="0"/>
        <v>1561.1560500000001</v>
      </c>
      <c r="J51" s="35"/>
      <c r="K51" s="35">
        <v>1561.1560500000001</v>
      </c>
      <c r="L51" s="35"/>
      <c r="M51" s="35"/>
      <c r="N51" s="181"/>
      <c r="O51" s="181"/>
      <c r="P51" s="23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30" customHeight="1" x14ac:dyDescent="0.3">
      <c r="A52" s="145"/>
      <c r="B52" s="181"/>
      <c r="C52" s="181"/>
      <c r="D52" s="145"/>
      <c r="E52" s="181"/>
      <c r="F52" s="145"/>
      <c r="G52" s="145"/>
      <c r="H52" s="27">
        <v>2019</v>
      </c>
      <c r="I52" s="35">
        <f t="shared" si="0"/>
        <v>2774.20597</v>
      </c>
      <c r="J52" s="35"/>
      <c r="K52" s="35">
        <v>2774.20597</v>
      </c>
      <c r="L52" s="35"/>
      <c r="M52" s="35"/>
      <c r="N52" s="181"/>
      <c r="O52" s="181"/>
      <c r="P52" s="23"/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30" customHeight="1" x14ac:dyDescent="0.3">
      <c r="A53" s="145"/>
      <c r="B53" s="181"/>
      <c r="C53" s="181"/>
      <c r="D53" s="145"/>
      <c r="E53" s="181"/>
      <c r="F53" s="145"/>
      <c r="G53" s="145"/>
      <c r="H53" s="27">
        <v>2020</v>
      </c>
      <c r="I53" s="35">
        <f t="shared" si="0"/>
        <v>326000</v>
      </c>
      <c r="J53" s="35"/>
      <c r="K53" s="35">
        <v>326000</v>
      </c>
      <c r="L53" s="35"/>
      <c r="M53" s="35"/>
      <c r="N53" s="181"/>
      <c r="O53" s="181"/>
      <c r="P53" s="23"/>
      <c r="Q53" s="3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30" customHeight="1" x14ac:dyDescent="0.3">
      <c r="A54" s="145"/>
      <c r="B54" s="181"/>
      <c r="C54" s="181"/>
      <c r="D54" s="145"/>
      <c r="E54" s="181"/>
      <c r="F54" s="145"/>
      <c r="G54" s="145"/>
      <c r="H54" s="27">
        <v>2021</v>
      </c>
      <c r="I54" s="35">
        <f t="shared" si="0"/>
        <v>571000</v>
      </c>
      <c r="J54" s="35"/>
      <c r="K54" s="35">
        <v>571000</v>
      </c>
      <c r="L54" s="35"/>
      <c r="M54" s="35"/>
      <c r="N54" s="181"/>
      <c r="O54" s="181"/>
      <c r="P54" s="23"/>
      <c r="Q54" s="23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30" customHeight="1" x14ac:dyDescent="0.3">
      <c r="A55" s="145"/>
      <c r="B55" s="181"/>
      <c r="C55" s="181"/>
      <c r="D55" s="145"/>
      <c r="E55" s="181"/>
      <c r="F55" s="145"/>
      <c r="G55" s="145"/>
      <c r="H55" s="27">
        <v>2022</v>
      </c>
      <c r="I55" s="35">
        <f>K55</f>
        <v>571000</v>
      </c>
      <c r="J55" s="35"/>
      <c r="K55" s="35">
        <v>571000</v>
      </c>
      <c r="L55" s="35"/>
      <c r="M55" s="35"/>
      <c r="N55" s="181"/>
      <c r="O55" s="181"/>
      <c r="P55" s="23"/>
      <c r="Q55" s="3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30" customHeight="1" x14ac:dyDescent="0.3">
      <c r="A56" s="145"/>
      <c r="B56" s="181"/>
      <c r="C56" s="181"/>
      <c r="D56" s="145"/>
      <c r="E56" s="181"/>
      <c r="F56" s="145"/>
      <c r="G56" s="145"/>
      <c r="H56" s="27">
        <v>2023</v>
      </c>
      <c r="I56" s="35">
        <f t="shared" si="0"/>
        <v>571000</v>
      </c>
      <c r="J56" s="35"/>
      <c r="K56" s="35">
        <v>571000</v>
      </c>
      <c r="L56" s="35"/>
      <c r="M56" s="35"/>
      <c r="N56" s="181"/>
      <c r="O56" s="181"/>
      <c r="P56" s="23"/>
      <c r="Q56" s="40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30" customHeight="1" x14ac:dyDescent="0.3">
      <c r="A57" s="145"/>
      <c r="B57" s="181"/>
      <c r="C57" s="181"/>
      <c r="D57" s="145"/>
      <c r="E57" s="181"/>
      <c r="F57" s="145"/>
      <c r="G57" s="145"/>
      <c r="H57" s="27">
        <v>2024</v>
      </c>
      <c r="I57" s="35">
        <f t="shared" si="0"/>
        <v>571000</v>
      </c>
      <c r="J57" s="35"/>
      <c r="K57" s="35">
        <v>571000</v>
      </c>
      <c r="L57" s="35"/>
      <c r="M57" s="35"/>
      <c r="N57" s="181"/>
      <c r="O57" s="181"/>
      <c r="P57" s="23"/>
      <c r="Q57" s="40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30" customHeight="1" x14ac:dyDescent="0.3">
      <c r="A58" s="145"/>
      <c r="B58" s="181"/>
      <c r="C58" s="181"/>
      <c r="D58" s="145"/>
      <c r="E58" s="181"/>
      <c r="F58" s="145"/>
      <c r="G58" s="145"/>
      <c r="H58" s="27">
        <v>2025</v>
      </c>
      <c r="I58" s="35">
        <f t="shared" si="0"/>
        <v>571000</v>
      </c>
      <c r="J58" s="35"/>
      <c r="K58" s="35">
        <v>571000</v>
      </c>
      <c r="L58" s="35"/>
      <c r="M58" s="35"/>
      <c r="N58" s="181"/>
      <c r="O58" s="181"/>
      <c r="P58" s="23"/>
      <c r="Q58" s="3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30" customHeight="1" x14ac:dyDescent="0.3">
      <c r="A59" s="145"/>
      <c r="B59" s="181"/>
      <c r="C59" s="181"/>
      <c r="D59" s="145"/>
      <c r="E59" s="181"/>
      <c r="F59" s="145"/>
      <c r="G59" s="145"/>
      <c r="H59" s="27">
        <v>2026</v>
      </c>
      <c r="I59" s="35">
        <f t="shared" si="0"/>
        <v>571000</v>
      </c>
      <c r="J59" s="35"/>
      <c r="K59" s="35">
        <v>571000</v>
      </c>
      <c r="L59" s="35"/>
      <c r="M59" s="35"/>
      <c r="N59" s="181"/>
      <c r="O59" s="181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30" customHeight="1" x14ac:dyDescent="0.3">
      <c r="A60" s="194"/>
      <c r="B60" s="193"/>
      <c r="C60" s="193"/>
      <c r="D60" s="194"/>
      <c r="E60" s="193"/>
      <c r="F60" s="194"/>
      <c r="G60" s="194"/>
      <c r="H60" s="27">
        <v>2027</v>
      </c>
      <c r="I60" s="35">
        <f>K60</f>
        <v>21582.3</v>
      </c>
      <c r="J60" s="35"/>
      <c r="K60" s="35">
        <v>21582.3</v>
      </c>
      <c r="L60" s="35"/>
      <c r="M60" s="35"/>
      <c r="N60" s="193"/>
      <c r="O60" s="193"/>
      <c r="P60" s="23"/>
      <c r="Q60" s="23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24.75" hidden="1" customHeight="1" x14ac:dyDescent="0.3">
      <c r="A61" s="140" t="s">
        <v>82</v>
      </c>
      <c r="B61" s="138" t="s">
        <v>83</v>
      </c>
      <c r="C61" s="34"/>
      <c r="D61" s="140" t="s">
        <v>68</v>
      </c>
      <c r="E61" s="138" t="s">
        <v>84</v>
      </c>
      <c r="F61" s="140" t="s">
        <v>85</v>
      </c>
      <c r="G61" s="140" t="s">
        <v>86</v>
      </c>
      <c r="H61" s="27"/>
      <c r="I61" s="35"/>
      <c r="J61" s="35"/>
      <c r="K61" s="35"/>
      <c r="L61" s="35"/>
      <c r="M61" s="35"/>
      <c r="N61" s="138" t="s">
        <v>58</v>
      </c>
      <c r="O61" s="138" t="s">
        <v>51</v>
      </c>
      <c r="P61" s="23"/>
      <c r="Q61" s="23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8.75" hidden="1" customHeight="1" x14ac:dyDescent="0.3">
      <c r="A62" s="182"/>
      <c r="B62" s="180"/>
      <c r="C62" s="37"/>
      <c r="D62" s="182"/>
      <c r="E62" s="180"/>
      <c r="F62" s="182"/>
      <c r="G62" s="182"/>
      <c r="H62" s="27"/>
      <c r="I62" s="35"/>
      <c r="J62" s="35"/>
      <c r="K62" s="35"/>
      <c r="L62" s="35"/>
      <c r="M62" s="35"/>
      <c r="N62" s="180"/>
      <c r="O62" s="180"/>
      <c r="P62" s="23"/>
      <c r="Q62" s="23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4.5" hidden="1" customHeight="1" x14ac:dyDescent="0.3">
      <c r="A63" s="182"/>
      <c r="B63" s="180"/>
      <c r="C63" s="181" t="s">
        <v>87</v>
      </c>
      <c r="D63" s="182"/>
      <c r="E63" s="180"/>
      <c r="F63" s="182"/>
      <c r="G63" s="182"/>
      <c r="H63" s="27"/>
      <c r="I63" s="35"/>
      <c r="J63" s="35"/>
      <c r="K63" s="35"/>
      <c r="L63" s="35"/>
      <c r="M63" s="35"/>
      <c r="N63" s="180"/>
      <c r="O63" s="180"/>
      <c r="P63" s="23"/>
      <c r="Q63" s="23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27.75" customHeight="1" x14ac:dyDescent="0.3">
      <c r="A64" s="182"/>
      <c r="B64" s="180"/>
      <c r="C64" s="129"/>
      <c r="D64" s="182"/>
      <c r="E64" s="180"/>
      <c r="F64" s="182"/>
      <c r="G64" s="182"/>
      <c r="H64" s="27">
        <v>2020</v>
      </c>
      <c r="I64" s="35">
        <f t="shared" si="0"/>
        <v>500</v>
      </c>
      <c r="J64" s="35"/>
      <c r="K64" s="35">
        <v>500</v>
      </c>
      <c r="L64" s="35"/>
      <c r="M64" s="35"/>
      <c r="N64" s="180"/>
      <c r="O64" s="180"/>
      <c r="P64" s="23"/>
      <c r="Q64" s="23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31.5" customHeight="1" x14ac:dyDescent="0.3">
      <c r="A65" s="182"/>
      <c r="B65" s="180"/>
      <c r="C65" s="129"/>
      <c r="D65" s="182"/>
      <c r="E65" s="180"/>
      <c r="F65" s="182"/>
      <c r="G65" s="182"/>
      <c r="H65" s="27">
        <v>2021</v>
      </c>
      <c r="I65" s="35">
        <f t="shared" si="0"/>
        <v>100</v>
      </c>
      <c r="J65" s="35"/>
      <c r="K65" s="35">
        <v>100</v>
      </c>
      <c r="L65" s="35"/>
      <c r="M65" s="35"/>
      <c r="N65" s="180"/>
      <c r="O65" s="180"/>
      <c r="P65" s="23"/>
      <c r="Q65" s="2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30.75" customHeight="1" x14ac:dyDescent="0.3">
      <c r="A66" s="129"/>
      <c r="B66" s="132"/>
      <c r="C66" s="129"/>
      <c r="D66" s="195"/>
      <c r="E66" s="132"/>
      <c r="F66" s="129"/>
      <c r="G66" s="195"/>
      <c r="H66" s="27">
        <v>2022</v>
      </c>
      <c r="I66" s="35">
        <f t="shared" si="0"/>
        <v>100</v>
      </c>
      <c r="J66" s="35"/>
      <c r="K66" s="35">
        <v>100</v>
      </c>
      <c r="L66" s="35"/>
      <c r="M66" s="35"/>
      <c r="N66" s="132"/>
      <c r="O66" s="132"/>
      <c r="P66" s="23"/>
      <c r="Q66" s="2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36" customHeight="1" x14ac:dyDescent="0.3">
      <c r="A67" s="129"/>
      <c r="B67" s="132"/>
      <c r="C67" s="129"/>
      <c r="D67" s="195"/>
      <c r="E67" s="132"/>
      <c r="F67" s="129"/>
      <c r="G67" s="195"/>
      <c r="H67" s="27">
        <v>2023</v>
      </c>
      <c r="I67" s="35">
        <f t="shared" si="0"/>
        <v>100</v>
      </c>
      <c r="J67" s="35"/>
      <c r="K67" s="35">
        <v>100</v>
      </c>
      <c r="L67" s="35"/>
      <c r="M67" s="35"/>
      <c r="N67" s="132"/>
      <c r="O67" s="132"/>
      <c r="P67" s="23"/>
      <c r="Q67" s="23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39" customHeight="1" x14ac:dyDescent="0.3">
      <c r="A68" s="130"/>
      <c r="B68" s="119"/>
      <c r="C68" s="130"/>
      <c r="D68" s="196"/>
      <c r="E68" s="119"/>
      <c r="F68" s="130"/>
      <c r="G68" s="196"/>
      <c r="H68" s="27">
        <v>2024</v>
      </c>
      <c r="I68" s="35">
        <f t="shared" si="0"/>
        <v>100</v>
      </c>
      <c r="J68" s="35"/>
      <c r="K68" s="35">
        <v>100</v>
      </c>
      <c r="L68" s="35"/>
      <c r="M68" s="35"/>
      <c r="N68" s="119"/>
      <c r="O68" s="119"/>
      <c r="P68" s="23"/>
      <c r="Q68" s="2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8.75" hidden="1" customHeight="1" x14ac:dyDescent="0.3">
      <c r="A69" s="140" t="s">
        <v>88</v>
      </c>
      <c r="B69" s="142" t="s">
        <v>89</v>
      </c>
      <c r="C69" s="38"/>
      <c r="D69" s="140" t="s">
        <v>90</v>
      </c>
      <c r="E69" s="142" t="s">
        <v>91</v>
      </c>
      <c r="F69" s="140" t="s">
        <v>92</v>
      </c>
      <c r="G69" s="140" t="s">
        <v>93</v>
      </c>
      <c r="H69" s="27"/>
      <c r="I69" s="35"/>
      <c r="J69" s="35"/>
      <c r="K69" s="35"/>
      <c r="L69" s="35"/>
      <c r="M69" s="35"/>
      <c r="N69" s="142" t="s">
        <v>58</v>
      </c>
      <c r="O69" s="142" t="s">
        <v>51</v>
      </c>
      <c r="P69" s="23"/>
      <c r="Q69" s="23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8.75" hidden="1" customHeight="1" x14ac:dyDescent="0.3">
      <c r="A70" s="145"/>
      <c r="B70" s="181"/>
      <c r="C70" s="38"/>
      <c r="D70" s="145"/>
      <c r="E70" s="181"/>
      <c r="F70" s="145"/>
      <c r="G70" s="145"/>
      <c r="H70" s="27"/>
      <c r="I70" s="35"/>
      <c r="J70" s="35"/>
      <c r="K70" s="35"/>
      <c r="L70" s="35"/>
      <c r="M70" s="35"/>
      <c r="N70" s="181"/>
      <c r="O70" s="181"/>
      <c r="P70" s="23"/>
      <c r="Q70" s="23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8.75" hidden="1" customHeight="1" x14ac:dyDescent="0.3">
      <c r="A71" s="145"/>
      <c r="B71" s="181"/>
      <c r="C71" s="38"/>
      <c r="D71" s="145"/>
      <c r="E71" s="181"/>
      <c r="F71" s="145"/>
      <c r="G71" s="145"/>
      <c r="H71" s="27"/>
      <c r="I71" s="35"/>
      <c r="J71" s="35"/>
      <c r="K71" s="35"/>
      <c r="L71" s="35"/>
      <c r="M71" s="35"/>
      <c r="N71" s="181"/>
      <c r="O71" s="181"/>
      <c r="P71" s="23"/>
      <c r="Q71" s="23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8.75" hidden="1" customHeight="1" x14ac:dyDescent="0.3">
      <c r="A72" s="145"/>
      <c r="B72" s="181"/>
      <c r="C72" s="38"/>
      <c r="D72" s="145"/>
      <c r="E72" s="181"/>
      <c r="F72" s="145"/>
      <c r="G72" s="145"/>
      <c r="H72" s="27"/>
      <c r="I72" s="35"/>
      <c r="J72" s="35"/>
      <c r="K72" s="35"/>
      <c r="L72" s="35"/>
      <c r="M72" s="35"/>
      <c r="N72" s="181"/>
      <c r="O72" s="181"/>
      <c r="P72" s="23"/>
      <c r="Q72" s="23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36" customHeight="1" x14ac:dyDescent="0.3">
      <c r="A73" s="145"/>
      <c r="B73" s="181"/>
      <c r="C73" s="142" t="s">
        <v>94</v>
      </c>
      <c r="D73" s="145"/>
      <c r="E73" s="181"/>
      <c r="F73" s="145"/>
      <c r="G73" s="145"/>
      <c r="H73" s="27">
        <v>2019</v>
      </c>
      <c r="I73" s="35">
        <f t="shared" si="0"/>
        <v>211636.08199999999</v>
      </c>
      <c r="J73" s="35"/>
      <c r="K73" s="35">
        <v>211636.08199999999</v>
      </c>
      <c r="L73" s="35"/>
      <c r="M73" s="35"/>
      <c r="N73" s="181"/>
      <c r="O73" s="181"/>
      <c r="P73" s="23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36" customHeight="1" x14ac:dyDescent="0.3">
      <c r="A74" s="145"/>
      <c r="B74" s="181"/>
      <c r="C74" s="181"/>
      <c r="D74" s="145"/>
      <c r="E74" s="181"/>
      <c r="F74" s="145"/>
      <c r="G74" s="145"/>
      <c r="H74" s="27">
        <v>2020</v>
      </c>
      <c r="I74" s="35">
        <f t="shared" si="0"/>
        <v>676531</v>
      </c>
      <c r="J74" s="35"/>
      <c r="K74" s="35">
        <v>676531</v>
      </c>
      <c r="L74" s="35"/>
      <c r="M74" s="35"/>
      <c r="N74" s="181"/>
      <c r="O74" s="181"/>
      <c r="P74" s="23"/>
      <c r="Q74" s="23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36" customHeight="1" x14ac:dyDescent="0.3">
      <c r="A75" s="145"/>
      <c r="B75" s="181"/>
      <c r="C75" s="181"/>
      <c r="D75" s="145"/>
      <c r="E75" s="181"/>
      <c r="F75" s="145"/>
      <c r="G75" s="145"/>
      <c r="H75" s="27">
        <v>2021</v>
      </c>
      <c r="I75" s="35">
        <f t="shared" si="0"/>
        <v>743937</v>
      </c>
      <c r="J75" s="35"/>
      <c r="K75" s="35">
        <v>743937</v>
      </c>
      <c r="L75" s="35"/>
      <c r="M75" s="35"/>
      <c r="N75" s="181"/>
      <c r="O75" s="181"/>
      <c r="P75" s="23"/>
      <c r="Q75" s="3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36" customHeight="1" x14ac:dyDescent="0.3">
      <c r="A76" s="145"/>
      <c r="B76" s="181"/>
      <c r="C76" s="181"/>
      <c r="D76" s="145"/>
      <c r="E76" s="181"/>
      <c r="F76" s="145"/>
      <c r="G76" s="145"/>
      <c r="H76" s="27">
        <v>2022</v>
      </c>
      <c r="I76" s="35">
        <f t="shared" si="0"/>
        <v>670936.9</v>
      </c>
      <c r="J76" s="35"/>
      <c r="K76" s="35">
        <v>670936.9</v>
      </c>
      <c r="L76" s="35"/>
      <c r="M76" s="35"/>
      <c r="N76" s="181"/>
      <c r="O76" s="181"/>
      <c r="P76" s="23"/>
      <c r="Q76" s="40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36" customHeight="1" x14ac:dyDescent="0.3">
      <c r="A77" s="145"/>
      <c r="B77" s="181"/>
      <c r="C77" s="181"/>
      <c r="D77" s="145"/>
      <c r="E77" s="181"/>
      <c r="F77" s="145"/>
      <c r="G77" s="145"/>
      <c r="H77" s="27">
        <v>2023</v>
      </c>
      <c r="I77" s="35">
        <f t="shared" si="0"/>
        <v>670936.9</v>
      </c>
      <c r="J77" s="35"/>
      <c r="K77" s="35">
        <v>670936.9</v>
      </c>
      <c r="L77" s="35"/>
      <c r="M77" s="35"/>
      <c r="N77" s="181"/>
      <c r="O77" s="181"/>
      <c r="P77" s="23"/>
      <c r="Q77" s="40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36" customHeight="1" x14ac:dyDescent="0.3">
      <c r="A78" s="145"/>
      <c r="B78" s="181"/>
      <c r="C78" s="181"/>
      <c r="D78" s="145"/>
      <c r="E78" s="181"/>
      <c r="F78" s="145"/>
      <c r="G78" s="145"/>
      <c r="H78" s="27">
        <v>2024</v>
      </c>
      <c r="I78" s="35">
        <f t="shared" si="0"/>
        <v>670936.9</v>
      </c>
      <c r="J78" s="35"/>
      <c r="K78" s="35">
        <v>670936.9</v>
      </c>
      <c r="L78" s="35"/>
      <c r="M78" s="35"/>
      <c r="N78" s="181"/>
      <c r="O78" s="181"/>
      <c r="P78" s="23"/>
      <c r="Q78" s="3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s="43" customFormat="1" ht="36" customHeight="1" x14ac:dyDescent="0.3">
      <c r="A79" s="194"/>
      <c r="B79" s="193"/>
      <c r="C79" s="193"/>
      <c r="D79" s="194"/>
      <c r="E79" s="193"/>
      <c r="F79" s="194"/>
      <c r="G79" s="194"/>
      <c r="H79" s="27">
        <v>2025</v>
      </c>
      <c r="I79" s="35">
        <f t="shared" si="0"/>
        <v>377020</v>
      </c>
      <c r="J79" s="35"/>
      <c r="K79" s="35">
        <v>377020</v>
      </c>
      <c r="L79" s="35"/>
      <c r="M79" s="35"/>
      <c r="N79" s="193"/>
      <c r="O79" s="193"/>
      <c r="P79" s="41"/>
      <c r="Q79" s="41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35" ht="18" x14ac:dyDescent="0.3">
      <c r="A80" s="145" t="s">
        <v>95</v>
      </c>
      <c r="B80" s="147" t="s">
        <v>96</v>
      </c>
      <c r="C80" s="37"/>
      <c r="D80" s="145" t="s">
        <v>97</v>
      </c>
      <c r="E80" s="147" t="s">
        <v>98</v>
      </c>
      <c r="F80" s="145" t="s">
        <v>99</v>
      </c>
      <c r="G80" s="145" t="s">
        <v>100</v>
      </c>
      <c r="H80" s="142">
        <v>2018</v>
      </c>
      <c r="I80" s="158">
        <f>J83+K80</f>
        <v>448143.71854999999</v>
      </c>
      <c r="J80" s="158"/>
      <c r="K80" s="158">
        <v>448143.71854999999</v>
      </c>
      <c r="L80" s="158"/>
      <c r="M80" s="158"/>
      <c r="N80" s="147" t="s">
        <v>58</v>
      </c>
      <c r="O80" s="147" t="s">
        <v>51</v>
      </c>
      <c r="P80" s="23"/>
      <c r="Q80" s="23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8" x14ac:dyDescent="0.3">
      <c r="A81" s="182"/>
      <c r="B81" s="180"/>
      <c r="C81" s="37"/>
      <c r="D81" s="183"/>
      <c r="E81" s="180"/>
      <c r="F81" s="183"/>
      <c r="G81" s="183"/>
      <c r="H81" s="129"/>
      <c r="I81" s="129"/>
      <c r="J81" s="129"/>
      <c r="K81" s="129"/>
      <c r="L81" s="129"/>
      <c r="M81" s="129"/>
      <c r="N81" s="180"/>
      <c r="O81" s="180"/>
      <c r="P81" s="23"/>
      <c r="Q81" s="23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9.5" customHeight="1" x14ac:dyDescent="0.3">
      <c r="A82" s="182"/>
      <c r="B82" s="180"/>
      <c r="C82" s="37"/>
      <c r="D82" s="183"/>
      <c r="E82" s="180"/>
      <c r="F82" s="183"/>
      <c r="G82" s="183"/>
      <c r="H82" s="129"/>
      <c r="I82" s="129"/>
      <c r="J82" s="129"/>
      <c r="K82" s="129"/>
      <c r="L82" s="129"/>
      <c r="M82" s="129"/>
      <c r="N82" s="180"/>
      <c r="O82" s="180"/>
      <c r="P82" s="23"/>
      <c r="Q82" s="23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9" customHeight="1" x14ac:dyDescent="0.3">
      <c r="A83" s="184"/>
      <c r="B83" s="185"/>
      <c r="C83" s="44" t="s">
        <v>101</v>
      </c>
      <c r="D83" s="184"/>
      <c r="E83" s="185"/>
      <c r="F83" s="184"/>
      <c r="G83" s="184"/>
      <c r="H83" s="130"/>
      <c r="I83" s="130"/>
      <c r="J83" s="130"/>
      <c r="K83" s="130"/>
      <c r="L83" s="130"/>
      <c r="M83" s="130"/>
      <c r="N83" s="185"/>
      <c r="O83" s="185"/>
      <c r="P83" s="23"/>
      <c r="Q83" s="2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27.75" customHeight="1" x14ac:dyDescent="0.3">
      <c r="A84" s="153" t="s">
        <v>102</v>
      </c>
      <c r="B84" s="150" t="s">
        <v>103</v>
      </c>
      <c r="C84" s="161" t="s">
        <v>104</v>
      </c>
      <c r="D84" s="153" t="s">
        <v>105</v>
      </c>
      <c r="E84" s="150" t="s">
        <v>106</v>
      </c>
      <c r="F84" s="153" t="s">
        <v>107</v>
      </c>
      <c r="G84" s="153" t="s">
        <v>108</v>
      </c>
      <c r="H84" s="142">
        <v>2018</v>
      </c>
      <c r="I84" s="158">
        <f>J87+K84+L87+M87</f>
        <v>120301.32247</v>
      </c>
      <c r="J84" s="158"/>
      <c r="K84" s="158">
        <v>120301.32247</v>
      </c>
      <c r="L84" s="158"/>
      <c r="M84" s="158"/>
      <c r="N84" s="150" t="s">
        <v>58</v>
      </c>
      <c r="O84" s="150" t="s">
        <v>51</v>
      </c>
      <c r="P84" s="23"/>
      <c r="Q84" s="23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29.25" customHeight="1" x14ac:dyDescent="0.3">
      <c r="A85" s="186"/>
      <c r="B85" s="165"/>
      <c r="C85" s="191"/>
      <c r="D85" s="177"/>
      <c r="E85" s="165"/>
      <c r="F85" s="177"/>
      <c r="G85" s="177"/>
      <c r="H85" s="129"/>
      <c r="I85" s="129"/>
      <c r="J85" s="129"/>
      <c r="K85" s="129"/>
      <c r="L85" s="129"/>
      <c r="M85" s="129"/>
      <c r="N85" s="165"/>
      <c r="O85" s="165"/>
      <c r="P85" s="23"/>
      <c r="Q85" s="23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28.5" customHeight="1" x14ac:dyDescent="0.3">
      <c r="A86" s="186"/>
      <c r="B86" s="165"/>
      <c r="C86" s="191"/>
      <c r="D86" s="177"/>
      <c r="E86" s="165"/>
      <c r="F86" s="177"/>
      <c r="G86" s="177"/>
      <c r="H86" s="129"/>
      <c r="I86" s="129"/>
      <c r="J86" s="129"/>
      <c r="K86" s="129"/>
      <c r="L86" s="129"/>
      <c r="M86" s="129"/>
      <c r="N86" s="165"/>
      <c r="O86" s="165"/>
      <c r="P86" s="23"/>
      <c r="Q86" s="23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21.75" customHeight="1" x14ac:dyDescent="0.3">
      <c r="A87" s="186"/>
      <c r="B87" s="165"/>
      <c r="C87" s="191"/>
      <c r="D87" s="186"/>
      <c r="E87" s="165"/>
      <c r="F87" s="186"/>
      <c r="G87" s="186"/>
      <c r="H87" s="130"/>
      <c r="I87" s="130"/>
      <c r="J87" s="130"/>
      <c r="K87" s="130"/>
      <c r="L87" s="130"/>
      <c r="M87" s="130"/>
      <c r="N87" s="165"/>
      <c r="O87" s="165"/>
      <c r="P87" s="23"/>
      <c r="Q87" s="23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96.75" customHeight="1" x14ac:dyDescent="0.3">
      <c r="A88" s="121"/>
      <c r="B88" s="109"/>
      <c r="C88" s="192"/>
      <c r="D88" s="121"/>
      <c r="E88" s="109"/>
      <c r="F88" s="121"/>
      <c r="G88" s="121"/>
      <c r="H88" s="27">
        <v>2019</v>
      </c>
      <c r="I88" s="35">
        <f>J88+K88+L88+M88</f>
        <v>15591.905629999999</v>
      </c>
      <c r="J88" s="35"/>
      <c r="K88" s="35">
        <v>15591.905629999999</v>
      </c>
      <c r="L88" s="35"/>
      <c r="M88" s="35"/>
      <c r="N88" s="109"/>
      <c r="O88" s="109"/>
      <c r="P88" s="23"/>
      <c r="Q88" s="23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0.75" hidden="1" customHeight="1" x14ac:dyDescent="0.3">
      <c r="A89" s="140" t="s">
        <v>109</v>
      </c>
      <c r="B89" s="138" t="s">
        <v>110</v>
      </c>
      <c r="C89" s="34"/>
      <c r="D89" s="140" t="s">
        <v>111</v>
      </c>
      <c r="E89" s="138" t="s">
        <v>112</v>
      </c>
      <c r="F89" s="140" t="s">
        <v>113</v>
      </c>
      <c r="G89" s="140" t="s">
        <v>114</v>
      </c>
      <c r="H89" s="27"/>
      <c r="I89" s="35"/>
      <c r="J89" s="35"/>
      <c r="K89" s="35"/>
      <c r="L89" s="35"/>
      <c r="M89" s="35"/>
      <c r="N89" s="138" t="s">
        <v>58</v>
      </c>
      <c r="O89" s="138" t="s">
        <v>51</v>
      </c>
      <c r="P89" s="23"/>
      <c r="Q89" s="23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27.75" hidden="1" customHeight="1" x14ac:dyDescent="0.3">
      <c r="A90" s="182"/>
      <c r="B90" s="180"/>
      <c r="C90" s="37"/>
      <c r="D90" s="183"/>
      <c r="E90" s="180"/>
      <c r="F90" s="183"/>
      <c r="G90" s="183"/>
      <c r="H90" s="27"/>
      <c r="I90" s="35"/>
      <c r="J90" s="35"/>
      <c r="K90" s="35"/>
      <c r="L90" s="35"/>
      <c r="M90" s="35"/>
      <c r="N90" s="180"/>
      <c r="O90" s="180"/>
      <c r="P90" s="23"/>
      <c r="Q90" s="23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8" hidden="1" x14ac:dyDescent="0.3">
      <c r="A91" s="182"/>
      <c r="B91" s="180"/>
      <c r="C91" s="37"/>
      <c r="D91" s="183"/>
      <c r="E91" s="180"/>
      <c r="F91" s="183"/>
      <c r="G91" s="183"/>
      <c r="H91" s="27"/>
      <c r="I91" s="35"/>
      <c r="J91" s="35"/>
      <c r="K91" s="35"/>
      <c r="L91" s="35"/>
      <c r="M91" s="35"/>
      <c r="N91" s="180"/>
      <c r="O91" s="180"/>
      <c r="P91" s="23"/>
      <c r="Q91" s="23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8" hidden="1" x14ac:dyDescent="0.3">
      <c r="A92" s="182"/>
      <c r="B92" s="180"/>
      <c r="C92" s="37"/>
      <c r="D92" s="183"/>
      <c r="E92" s="180"/>
      <c r="F92" s="183"/>
      <c r="G92" s="183"/>
      <c r="H92" s="27"/>
      <c r="I92" s="35"/>
      <c r="J92" s="35"/>
      <c r="K92" s="35"/>
      <c r="L92" s="35"/>
      <c r="M92" s="35"/>
      <c r="N92" s="180"/>
      <c r="O92" s="180"/>
      <c r="P92" s="23"/>
      <c r="Q92" s="23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8" x14ac:dyDescent="0.3">
      <c r="A93" s="182"/>
      <c r="B93" s="180"/>
      <c r="C93" s="181" t="s">
        <v>115</v>
      </c>
      <c r="D93" s="183"/>
      <c r="E93" s="180"/>
      <c r="F93" s="183"/>
      <c r="G93" s="183"/>
      <c r="H93" s="27">
        <v>2018</v>
      </c>
      <c r="I93" s="35">
        <f t="shared" ref="I93:I161" si="1">J93+K93+L93+M93</f>
        <v>13016.103999999999</v>
      </c>
      <c r="J93" s="35"/>
      <c r="K93" s="35">
        <v>13016.103999999999</v>
      </c>
      <c r="L93" s="35"/>
      <c r="M93" s="35"/>
      <c r="N93" s="180"/>
      <c r="O93" s="180"/>
      <c r="P93" s="23"/>
      <c r="Q93" s="23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8" x14ac:dyDescent="0.3">
      <c r="A94" s="182"/>
      <c r="B94" s="180"/>
      <c r="C94" s="129"/>
      <c r="D94" s="183"/>
      <c r="E94" s="180"/>
      <c r="F94" s="183"/>
      <c r="G94" s="183"/>
      <c r="H94" s="27" t="s">
        <v>116</v>
      </c>
      <c r="I94" s="35">
        <f t="shared" si="1"/>
        <v>234516.68966</v>
      </c>
      <c r="J94" s="35"/>
      <c r="K94" s="35">
        <v>234516.68966</v>
      </c>
      <c r="L94" s="35"/>
      <c r="M94" s="35"/>
      <c r="N94" s="180"/>
      <c r="O94" s="180"/>
      <c r="P94" s="23"/>
      <c r="Q94" s="23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21" customHeight="1" x14ac:dyDescent="0.3">
      <c r="A95" s="182"/>
      <c r="B95" s="180"/>
      <c r="C95" s="129"/>
      <c r="D95" s="183"/>
      <c r="E95" s="180"/>
      <c r="F95" s="183"/>
      <c r="G95" s="183"/>
      <c r="H95" s="27" t="s">
        <v>117</v>
      </c>
      <c r="I95" s="35">
        <f t="shared" si="1"/>
        <v>287140</v>
      </c>
      <c r="J95" s="35"/>
      <c r="K95" s="35">
        <v>287140</v>
      </c>
      <c r="L95" s="35"/>
      <c r="M95" s="35"/>
      <c r="N95" s="180"/>
      <c r="O95" s="180"/>
      <c r="P95" s="23"/>
      <c r="Q95" s="2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26.25" customHeight="1" x14ac:dyDescent="0.3">
      <c r="A96" s="129"/>
      <c r="B96" s="132"/>
      <c r="C96" s="129"/>
      <c r="D96" s="129"/>
      <c r="E96" s="132"/>
      <c r="F96" s="129"/>
      <c r="G96" s="129"/>
      <c r="H96" s="27" t="s">
        <v>118</v>
      </c>
      <c r="I96" s="35">
        <f t="shared" si="1"/>
        <v>690541.68420000002</v>
      </c>
      <c r="J96" s="35"/>
      <c r="K96" s="35">
        <v>690541.68420000002</v>
      </c>
      <c r="L96" s="35"/>
      <c r="M96" s="35"/>
      <c r="N96" s="132"/>
      <c r="O96" s="132"/>
      <c r="P96" s="23"/>
      <c r="Q96" s="23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11" customHeight="1" x14ac:dyDescent="0.3">
      <c r="A97" s="130"/>
      <c r="B97" s="119"/>
      <c r="C97" s="130"/>
      <c r="D97" s="130"/>
      <c r="E97" s="119"/>
      <c r="F97" s="130"/>
      <c r="G97" s="130"/>
      <c r="H97" s="27" t="s">
        <v>119</v>
      </c>
      <c r="I97" s="35">
        <f t="shared" si="1"/>
        <v>522427.02250000002</v>
      </c>
      <c r="J97" s="35"/>
      <c r="K97" s="35">
        <v>522427.02250000002</v>
      </c>
      <c r="L97" s="35"/>
      <c r="M97" s="35"/>
      <c r="N97" s="119"/>
      <c r="O97" s="119"/>
      <c r="P97" s="23"/>
      <c r="Q97" s="4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0.75" hidden="1" customHeight="1" x14ac:dyDescent="0.3">
      <c r="A98" s="153" t="s">
        <v>120</v>
      </c>
      <c r="B98" s="150" t="s">
        <v>121</v>
      </c>
      <c r="C98" s="38"/>
      <c r="D98" s="153" t="s">
        <v>122</v>
      </c>
      <c r="E98" s="150" t="s">
        <v>55</v>
      </c>
      <c r="F98" s="153" t="s">
        <v>123</v>
      </c>
      <c r="G98" s="153" t="s">
        <v>74</v>
      </c>
      <c r="H98" s="27"/>
      <c r="I98" s="35"/>
      <c r="J98" s="35"/>
      <c r="K98" s="35"/>
      <c r="L98" s="35"/>
      <c r="M98" s="35"/>
      <c r="N98" s="150" t="s">
        <v>58</v>
      </c>
      <c r="O98" s="150" t="s">
        <v>51</v>
      </c>
      <c r="P98" s="23"/>
      <c r="Q98" s="23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32.25" customHeight="1" x14ac:dyDescent="0.3">
      <c r="A99" s="186"/>
      <c r="B99" s="165"/>
      <c r="C99" s="142">
        <v>37.5</v>
      </c>
      <c r="D99" s="177"/>
      <c r="E99" s="165"/>
      <c r="F99" s="177"/>
      <c r="G99" s="177"/>
      <c r="H99" s="27">
        <v>2020</v>
      </c>
      <c r="I99" s="35">
        <f t="shared" si="1"/>
        <v>1000</v>
      </c>
      <c r="J99" s="35"/>
      <c r="K99" s="35">
        <v>1000</v>
      </c>
      <c r="L99" s="35"/>
      <c r="M99" s="35"/>
      <c r="N99" s="165"/>
      <c r="O99" s="165"/>
      <c r="P99" s="23"/>
      <c r="Q99" s="23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29.25" customHeight="1" x14ac:dyDescent="0.3">
      <c r="A100" s="186"/>
      <c r="B100" s="165"/>
      <c r="C100" s="129"/>
      <c r="D100" s="177"/>
      <c r="E100" s="165"/>
      <c r="F100" s="177"/>
      <c r="G100" s="177"/>
      <c r="H100" s="27">
        <v>2021</v>
      </c>
      <c r="I100" s="35">
        <f t="shared" si="1"/>
        <v>1000</v>
      </c>
      <c r="J100" s="35"/>
      <c r="K100" s="35">
        <v>1000</v>
      </c>
      <c r="L100" s="35"/>
      <c r="M100" s="35"/>
      <c r="N100" s="165"/>
      <c r="O100" s="165"/>
      <c r="P100" s="23"/>
      <c r="Q100" s="23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24" customHeight="1" x14ac:dyDescent="0.3">
      <c r="A101" s="186"/>
      <c r="B101" s="165"/>
      <c r="C101" s="129"/>
      <c r="D101" s="177"/>
      <c r="E101" s="165"/>
      <c r="F101" s="177"/>
      <c r="G101" s="177"/>
      <c r="H101" s="27">
        <v>2022</v>
      </c>
      <c r="I101" s="35">
        <f t="shared" si="1"/>
        <v>1000.04</v>
      </c>
      <c r="J101" s="35"/>
      <c r="K101" s="35">
        <v>1000.04</v>
      </c>
      <c r="L101" s="35"/>
      <c r="M101" s="35"/>
      <c r="N101" s="165"/>
      <c r="O101" s="165"/>
      <c r="P101" s="23"/>
      <c r="Q101" s="2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27.75" customHeight="1" x14ac:dyDescent="0.3">
      <c r="A102" s="186"/>
      <c r="B102" s="165"/>
      <c r="C102" s="129"/>
      <c r="D102" s="177"/>
      <c r="E102" s="165"/>
      <c r="F102" s="177"/>
      <c r="G102" s="177"/>
      <c r="H102" s="27">
        <v>2023</v>
      </c>
      <c r="I102" s="35">
        <f t="shared" si="1"/>
        <v>1000</v>
      </c>
      <c r="J102" s="35"/>
      <c r="K102" s="35">
        <v>1000</v>
      </c>
      <c r="L102" s="35"/>
      <c r="M102" s="35"/>
      <c r="N102" s="165"/>
      <c r="O102" s="165"/>
      <c r="P102" s="23"/>
      <c r="Q102" s="23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44.25" customHeight="1" x14ac:dyDescent="0.3">
      <c r="A103" s="186"/>
      <c r="B103" s="165"/>
      <c r="C103" s="130"/>
      <c r="D103" s="177"/>
      <c r="E103" s="165"/>
      <c r="F103" s="177"/>
      <c r="G103" s="177"/>
      <c r="H103" s="27">
        <v>2024</v>
      </c>
      <c r="I103" s="35">
        <f t="shared" si="1"/>
        <v>1000</v>
      </c>
      <c r="J103" s="35"/>
      <c r="K103" s="35">
        <v>1000</v>
      </c>
      <c r="L103" s="35"/>
      <c r="M103" s="35"/>
      <c r="N103" s="165"/>
      <c r="O103" s="165"/>
      <c r="P103" s="23"/>
      <c r="Q103" s="23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60.75" hidden="1" customHeight="1" x14ac:dyDescent="0.3">
      <c r="A104" s="140" t="s">
        <v>124</v>
      </c>
      <c r="B104" s="138" t="s">
        <v>125</v>
      </c>
      <c r="C104" s="34"/>
      <c r="D104" s="140" t="s">
        <v>126</v>
      </c>
      <c r="E104" s="138" t="s">
        <v>127</v>
      </c>
      <c r="F104" s="187" t="s">
        <v>128</v>
      </c>
      <c r="G104" s="140" t="s">
        <v>129</v>
      </c>
      <c r="H104" s="27"/>
      <c r="I104" s="35"/>
      <c r="J104" s="35"/>
      <c r="K104" s="35"/>
      <c r="L104" s="35"/>
      <c r="M104" s="35"/>
      <c r="N104" s="138" t="s">
        <v>58</v>
      </c>
      <c r="O104" s="138" t="s">
        <v>51</v>
      </c>
      <c r="P104" s="23"/>
      <c r="Q104" s="23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38.25" customHeight="1" x14ac:dyDescent="0.3">
      <c r="A105" s="182"/>
      <c r="B105" s="180"/>
      <c r="C105" s="181">
        <v>2.2599999999999998</v>
      </c>
      <c r="D105" s="182"/>
      <c r="E105" s="180"/>
      <c r="F105" s="188"/>
      <c r="G105" s="182"/>
      <c r="H105" s="27">
        <v>2018</v>
      </c>
      <c r="I105" s="35">
        <f t="shared" si="1"/>
        <v>1000</v>
      </c>
      <c r="J105" s="35"/>
      <c r="K105" s="35">
        <v>1000</v>
      </c>
      <c r="L105" s="35"/>
      <c r="M105" s="35"/>
      <c r="N105" s="180"/>
      <c r="O105" s="180"/>
      <c r="P105" s="23"/>
      <c r="Q105" s="23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36" customHeight="1" x14ac:dyDescent="0.3">
      <c r="A106" s="129"/>
      <c r="B106" s="132"/>
      <c r="C106" s="129"/>
      <c r="D106" s="129"/>
      <c r="E106" s="132"/>
      <c r="F106" s="189"/>
      <c r="G106" s="129"/>
      <c r="H106" s="27" t="s">
        <v>116</v>
      </c>
      <c r="I106" s="35">
        <f t="shared" si="1"/>
        <v>154462.08046999999</v>
      </c>
      <c r="J106" s="35"/>
      <c r="K106" s="35">
        <v>154462.08046999999</v>
      </c>
      <c r="L106" s="35"/>
      <c r="M106" s="35"/>
      <c r="N106" s="132"/>
      <c r="O106" s="132"/>
      <c r="P106" s="23"/>
      <c r="Q106" s="23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45" customHeight="1" x14ac:dyDescent="0.3">
      <c r="A107" s="129"/>
      <c r="B107" s="132"/>
      <c r="C107" s="129"/>
      <c r="D107" s="129"/>
      <c r="E107" s="132"/>
      <c r="F107" s="189"/>
      <c r="G107" s="129"/>
      <c r="H107" s="27" t="s">
        <v>117</v>
      </c>
      <c r="I107" s="35">
        <f t="shared" si="1"/>
        <v>184693.69399999999</v>
      </c>
      <c r="J107" s="35"/>
      <c r="K107" s="35">
        <v>184693.69399999999</v>
      </c>
      <c r="L107" s="35"/>
      <c r="M107" s="35"/>
      <c r="N107" s="132"/>
      <c r="O107" s="132"/>
      <c r="P107" s="23"/>
      <c r="Q107" s="23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39.75" customHeight="1" x14ac:dyDescent="0.3">
      <c r="A108" s="129"/>
      <c r="B108" s="132"/>
      <c r="C108" s="129"/>
      <c r="D108" s="129"/>
      <c r="E108" s="132"/>
      <c r="F108" s="189"/>
      <c r="G108" s="129"/>
      <c r="H108" s="27" t="s">
        <v>118</v>
      </c>
      <c r="I108" s="35">
        <f t="shared" si="1"/>
        <v>477401.12247</v>
      </c>
      <c r="J108" s="35"/>
      <c r="K108" s="35">
        <v>477401.12247</v>
      </c>
      <c r="L108" s="35"/>
      <c r="M108" s="35"/>
      <c r="N108" s="132"/>
      <c r="O108" s="132"/>
      <c r="P108" s="23"/>
      <c r="Q108" s="23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38.25" customHeight="1" x14ac:dyDescent="0.3">
      <c r="A109" s="129"/>
      <c r="B109" s="132"/>
      <c r="C109" s="129"/>
      <c r="D109" s="129"/>
      <c r="E109" s="132"/>
      <c r="F109" s="189"/>
      <c r="G109" s="129"/>
      <c r="H109" s="27" t="s">
        <v>119</v>
      </c>
      <c r="I109" s="35">
        <f t="shared" si="1"/>
        <v>442617.42950000003</v>
      </c>
      <c r="J109" s="35"/>
      <c r="K109" s="35">
        <v>442617.42950000003</v>
      </c>
      <c r="L109" s="35"/>
      <c r="M109" s="35"/>
      <c r="N109" s="132"/>
      <c r="O109" s="132"/>
      <c r="P109" s="23"/>
      <c r="Q109" s="23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35.25" customHeight="1" x14ac:dyDescent="0.3">
      <c r="A110" s="129"/>
      <c r="B110" s="132"/>
      <c r="C110" s="129"/>
      <c r="D110" s="129"/>
      <c r="E110" s="132"/>
      <c r="F110" s="189"/>
      <c r="G110" s="129"/>
      <c r="H110" s="27" t="s">
        <v>130</v>
      </c>
      <c r="I110" s="35">
        <f t="shared" si="1"/>
        <v>659617.42949999997</v>
      </c>
      <c r="J110" s="35"/>
      <c r="K110" s="35">
        <v>659617.42949999997</v>
      </c>
      <c r="L110" s="35"/>
      <c r="M110" s="35"/>
      <c r="N110" s="132"/>
      <c r="O110" s="132"/>
      <c r="P110" s="23"/>
      <c r="Q110" s="23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66" customHeight="1" x14ac:dyDescent="0.3">
      <c r="A111" s="130"/>
      <c r="B111" s="119"/>
      <c r="C111" s="130"/>
      <c r="D111" s="130"/>
      <c r="E111" s="119"/>
      <c r="F111" s="190"/>
      <c r="G111" s="130"/>
      <c r="H111" s="27" t="s">
        <v>131</v>
      </c>
      <c r="I111" s="35">
        <f t="shared" si="1"/>
        <v>473617.42950000003</v>
      </c>
      <c r="J111" s="35"/>
      <c r="K111" s="35">
        <v>473617.42950000003</v>
      </c>
      <c r="L111" s="35"/>
      <c r="M111" s="35"/>
      <c r="N111" s="119"/>
      <c r="O111" s="119"/>
      <c r="P111" s="23"/>
      <c r="Q111" s="23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32.25" customHeight="1" x14ac:dyDescent="0.3">
      <c r="A112" s="153" t="s">
        <v>132</v>
      </c>
      <c r="B112" s="150" t="s">
        <v>133</v>
      </c>
      <c r="C112" s="138"/>
      <c r="D112" s="153" t="s">
        <v>68</v>
      </c>
      <c r="E112" s="150" t="s">
        <v>55</v>
      </c>
      <c r="F112" s="153" t="s">
        <v>134</v>
      </c>
      <c r="G112" s="153" t="s">
        <v>135</v>
      </c>
      <c r="H112" s="27">
        <v>2020</v>
      </c>
      <c r="I112" s="35">
        <f t="shared" si="1"/>
        <v>1000</v>
      </c>
      <c r="J112" s="35"/>
      <c r="K112" s="35">
        <v>1000</v>
      </c>
      <c r="L112" s="35"/>
      <c r="M112" s="35"/>
      <c r="N112" s="150" t="s">
        <v>58</v>
      </c>
      <c r="O112" s="150" t="s">
        <v>51</v>
      </c>
      <c r="P112" s="23"/>
      <c r="Q112" s="2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32.25" customHeight="1" x14ac:dyDescent="0.3">
      <c r="A113" s="186"/>
      <c r="B113" s="165"/>
      <c r="C113" s="132"/>
      <c r="D113" s="177"/>
      <c r="E113" s="165"/>
      <c r="F113" s="177"/>
      <c r="G113" s="177"/>
      <c r="H113" s="27">
        <v>2021</v>
      </c>
      <c r="I113" s="35">
        <f t="shared" si="1"/>
        <v>1000</v>
      </c>
      <c r="J113" s="35"/>
      <c r="K113" s="35">
        <v>1000</v>
      </c>
      <c r="L113" s="35"/>
      <c r="M113" s="35"/>
      <c r="N113" s="165"/>
      <c r="O113" s="165"/>
      <c r="P113" s="23"/>
      <c r="Q113" s="23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59.25" customHeight="1" x14ac:dyDescent="0.3">
      <c r="A114" s="186"/>
      <c r="B114" s="165"/>
      <c r="C114" s="132"/>
      <c r="D114" s="177"/>
      <c r="E114" s="165"/>
      <c r="F114" s="177"/>
      <c r="G114" s="177"/>
      <c r="H114" s="27">
        <v>2022</v>
      </c>
      <c r="I114" s="35">
        <f t="shared" si="1"/>
        <v>5000</v>
      </c>
      <c r="J114" s="35"/>
      <c r="K114" s="35">
        <v>5000</v>
      </c>
      <c r="L114" s="35"/>
      <c r="M114" s="35"/>
      <c r="N114" s="165"/>
      <c r="O114" s="165"/>
      <c r="P114" s="23"/>
      <c r="Q114" s="23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32.25" customHeight="1" x14ac:dyDescent="0.3">
      <c r="A115" s="186"/>
      <c r="B115" s="165"/>
      <c r="C115" s="132"/>
      <c r="D115" s="177"/>
      <c r="E115" s="165"/>
      <c r="F115" s="177"/>
      <c r="G115" s="177"/>
      <c r="H115" s="27">
        <v>2023</v>
      </c>
      <c r="I115" s="35">
        <f t="shared" si="1"/>
        <v>36000</v>
      </c>
      <c r="J115" s="35"/>
      <c r="K115" s="35">
        <v>36000</v>
      </c>
      <c r="L115" s="35"/>
      <c r="M115" s="35"/>
      <c r="N115" s="165"/>
      <c r="O115" s="165"/>
      <c r="P115" s="23"/>
      <c r="Q115" s="23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32.25" customHeight="1" x14ac:dyDescent="0.3">
      <c r="A116" s="186"/>
      <c r="B116" s="165"/>
      <c r="C116" s="119"/>
      <c r="D116" s="177"/>
      <c r="E116" s="165"/>
      <c r="F116" s="177"/>
      <c r="G116" s="177"/>
      <c r="H116" s="27">
        <v>2024</v>
      </c>
      <c r="I116" s="35">
        <f t="shared" si="1"/>
        <v>43000</v>
      </c>
      <c r="J116" s="35"/>
      <c r="K116" s="35">
        <v>43000</v>
      </c>
      <c r="L116" s="35"/>
      <c r="M116" s="35"/>
      <c r="N116" s="165"/>
      <c r="O116" s="165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36" hidden="1" customHeight="1" x14ac:dyDescent="0.3">
      <c r="A117" s="140" t="s">
        <v>136</v>
      </c>
      <c r="B117" s="138" t="s">
        <v>137</v>
      </c>
      <c r="C117" s="34"/>
      <c r="D117" s="140" t="s">
        <v>138</v>
      </c>
      <c r="E117" s="138" t="s">
        <v>139</v>
      </c>
      <c r="F117" s="140" t="s">
        <v>140</v>
      </c>
      <c r="G117" s="140" t="s">
        <v>141</v>
      </c>
      <c r="H117" s="27"/>
      <c r="I117" s="35"/>
      <c r="J117" s="35"/>
      <c r="K117" s="35"/>
      <c r="L117" s="35"/>
      <c r="M117" s="35"/>
      <c r="N117" s="138" t="s">
        <v>58</v>
      </c>
      <c r="O117" s="138" t="s">
        <v>51</v>
      </c>
      <c r="P117" s="23"/>
      <c r="Q117" s="23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201" customHeight="1" x14ac:dyDescent="0.3">
      <c r="A118" s="184"/>
      <c r="B118" s="185"/>
      <c r="C118" s="46"/>
      <c r="D118" s="184"/>
      <c r="E118" s="185"/>
      <c r="F118" s="184"/>
      <c r="G118" s="184"/>
      <c r="H118" s="27">
        <v>2018</v>
      </c>
      <c r="I118" s="35">
        <f t="shared" si="1"/>
        <v>1590.5597499999999</v>
      </c>
      <c r="J118" s="35"/>
      <c r="K118" s="35">
        <v>1590.5597499999999</v>
      </c>
      <c r="L118" s="35"/>
      <c r="M118" s="35"/>
      <c r="N118" s="185"/>
      <c r="O118" s="185"/>
      <c r="P118" s="23"/>
      <c r="Q118" s="23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27.75" hidden="1" customHeight="1" x14ac:dyDescent="0.3">
      <c r="A119" s="140" t="s">
        <v>142</v>
      </c>
      <c r="B119" s="138" t="s">
        <v>143</v>
      </c>
      <c r="C119" s="34"/>
      <c r="D119" s="140" t="s">
        <v>144</v>
      </c>
      <c r="E119" s="138" t="s">
        <v>145</v>
      </c>
      <c r="F119" s="140" t="s">
        <v>146</v>
      </c>
      <c r="G119" s="140" t="s">
        <v>147</v>
      </c>
      <c r="H119" s="27"/>
      <c r="I119" s="35"/>
      <c r="J119" s="35"/>
      <c r="K119" s="35"/>
      <c r="L119" s="35"/>
      <c r="M119" s="35"/>
      <c r="N119" s="138" t="s">
        <v>58</v>
      </c>
      <c r="O119" s="138" t="s">
        <v>51</v>
      </c>
      <c r="P119" s="23"/>
      <c r="Q119" s="23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45" customHeight="1" x14ac:dyDescent="0.3">
      <c r="A120" s="182"/>
      <c r="B120" s="180"/>
      <c r="C120" s="181">
        <v>1.4379999999999999</v>
      </c>
      <c r="D120" s="183"/>
      <c r="E120" s="180"/>
      <c r="F120" s="183"/>
      <c r="G120" s="183"/>
      <c r="H120" s="27">
        <v>2018</v>
      </c>
      <c r="I120" s="35">
        <f t="shared" si="1"/>
        <v>269604.57212999999</v>
      </c>
      <c r="J120" s="35"/>
      <c r="K120" s="35">
        <v>269604.57212999999</v>
      </c>
      <c r="L120" s="35"/>
      <c r="M120" s="35"/>
      <c r="N120" s="180"/>
      <c r="O120" s="180"/>
      <c r="P120" s="23"/>
      <c r="Q120" s="4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39" customHeight="1" x14ac:dyDescent="0.3">
      <c r="A121" s="129"/>
      <c r="B121" s="132"/>
      <c r="C121" s="129"/>
      <c r="D121" s="129"/>
      <c r="E121" s="132"/>
      <c r="F121" s="129"/>
      <c r="G121" s="129"/>
      <c r="H121" s="27" t="s">
        <v>116</v>
      </c>
      <c r="I121" s="35">
        <f t="shared" si="1"/>
        <v>675965.99043000001</v>
      </c>
      <c r="J121" s="35"/>
      <c r="K121" s="35">
        <v>451256.98043</v>
      </c>
      <c r="L121" s="35"/>
      <c r="M121" s="35">
        <v>224709.01</v>
      </c>
      <c r="N121" s="132"/>
      <c r="O121" s="132"/>
      <c r="P121" s="23"/>
      <c r="Q121" s="23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70.25" customHeight="1" x14ac:dyDescent="0.3">
      <c r="A122" s="130"/>
      <c r="B122" s="119"/>
      <c r="C122" s="130"/>
      <c r="D122" s="130"/>
      <c r="E122" s="119"/>
      <c r="F122" s="130"/>
      <c r="G122" s="130"/>
      <c r="H122" s="27" t="s">
        <v>117</v>
      </c>
      <c r="I122" s="35">
        <f t="shared" si="1"/>
        <v>248461.3</v>
      </c>
      <c r="J122" s="35"/>
      <c r="K122" s="35">
        <v>248461.3</v>
      </c>
      <c r="L122" s="35"/>
      <c r="M122" s="35"/>
      <c r="N122" s="119"/>
      <c r="O122" s="119"/>
      <c r="P122" s="23"/>
      <c r="Q122" s="23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27.75" hidden="1" customHeight="1" x14ac:dyDescent="0.3">
      <c r="A123" s="153" t="s">
        <v>148</v>
      </c>
      <c r="B123" s="150" t="s">
        <v>149</v>
      </c>
      <c r="C123" s="38"/>
      <c r="D123" s="156" t="s">
        <v>150</v>
      </c>
      <c r="E123" s="150" t="s">
        <v>151</v>
      </c>
      <c r="F123" s="156" t="s">
        <v>152</v>
      </c>
      <c r="G123" s="156" t="s">
        <v>153</v>
      </c>
      <c r="H123" s="27"/>
      <c r="I123" s="35"/>
      <c r="J123" s="35"/>
      <c r="K123" s="35"/>
      <c r="L123" s="35"/>
      <c r="M123" s="35"/>
      <c r="N123" s="150" t="s">
        <v>58</v>
      </c>
      <c r="O123" s="150" t="s">
        <v>51</v>
      </c>
      <c r="P123" s="23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22.5" hidden="1" customHeight="1" x14ac:dyDescent="0.3">
      <c r="A124" s="155"/>
      <c r="B124" s="151"/>
      <c r="C124" s="47"/>
      <c r="D124" s="155"/>
      <c r="E124" s="151"/>
      <c r="F124" s="155"/>
      <c r="G124" s="155"/>
      <c r="H124" s="27"/>
      <c r="I124" s="35"/>
      <c r="J124" s="35"/>
      <c r="K124" s="35"/>
      <c r="L124" s="35"/>
      <c r="M124" s="35"/>
      <c r="N124" s="151"/>
      <c r="O124" s="151"/>
      <c r="P124" s="23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24" hidden="1" customHeight="1" x14ac:dyDescent="0.3">
      <c r="A125" s="155"/>
      <c r="B125" s="151"/>
      <c r="C125" s="47"/>
      <c r="D125" s="155"/>
      <c r="E125" s="151"/>
      <c r="F125" s="155"/>
      <c r="G125" s="155"/>
      <c r="H125" s="27"/>
      <c r="I125" s="35"/>
      <c r="J125" s="35"/>
      <c r="K125" s="35"/>
      <c r="L125" s="35"/>
      <c r="M125" s="35"/>
      <c r="N125" s="151"/>
      <c r="O125" s="151"/>
      <c r="P125" s="23"/>
      <c r="Q125" s="23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21.75" hidden="1" customHeight="1" x14ac:dyDescent="0.3">
      <c r="A126" s="155"/>
      <c r="B126" s="151"/>
      <c r="C126" s="47"/>
      <c r="D126" s="155"/>
      <c r="E126" s="151"/>
      <c r="F126" s="155"/>
      <c r="G126" s="155"/>
      <c r="H126" s="27"/>
      <c r="I126" s="35"/>
      <c r="J126" s="35"/>
      <c r="K126" s="35"/>
      <c r="L126" s="35"/>
      <c r="M126" s="35"/>
      <c r="N126" s="151"/>
      <c r="O126" s="151"/>
      <c r="P126" s="23"/>
      <c r="Q126" s="23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42.75" customHeight="1" x14ac:dyDescent="0.3">
      <c r="A127" s="155"/>
      <c r="B127" s="151"/>
      <c r="C127" s="122" t="s">
        <v>154</v>
      </c>
      <c r="D127" s="155"/>
      <c r="E127" s="151"/>
      <c r="F127" s="155"/>
      <c r="G127" s="155"/>
      <c r="H127" s="27">
        <v>2018</v>
      </c>
      <c r="I127" s="35">
        <f>J127+K127+L127+M127</f>
        <v>20.296520000000001</v>
      </c>
      <c r="J127" s="35"/>
      <c r="K127" s="35">
        <v>20.296520000000001</v>
      </c>
      <c r="L127" s="35"/>
      <c r="M127" s="35"/>
      <c r="N127" s="151"/>
      <c r="O127" s="151"/>
      <c r="P127" s="23"/>
      <c r="Q127" s="23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97.25" customHeight="1" x14ac:dyDescent="0.3">
      <c r="A128" s="121"/>
      <c r="B128" s="109"/>
      <c r="C128" s="121"/>
      <c r="D128" s="121"/>
      <c r="E128" s="109"/>
      <c r="F128" s="121"/>
      <c r="G128" s="121"/>
      <c r="H128" s="27">
        <v>2019</v>
      </c>
      <c r="I128" s="35">
        <f>J128+K128+L128+M128</f>
        <v>3185.16588</v>
      </c>
      <c r="J128" s="35"/>
      <c r="K128" s="35">
        <v>3185.16588</v>
      </c>
      <c r="L128" s="35"/>
      <c r="M128" s="35"/>
      <c r="N128" s="109"/>
      <c r="O128" s="109"/>
      <c r="P128" s="23"/>
      <c r="Q128" s="23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0.75" hidden="1" customHeight="1" x14ac:dyDescent="0.3">
      <c r="A129" s="174" t="s">
        <v>155</v>
      </c>
      <c r="B129" s="141" t="s">
        <v>156</v>
      </c>
      <c r="C129" s="48"/>
      <c r="D129" s="128" t="s">
        <v>105</v>
      </c>
      <c r="E129" s="141" t="s">
        <v>157</v>
      </c>
      <c r="F129" s="128" t="s">
        <v>158</v>
      </c>
      <c r="G129" s="128" t="s">
        <v>159</v>
      </c>
      <c r="H129" s="27"/>
      <c r="I129" s="35"/>
      <c r="J129" s="35"/>
      <c r="K129" s="35"/>
      <c r="L129" s="35"/>
      <c r="M129" s="35"/>
      <c r="N129" s="141" t="s">
        <v>58</v>
      </c>
      <c r="O129" s="141" t="s">
        <v>51</v>
      </c>
      <c r="P129" s="23"/>
      <c r="Q129" s="23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6.5" hidden="1" customHeight="1" x14ac:dyDescent="0.3">
      <c r="A130" s="179"/>
      <c r="B130" s="152"/>
      <c r="C130" s="49"/>
      <c r="D130" s="178"/>
      <c r="E130" s="152"/>
      <c r="F130" s="178"/>
      <c r="G130" s="178"/>
      <c r="H130" s="27"/>
      <c r="I130" s="35"/>
      <c r="J130" s="35"/>
      <c r="K130" s="35"/>
      <c r="L130" s="35"/>
      <c r="M130" s="35"/>
      <c r="N130" s="152"/>
      <c r="O130" s="152"/>
      <c r="P130" s="23"/>
      <c r="Q130" s="23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27" hidden="1" customHeight="1" x14ac:dyDescent="0.3">
      <c r="A131" s="179"/>
      <c r="B131" s="152"/>
      <c r="C131" s="49"/>
      <c r="D131" s="178"/>
      <c r="E131" s="152"/>
      <c r="F131" s="178"/>
      <c r="G131" s="178"/>
      <c r="H131" s="27"/>
      <c r="I131" s="35"/>
      <c r="J131" s="35"/>
      <c r="K131" s="35"/>
      <c r="L131" s="35"/>
      <c r="M131" s="35"/>
      <c r="N131" s="152"/>
      <c r="O131" s="152"/>
      <c r="P131" s="23"/>
      <c r="Q131" s="23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30" customHeight="1" x14ac:dyDescent="0.3">
      <c r="A132" s="179"/>
      <c r="B132" s="152"/>
      <c r="C132" s="178">
        <v>3.3210000000000002</v>
      </c>
      <c r="D132" s="178"/>
      <c r="E132" s="152"/>
      <c r="F132" s="178"/>
      <c r="G132" s="178"/>
      <c r="H132" s="27">
        <v>2018</v>
      </c>
      <c r="I132" s="35">
        <f t="shared" ref="I132:I139" si="2">J132+K132+L132+M132</f>
        <v>37966.065779999997</v>
      </c>
      <c r="J132" s="35"/>
      <c r="K132" s="35">
        <v>37966.065779999997</v>
      </c>
      <c r="L132" s="35"/>
      <c r="M132" s="35"/>
      <c r="N132" s="152"/>
      <c r="O132" s="152"/>
      <c r="P132" s="23"/>
      <c r="Q132" s="23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72.5" customHeight="1" x14ac:dyDescent="0.3">
      <c r="A133" s="129"/>
      <c r="B133" s="132"/>
      <c r="C133" s="130"/>
      <c r="D133" s="130"/>
      <c r="E133" s="119"/>
      <c r="F133" s="130"/>
      <c r="G133" s="130"/>
      <c r="H133" s="27">
        <v>2019</v>
      </c>
      <c r="I133" s="35">
        <f t="shared" si="2"/>
        <v>498.14551</v>
      </c>
      <c r="J133" s="35"/>
      <c r="K133" s="35">
        <v>498.14551</v>
      </c>
      <c r="L133" s="35"/>
      <c r="M133" s="35"/>
      <c r="N133" s="119"/>
      <c r="O133" s="119"/>
      <c r="P133" s="23"/>
      <c r="Q133" s="23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28.5" customHeight="1" x14ac:dyDescent="0.3">
      <c r="A134" s="174" t="s">
        <v>160</v>
      </c>
      <c r="B134" s="141" t="s">
        <v>161</v>
      </c>
      <c r="C134" s="128">
        <v>0.24</v>
      </c>
      <c r="D134" s="128" t="s">
        <v>162</v>
      </c>
      <c r="E134" s="141" t="s">
        <v>55</v>
      </c>
      <c r="F134" s="128" t="s">
        <v>163</v>
      </c>
      <c r="G134" s="174" t="s">
        <v>164</v>
      </c>
      <c r="H134" s="27">
        <v>2019</v>
      </c>
      <c r="I134" s="35">
        <f t="shared" si="2"/>
        <v>30000</v>
      </c>
      <c r="J134" s="35"/>
      <c r="K134" s="35">
        <v>30000</v>
      </c>
      <c r="L134" s="35"/>
      <c r="M134" s="35"/>
      <c r="N134" s="141" t="s">
        <v>58</v>
      </c>
      <c r="O134" s="141" t="s">
        <v>51</v>
      </c>
      <c r="P134" s="23"/>
      <c r="Q134" s="23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28.5" customHeight="1" x14ac:dyDescent="0.3">
      <c r="A135" s="129"/>
      <c r="B135" s="132"/>
      <c r="C135" s="129"/>
      <c r="D135" s="129"/>
      <c r="E135" s="132"/>
      <c r="F135" s="129"/>
      <c r="G135" s="175"/>
      <c r="H135" s="27">
        <v>2020</v>
      </c>
      <c r="I135" s="35">
        <f t="shared" si="2"/>
        <v>10000</v>
      </c>
      <c r="J135" s="35"/>
      <c r="K135" s="35">
        <v>10000</v>
      </c>
      <c r="L135" s="35"/>
      <c r="M135" s="35"/>
      <c r="N135" s="132"/>
      <c r="O135" s="132"/>
      <c r="P135" s="23"/>
      <c r="Q135" s="23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0" customHeight="1" x14ac:dyDescent="0.3">
      <c r="A136" s="130"/>
      <c r="B136" s="119"/>
      <c r="C136" s="130"/>
      <c r="D136" s="130"/>
      <c r="E136" s="119"/>
      <c r="F136" s="130"/>
      <c r="G136" s="176"/>
      <c r="H136" s="27">
        <v>2021</v>
      </c>
      <c r="I136" s="35">
        <f t="shared" si="2"/>
        <v>80000</v>
      </c>
      <c r="J136" s="35"/>
      <c r="K136" s="35">
        <v>80000</v>
      </c>
      <c r="L136" s="35"/>
      <c r="M136" s="35"/>
      <c r="N136" s="119"/>
      <c r="O136" s="119"/>
      <c r="P136" s="23"/>
      <c r="Q136" s="23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47" customHeight="1" x14ac:dyDescent="0.3">
      <c r="A137" s="50" t="s">
        <v>165</v>
      </c>
      <c r="B137" s="51" t="s">
        <v>166</v>
      </c>
      <c r="C137" s="50"/>
      <c r="D137" s="50" t="s">
        <v>167</v>
      </c>
      <c r="E137" s="51"/>
      <c r="F137" s="50"/>
      <c r="G137" s="52"/>
      <c r="H137" s="27">
        <v>2020</v>
      </c>
      <c r="I137" s="35">
        <f t="shared" si="2"/>
        <v>80000</v>
      </c>
      <c r="J137" s="35"/>
      <c r="K137" s="35"/>
      <c r="L137" s="35"/>
      <c r="M137" s="35">
        <f>M138+M139</f>
        <v>80000</v>
      </c>
      <c r="N137" s="51" t="s">
        <v>58</v>
      </c>
      <c r="O137" s="51" t="s">
        <v>51</v>
      </c>
      <c r="P137" s="23"/>
      <c r="Q137" s="23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46.25" customHeight="1" x14ac:dyDescent="0.3">
      <c r="A138" s="50" t="s">
        <v>168</v>
      </c>
      <c r="B138" s="51" t="s">
        <v>169</v>
      </c>
      <c r="C138" s="50"/>
      <c r="D138" s="50" t="s">
        <v>167</v>
      </c>
      <c r="E138" s="51" t="s">
        <v>55</v>
      </c>
      <c r="F138" s="50" t="s">
        <v>170</v>
      </c>
      <c r="G138" s="52" t="s">
        <v>171</v>
      </c>
      <c r="H138" s="27">
        <v>2020</v>
      </c>
      <c r="I138" s="35">
        <f t="shared" si="2"/>
        <v>40000</v>
      </c>
      <c r="J138" s="35"/>
      <c r="K138" s="35"/>
      <c r="L138" s="35"/>
      <c r="M138" s="35">
        <v>40000</v>
      </c>
      <c r="N138" s="51" t="s">
        <v>58</v>
      </c>
      <c r="O138" s="51" t="s">
        <v>51</v>
      </c>
      <c r="P138" s="23"/>
      <c r="Q138" s="23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47.75" customHeight="1" x14ac:dyDescent="0.3">
      <c r="A139" s="50" t="s">
        <v>172</v>
      </c>
      <c r="B139" s="51" t="s">
        <v>173</v>
      </c>
      <c r="C139" s="50"/>
      <c r="D139" s="50" t="s">
        <v>167</v>
      </c>
      <c r="E139" s="51" t="s">
        <v>55</v>
      </c>
      <c r="F139" s="50" t="s">
        <v>174</v>
      </c>
      <c r="G139" s="52" t="s">
        <v>175</v>
      </c>
      <c r="H139" s="27">
        <v>2020</v>
      </c>
      <c r="I139" s="35">
        <f t="shared" si="2"/>
        <v>40000</v>
      </c>
      <c r="J139" s="35"/>
      <c r="K139" s="35"/>
      <c r="L139" s="35"/>
      <c r="M139" s="35">
        <v>40000</v>
      </c>
      <c r="N139" s="51" t="s">
        <v>58</v>
      </c>
      <c r="O139" s="51" t="s">
        <v>51</v>
      </c>
      <c r="P139" s="23"/>
      <c r="Q139" s="23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21.75" customHeight="1" x14ac:dyDescent="0.3">
      <c r="A140" s="140" t="s">
        <v>176</v>
      </c>
      <c r="B140" s="138" t="s">
        <v>177</v>
      </c>
      <c r="C140" s="34"/>
      <c r="D140" s="177"/>
      <c r="E140" s="165"/>
      <c r="F140" s="177"/>
      <c r="G140" s="177"/>
      <c r="H140" s="27">
        <v>2018</v>
      </c>
      <c r="I140" s="35">
        <f t="shared" si="1"/>
        <v>82376.912379999994</v>
      </c>
      <c r="J140" s="35"/>
      <c r="K140" s="35">
        <v>82376.912379999994</v>
      </c>
      <c r="L140" s="35"/>
      <c r="M140" s="35"/>
      <c r="N140" s="165"/>
      <c r="O140" s="165"/>
      <c r="P140" s="23"/>
      <c r="Q140" s="23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21.75" customHeight="1" x14ac:dyDescent="0.3">
      <c r="A141" s="146"/>
      <c r="B141" s="144"/>
      <c r="C141" s="53"/>
      <c r="D141" s="177"/>
      <c r="E141" s="165"/>
      <c r="F141" s="177"/>
      <c r="G141" s="177"/>
      <c r="H141" s="27">
        <v>2019</v>
      </c>
      <c r="I141" s="35">
        <f t="shared" si="1"/>
        <v>64344.042800000003</v>
      </c>
      <c r="J141" s="35"/>
      <c r="K141" s="35">
        <v>64344.042800000003</v>
      </c>
      <c r="L141" s="35"/>
      <c r="M141" s="35"/>
      <c r="N141" s="165"/>
      <c r="O141" s="165"/>
      <c r="P141" s="23"/>
      <c r="Q141" s="23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21.75" customHeight="1" x14ac:dyDescent="0.3">
      <c r="A142" s="146"/>
      <c r="B142" s="144"/>
      <c r="C142" s="53"/>
      <c r="D142" s="177"/>
      <c r="E142" s="165"/>
      <c r="F142" s="177"/>
      <c r="G142" s="177"/>
      <c r="H142" s="27">
        <v>2020</v>
      </c>
      <c r="I142" s="35">
        <f t="shared" si="1"/>
        <v>20000</v>
      </c>
      <c r="J142" s="35"/>
      <c r="K142" s="35">
        <v>20000</v>
      </c>
      <c r="L142" s="35"/>
      <c r="M142" s="35"/>
      <c r="N142" s="165"/>
      <c r="O142" s="165"/>
      <c r="P142" s="23"/>
      <c r="Q142" s="23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21.75" customHeight="1" x14ac:dyDescent="0.3">
      <c r="A143" s="146"/>
      <c r="B143" s="144"/>
      <c r="C143" s="53"/>
      <c r="D143" s="177"/>
      <c r="E143" s="165"/>
      <c r="F143" s="177"/>
      <c r="G143" s="177"/>
      <c r="H143" s="27">
        <v>2021</v>
      </c>
      <c r="I143" s="35">
        <f t="shared" si="1"/>
        <v>30000</v>
      </c>
      <c r="J143" s="35"/>
      <c r="K143" s="35">
        <v>30000</v>
      </c>
      <c r="L143" s="35"/>
      <c r="M143" s="35"/>
      <c r="N143" s="165"/>
      <c r="O143" s="165"/>
      <c r="P143" s="23"/>
      <c r="Q143" s="23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21.75" customHeight="1" x14ac:dyDescent="0.3">
      <c r="A144" s="146"/>
      <c r="B144" s="144"/>
      <c r="C144" s="53"/>
      <c r="D144" s="177"/>
      <c r="E144" s="165"/>
      <c r="F144" s="177"/>
      <c r="G144" s="177"/>
      <c r="H144" s="27">
        <v>2022</v>
      </c>
      <c r="I144" s="35">
        <f t="shared" si="1"/>
        <v>35000</v>
      </c>
      <c r="J144" s="35"/>
      <c r="K144" s="35">
        <v>35000</v>
      </c>
      <c r="L144" s="35"/>
      <c r="M144" s="35"/>
      <c r="N144" s="165"/>
      <c r="O144" s="165"/>
      <c r="P144" s="23"/>
      <c r="Q144" s="23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21.75" customHeight="1" x14ac:dyDescent="0.3">
      <c r="A145" s="146"/>
      <c r="B145" s="144"/>
      <c r="C145" s="53"/>
      <c r="D145" s="177"/>
      <c r="E145" s="165"/>
      <c r="F145" s="177"/>
      <c r="G145" s="177"/>
      <c r="H145" s="27">
        <v>2023</v>
      </c>
      <c r="I145" s="35">
        <f t="shared" si="1"/>
        <v>35000</v>
      </c>
      <c r="J145" s="35"/>
      <c r="K145" s="35">
        <v>35000</v>
      </c>
      <c r="L145" s="35"/>
      <c r="M145" s="35"/>
      <c r="N145" s="165"/>
      <c r="O145" s="165"/>
      <c r="P145" s="23"/>
      <c r="Q145" s="23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21.75" customHeight="1" x14ac:dyDescent="0.3">
      <c r="A146" s="143"/>
      <c r="B146" s="139"/>
      <c r="C146" s="54"/>
      <c r="D146" s="177"/>
      <c r="E146" s="165"/>
      <c r="F146" s="177"/>
      <c r="G146" s="177"/>
      <c r="H146" s="27">
        <v>2024</v>
      </c>
      <c r="I146" s="35">
        <f t="shared" si="1"/>
        <v>40000</v>
      </c>
      <c r="J146" s="35"/>
      <c r="K146" s="35">
        <v>40000</v>
      </c>
      <c r="L146" s="35"/>
      <c r="M146" s="35"/>
      <c r="N146" s="165"/>
      <c r="O146" s="165"/>
      <c r="P146" s="23"/>
      <c r="Q146" s="23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37.5" customHeight="1" x14ac:dyDescent="0.3">
      <c r="A147" s="166">
        <v>2</v>
      </c>
      <c r="B147" s="112" t="s">
        <v>178</v>
      </c>
      <c r="C147" s="29"/>
      <c r="D147" s="171"/>
      <c r="E147" s="112"/>
      <c r="F147" s="171"/>
      <c r="G147" s="171"/>
      <c r="H147" s="30">
        <v>2018</v>
      </c>
      <c r="I147" s="31">
        <f t="shared" si="1"/>
        <v>146897.72295</v>
      </c>
      <c r="J147" s="31"/>
      <c r="K147" s="31">
        <f>K155+K159+K165+K168+K173+K181+K184+K186+K167</f>
        <v>140850.22295</v>
      </c>
      <c r="L147" s="31">
        <f>L155+L159+L165+L168+L173+L181+L184+L186+L167</f>
        <v>6047.5</v>
      </c>
      <c r="M147" s="31"/>
      <c r="N147" s="112" t="s">
        <v>179</v>
      </c>
      <c r="O147" s="112" t="s">
        <v>180</v>
      </c>
      <c r="P147" s="23"/>
      <c r="Q147" s="23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37.5" customHeight="1" x14ac:dyDescent="0.3">
      <c r="A148" s="167"/>
      <c r="B148" s="169"/>
      <c r="C148" s="55"/>
      <c r="D148" s="167"/>
      <c r="E148" s="169"/>
      <c r="F148" s="167"/>
      <c r="G148" s="167"/>
      <c r="H148" s="30">
        <v>2019</v>
      </c>
      <c r="I148" s="31">
        <f t="shared" si="1"/>
        <v>190109.82399999999</v>
      </c>
      <c r="J148" s="31"/>
      <c r="K148" s="31">
        <f>K156+K166+K169+K188+K172+K189+K191</f>
        <v>182776.424</v>
      </c>
      <c r="L148" s="31">
        <f>L156+L166+L169+L188+L172+L189+L191</f>
        <v>7333.4</v>
      </c>
      <c r="M148" s="31"/>
      <c r="N148" s="169"/>
      <c r="O148" s="172"/>
      <c r="P148" s="23"/>
      <c r="Q148" s="23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37.5" customHeight="1" x14ac:dyDescent="0.3">
      <c r="A149" s="167"/>
      <c r="B149" s="169"/>
      <c r="C149" s="55"/>
      <c r="D149" s="167"/>
      <c r="E149" s="169"/>
      <c r="F149" s="167"/>
      <c r="G149" s="167"/>
      <c r="H149" s="30">
        <v>2020</v>
      </c>
      <c r="I149" s="31">
        <f t="shared" si="1"/>
        <v>201564.14599999998</v>
      </c>
      <c r="J149" s="31"/>
      <c r="K149" s="31">
        <f>K192+K160+K174+K190</f>
        <v>184000.04599999997</v>
      </c>
      <c r="L149" s="31">
        <f>L192+L160+L174+L190</f>
        <v>17564.099999999999</v>
      </c>
      <c r="M149" s="31"/>
      <c r="N149" s="169"/>
      <c r="O149" s="172"/>
      <c r="P149" s="23"/>
      <c r="Q149" s="23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37.5" customHeight="1" x14ac:dyDescent="0.3">
      <c r="A150" s="167"/>
      <c r="B150" s="169"/>
      <c r="C150" s="55"/>
      <c r="D150" s="167"/>
      <c r="E150" s="169"/>
      <c r="F150" s="167"/>
      <c r="G150" s="167"/>
      <c r="H150" s="30">
        <v>2021</v>
      </c>
      <c r="I150" s="31">
        <f t="shared" si="1"/>
        <v>115784.79599999999</v>
      </c>
      <c r="J150" s="31"/>
      <c r="K150" s="31">
        <f>K157+K161+K163+K170+K171+K177+K193</f>
        <v>110249.99599999998</v>
      </c>
      <c r="L150" s="31">
        <f>L157+L161+L163+L170+L171+L177+L193</f>
        <v>5534.7999999999993</v>
      </c>
      <c r="M150" s="31"/>
      <c r="N150" s="169"/>
      <c r="O150" s="172"/>
      <c r="P150" s="23"/>
      <c r="Q150" s="23"/>
      <c r="R150" s="56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37.5" customHeight="1" x14ac:dyDescent="0.3">
      <c r="A151" s="167"/>
      <c r="B151" s="169"/>
      <c r="C151" s="55"/>
      <c r="D151" s="167"/>
      <c r="E151" s="169"/>
      <c r="F151" s="167"/>
      <c r="G151" s="167"/>
      <c r="H151" s="30">
        <v>2022</v>
      </c>
      <c r="I151" s="31">
        <f t="shared" si="1"/>
        <v>122990.1</v>
      </c>
      <c r="J151" s="31"/>
      <c r="K151" s="31">
        <f>K158+K162+K164+K178+K194</f>
        <v>115762.5</v>
      </c>
      <c r="L151" s="31">
        <f>L158+L162+L164+L178+L194</f>
        <v>7227.6</v>
      </c>
      <c r="M151" s="31"/>
      <c r="N151" s="169"/>
      <c r="O151" s="172"/>
      <c r="P151" s="23"/>
      <c r="Q151" s="23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37.5" customHeight="1" x14ac:dyDescent="0.3">
      <c r="A152" s="167"/>
      <c r="B152" s="169"/>
      <c r="C152" s="55"/>
      <c r="D152" s="167"/>
      <c r="E152" s="169"/>
      <c r="F152" s="167"/>
      <c r="G152" s="167"/>
      <c r="H152" s="30">
        <v>2023</v>
      </c>
      <c r="I152" s="31">
        <f t="shared" si="1"/>
        <v>125309.90000000001</v>
      </c>
      <c r="J152" s="31"/>
      <c r="K152" s="31">
        <f>K175</f>
        <v>121550.6</v>
      </c>
      <c r="L152" s="31">
        <f>L175</f>
        <v>3759.3</v>
      </c>
      <c r="M152" s="31"/>
      <c r="N152" s="169"/>
      <c r="O152" s="172"/>
      <c r="P152" s="23"/>
      <c r="Q152" s="23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37.5" customHeight="1" x14ac:dyDescent="0.3">
      <c r="A153" s="168"/>
      <c r="B153" s="170"/>
      <c r="C153" s="57"/>
      <c r="D153" s="168"/>
      <c r="E153" s="170"/>
      <c r="F153" s="168"/>
      <c r="G153" s="168"/>
      <c r="H153" s="30">
        <v>2024</v>
      </c>
      <c r="I153" s="31">
        <f t="shared" si="1"/>
        <v>131575.5</v>
      </c>
      <c r="J153" s="31"/>
      <c r="K153" s="31">
        <f>K176</f>
        <v>127628.2</v>
      </c>
      <c r="L153" s="31">
        <f>L176</f>
        <v>3947.3</v>
      </c>
      <c r="M153" s="31"/>
      <c r="N153" s="170"/>
      <c r="O153" s="173"/>
      <c r="P153" s="23"/>
      <c r="Q153" s="23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60" customFormat="1" ht="0.75" hidden="1" customHeight="1" x14ac:dyDescent="0.3">
      <c r="A154" s="140" t="s">
        <v>181</v>
      </c>
      <c r="B154" s="138" t="s">
        <v>182</v>
      </c>
      <c r="C154" s="34"/>
      <c r="D154" s="140" t="s">
        <v>183</v>
      </c>
      <c r="E154" s="140" t="s">
        <v>184</v>
      </c>
      <c r="F154" s="140" t="s">
        <v>185</v>
      </c>
      <c r="G154" s="158">
        <v>71761.2</v>
      </c>
      <c r="H154" s="27"/>
      <c r="I154" s="35"/>
      <c r="J154" s="35"/>
      <c r="K154" s="35"/>
      <c r="L154" s="35"/>
      <c r="M154" s="35"/>
      <c r="N154" s="138" t="s">
        <v>186</v>
      </c>
      <c r="O154" s="138" t="s">
        <v>180</v>
      </c>
      <c r="P154" s="58"/>
      <c r="Q154" s="59"/>
      <c r="R154" s="59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</row>
    <row r="155" spans="1:35" s="60" customFormat="1" ht="27" customHeight="1" x14ac:dyDescent="0.3">
      <c r="A155" s="145"/>
      <c r="B155" s="147"/>
      <c r="C155" s="147" t="s">
        <v>187</v>
      </c>
      <c r="D155" s="145"/>
      <c r="E155" s="145"/>
      <c r="F155" s="145"/>
      <c r="G155" s="163"/>
      <c r="H155" s="27">
        <v>2018</v>
      </c>
      <c r="I155" s="35">
        <f t="shared" si="1"/>
        <v>2861.06297</v>
      </c>
      <c r="J155" s="35"/>
      <c r="K155" s="35">
        <v>2717.96297</v>
      </c>
      <c r="L155" s="35">
        <v>143.1</v>
      </c>
      <c r="M155" s="35"/>
      <c r="N155" s="147"/>
      <c r="O155" s="147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</row>
    <row r="156" spans="1:35" s="60" customFormat="1" ht="153" customHeight="1" x14ac:dyDescent="0.3">
      <c r="A156" s="157"/>
      <c r="B156" s="139"/>
      <c r="C156" s="119"/>
      <c r="D156" s="143"/>
      <c r="E156" s="143"/>
      <c r="F156" s="143"/>
      <c r="G156" s="164"/>
      <c r="H156" s="27">
        <v>2019</v>
      </c>
      <c r="I156" s="35">
        <f t="shared" si="1"/>
        <v>42751.339</v>
      </c>
      <c r="J156" s="35"/>
      <c r="K156" s="35">
        <v>41652.239000000001</v>
      </c>
      <c r="L156" s="35">
        <v>1099.0999999999999</v>
      </c>
      <c r="M156" s="35"/>
      <c r="N156" s="139"/>
      <c r="O156" s="160"/>
      <c r="P156" s="61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</row>
    <row r="157" spans="1:35" s="63" customFormat="1" ht="126.75" customHeight="1" x14ac:dyDescent="0.3">
      <c r="A157" s="62" t="s">
        <v>188</v>
      </c>
      <c r="B157" s="38" t="s">
        <v>189</v>
      </c>
      <c r="C157" s="35">
        <v>5</v>
      </c>
      <c r="D157" s="62" t="s">
        <v>190</v>
      </c>
      <c r="E157" s="27" t="s">
        <v>191</v>
      </c>
      <c r="F157" s="62" t="s">
        <v>192</v>
      </c>
      <c r="G157" s="35" t="s">
        <v>193</v>
      </c>
      <c r="H157" s="27">
        <v>2021</v>
      </c>
      <c r="I157" s="35">
        <f t="shared" si="1"/>
        <v>7488.5279999999993</v>
      </c>
      <c r="J157" s="35"/>
      <c r="K157" s="35">
        <v>7114.1279999999997</v>
      </c>
      <c r="L157" s="35">
        <f>ROUND(K157/0.95*0.05,1)</f>
        <v>374.4</v>
      </c>
      <c r="M157" s="35"/>
      <c r="N157" s="38" t="s">
        <v>194</v>
      </c>
      <c r="O157" s="38" t="s">
        <v>180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s="63" customFormat="1" ht="129" customHeight="1" x14ac:dyDescent="0.3">
      <c r="A158" s="62" t="s">
        <v>195</v>
      </c>
      <c r="B158" s="38" t="s">
        <v>196</v>
      </c>
      <c r="C158" s="35">
        <v>3.5</v>
      </c>
      <c r="D158" s="62" t="s">
        <v>197</v>
      </c>
      <c r="E158" s="27" t="s">
        <v>191</v>
      </c>
      <c r="F158" s="62" t="s">
        <v>198</v>
      </c>
      <c r="G158" s="35" t="s">
        <v>199</v>
      </c>
      <c r="H158" s="27">
        <v>2022</v>
      </c>
      <c r="I158" s="35">
        <f t="shared" si="1"/>
        <v>7000</v>
      </c>
      <c r="J158" s="35"/>
      <c r="K158" s="35">
        <v>6650</v>
      </c>
      <c r="L158" s="35">
        <f>ROUND(K158/0.95*0.05,1)</f>
        <v>350</v>
      </c>
      <c r="M158" s="35"/>
      <c r="N158" s="38" t="s">
        <v>194</v>
      </c>
      <c r="O158" s="38" t="s">
        <v>180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s="63" customFormat="1" ht="124.5" customHeight="1" x14ac:dyDescent="0.3">
      <c r="A159" s="140" t="s">
        <v>200</v>
      </c>
      <c r="B159" s="138" t="s">
        <v>201</v>
      </c>
      <c r="C159" s="142">
        <v>0.94799999999999995</v>
      </c>
      <c r="D159" s="140" t="s">
        <v>202</v>
      </c>
      <c r="E159" s="142" t="s">
        <v>203</v>
      </c>
      <c r="F159" s="140" t="s">
        <v>204</v>
      </c>
      <c r="G159" s="158" t="s">
        <v>205</v>
      </c>
      <c r="H159" s="27">
        <v>2018</v>
      </c>
      <c r="I159" s="35">
        <f t="shared" si="1"/>
        <v>18154.400000000001</v>
      </c>
      <c r="J159" s="35"/>
      <c r="K159" s="35">
        <v>17000</v>
      </c>
      <c r="L159" s="35">
        <v>1154.4000000000001</v>
      </c>
      <c r="M159" s="35"/>
      <c r="N159" s="138" t="s">
        <v>206</v>
      </c>
      <c r="O159" s="138" t="s">
        <v>180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s="63" customFormat="1" ht="159" customHeight="1" x14ac:dyDescent="0.3">
      <c r="A160" s="157"/>
      <c r="B160" s="139"/>
      <c r="C160" s="130"/>
      <c r="D160" s="143"/>
      <c r="E160" s="143"/>
      <c r="F160" s="143"/>
      <c r="G160" s="143"/>
      <c r="H160" s="27">
        <v>2020</v>
      </c>
      <c r="I160" s="35">
        <f t="shared" si="1"/>
        <v>32282</v>
      </c>
      <c r="J160" s="35"/>
      <c r="K160" s="35">
        <v>20040.400000000001</v>
      </c>
      <c r="L160" s="35">
        <v>12241.6</v>
      </c>
      <c r="M160" s="35"/>
      <c r="N160" s="139"/>
      <c r="O160" s="139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s="63" customFormat="1" ht="129" customHeight="1" x14ac:dyDescent="0.3">
      <c r="A161" s="140" t="s">
        <v>207</v>
      </c>
      <c r="B161" s="138" t="s">
        <v>208</v>
      </c>
      <c r="C161" s="142">
        <v>0.68700000000000006</v>
      </c>
      <c r="D161" s="140" t="s">
        <v>209</v>
      </c>
      <c r="E161" s="142" t="s">
        <v>210</v>
      </c>
      <c r="F161" s="140" t="s">
        <v>211</v>
      </c>
      <c r="G161" s="158" t="s">
        <v>212</v>
      </c>
      <c r="H161" s="27">
        <v>2021</v>
      </c>
      <c r="I161" s="35">
        <f t="shared" si="1"/>
        <v>19017.52</v>
      </c>
      <c r="J161" s="35"/>
      <c r="K161" s="35">
        <v>17686.32</v>
      </c>
      <c r="L161" s="35">
        <f>ROUND(1331.228,1)</f>
        <v>1331.2</v>
      </c>
      <c r="M161" s="35"/>
      <c r="N161" s="138" t="s">
        <v>206</v>
      </c>
      <c r="O161" s="138" t="s">
        <v>180</v>
      </c>
      <c r="P161" s="23"/>
      <c r="Q161" s="64"/>
      <c r="R161" s="23"/>
      <c r="S161" s="65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s="63" customFormat="1" ht="140.25" customHeight="1" x14ac:dyDescent="0.3">
      <c r="A162" s="157"/>
      <c r="B162" s="139"/>
      <c r="C162" s="130"/>
      <c r="D162" s="143"/>
      <c r="E162" s="143"/>
      <c r="F162" s="143"/>
      <c r="G162" s="143"/>
      <c r="H162" s="27">
        <v>2022</v>
      </c>
      <c r="I162" s="35">
        <f>J162+K162+L162+M162</f>
        <v>43010.8</v>
      </c>
      <c r="J162" s="35"/>
      <c r="K162" s="35">
        <v>40000</v>
      </c>
      <c r="L162" s="35">
        <f>ROUND(3010.753,1)</f>
        <v>3010.8</v>
      </c>
      <c r="M162" s="35"/>
      <c r="N162" s="139"/>
      <c r="O162" s="139"/>
      <c r="P162" s="23"/>
      <c r="Q162" s="64"/>
      <c r="R162" s="23"/>
      <c r="S162" s="65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s="63" customFormat="1" ht="52.5" customHeight="1" x14ac:dyDescent="0.3">
      <c r="A163" s="140" t="s">
        <v>213</v>
      </c>
      <c r="B163" s="138" t="s">
        <v>214</v>
      </c>
      <c r="C163" s="142">
        <v>0.496</v>
      </c>
      <c r="D163" s="140" t="s">
        <v>209</v>
      </c>
      <c r="E163" s="142" t="s">
        <v>55</v>
      </c>
      <c r="F163" s="140" t="s">
        <v>215</v>
      </c>
      <c r="G163" s="158">
        <f>I163+I164</f>
        <v>58811.6</v>
      </c>
      <c r="H163" s="27">
        <v>2021</v>
      </c>
      <c r="I163" s="35">
        <f>J163+K163+L163+M163</f>
        <v>16876.099999999999</v>
      </c>
      <c r="J163" s="35"/>
      <c r="K163" s="35">
        <f>ROUND(15694.77,1)</f>
        <v>15694.8</v>
      </c>
      <c r="L163" s="35">
        <f>ROUND(1181.327,1)</f>
        <v>1181.3</v>
      </c>
      <c r="M163" s="35"/>
      <c r="N163" s="138" t="s">
        <v>206</v>
      </c>
      <c r="O163" s="138" t="s">
        <v>180</v>
      </c>
      <c r="P163" s="23"/>
      <c r="Q163" s="64"/>
      <c r="R163" s="23"/>
      <c r="S163" s="65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s="63" customFormat="1" ht="142.5" customHeight="1" x14ac:dyDescent="0.3">
      <c r="A164" s="157"/>
      <c r="B164" s="139"/>
      <c r="C164" s="130"/>
      <c r="D164" s="143"/>
      <c r="E164" s="143"/>
      <c r="F164" s="143"/>
      <c r="G164" s="143"/>
      <c r="H164" s="27">
        <v>2022</v>
      </c>
      <c r="I164" s="35">
        <f>J164+K164+L164+M164</f>
        <v>41935.5</v>
      </c>
      <c r="J164" s="35"/>
      <c r="K164" s="35">
        <f>ROUND(39000,1)</f>
        <v>39000</v>
      </c>
      <c r="L164" s="35">
        <f>ROUND(2935.485,1)</f>
        <v>2935.5</v>
      </c>
      <c r="M164" s="35"/>
      <c r="N164" s="139"/>
      <c r="O164" s="139"/>
      <c r="P164" s="23"/>
      <c r="Q164" s="64"/>
      <c r="R164" s="23"/>
      <c r="S164" s="65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s="63" customFormat="1" ht="64.5" customHeight="1" x14ac:dyDescent="0.3">
      <c r="A165" s="153" t="s">
        <v>216</v>
      </c>
      <c r="B165" s="150" t="s">
        <v>217</v>
      </c>
      <c r="C165" s="142">
        <v>0.85299999999999998</v>
      </c>
      <c r="D165" s="153" t="s">
        <v>218</v>
      </c>
      <c r="E165" s="156" t="s">
        <v>219</v>
      </c>
      <c r="F165" s="153" t="s">
        <v>220</v>
      </c>
      <c r="G165" s="148" t="s">
        <v>221</v>
      </c>
      <c r="H165" s="27">
        <v>2018</v>
      </c>
      <c r="I165" s="35">
        <f t="shared" ref="I165:I190" si="3">K165+L165</f>
        <v>30775.5</v>
      </c>
      <c r="J165" s="35"/>
      <c r="K165" s="35">
        <v>30000</v>
      </c>
      <c r="L165" s="35">
        <v>775.5</v>
      </c>
      <c r="M165" s="35"/>
      <c r="N165" s="150" t="s">
        <v>13</v>
      </c>
      <c r="O165" s="150" t="s">
        <v>180</v>
      </c>
      <c r="P165" s="23"/>
      <c r="Q165" s="64"/>
      <c r="R165" s="23"/>
      <c r="S165" s="65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s="63" customFormat="1" ht="169.5" customHeight="1" x14ac:dyDescent="0.3">
      <c r="A166" s="153"/>
      <c r="B166" s="150"/>
      <c r="C166" s="130"/>
      <c r="D166" s="153"/>
      <c r="E166" s="156"/>
      <c r="F166" s="155"/>
      <c r="G166" s="155"/>
      <c r="H166" s="27">
        <v>2019</v>
      </c>
      <c r="I166" s="35">
        <f t="shared" si="3"/>
        <v>72965.153000000006</v>
      </c>
      <c r="J166" s="35"/>
      <c r="K166" s="35">
        <v>71126.353000000003</v>
      </c>
      <c r="L166" s="35">
        <v>1838.8</v>
      </c>
      <c r="M166" s="35"/>
      <c r="N166" s="151"/>
      <c r="O166" s="151"/>
      <c r="P166" s="23"/>
      <c r="Q166" s="64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s="63" customFormat="1" ht="280.5" customHeight="1" x14ac:dyDescent="0.3">
      <c r="A167" s="62" t="s">
        <v>222</v>
      </c>
      <c r="B167" s="38" t="s">
        <v>223</v>
      </c>
      <c r="C167" s="27">
        <v>0.14799999999999999</v>
      </c>
      <c r="D167" s="62" t="s">
        <v>224</v>
      </c>
      <c r="E167" s="27" t="s">
        <v>225</v>
      </c>
      <c r="F167" s="62" t="s">
        <v>226</v>
      </c>
      <c r="G167" s="35" t="s">
        <v>227</v>
      </c>
      <c r="H167" s="27">
        <v>2018</v>
      </c>
      <c r="I167" s="35">
        <f t="shared" si="3"/>
        <v>4876.6000000000004</v>
      </c>
      <c r="J167" s="35"/>
      <c r="K167" s="35">
        <v>4760.5</v>
      </c>
      <c r="L167" s="35">
        <v>116.1</v>
      </c>
      <c r="M167" s="35"/>
      <c r="N167" s="38" t="s">
        <v>228</v>
      </c>
      <c r="O167" s="38" t="s">
        <v>180</v>
      </c>
      <c r="P167" s="23"/>
      <c r="Q167" s="64"/>
      <c r="R167" s="66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s="63" customFormat="1" ht="45.75" customHeight="1" x14ac:dyDescent="0.3">
      <c r="A168" s="140" t="s">
        <v>229</v>
      </c>
      <c r="B168" s="138" t="s">
        <v>230</v>
      </c>
      <c r="C168" s="142">
        <v>0.41</v>
      </c>
      <c r="D168" s="140" t="s">
        <v>218</v>
      </c>
      <c r="E168" s="161" t="s">
        <v>231</v>
      </c>
      <c r="F168" s="140" t="s">
        <v>232</v>
      </c>
      <c r="G168" s="158" t="s">
        <v>233</v>
      </c>
      <c r="H168" s="27">
        <v>2018</v>
      </c>
      <c r="I168" s="35">
        <f t="shared" si="3"/>
        <v>6098.6540000000005</v>
      </c>
      <c r="J168" s="35"/>
      <c r="K168" s="35">
        <v>5953.5540000000001</v>
      </c>
      <c r="L168" s="35">
        <v>145.1</v>
      </c>
      <c r="M168" s="35"/>
      <c r="N168" s="138" t="s">
        <v>228</v>
      </c>
      <c r="O168" s="138" t="s">
        <v>180</v>
      </c>
      <c r="P168" s="23"/>
      <c r="Q168" s="23"/>
      <c r="R168" s="67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s="63" customFormat="1" ht="150.75" customHeight="1" x14ac:dyDescent="0.3">
      <c r="A169" s="157"/>
      <c r="B169" s="160"/>
      <c r="C169" s="130"/>
      <c r="D169" s="143"/>
      <c r="E169" s="162"/>
      <c r="F169" s="143"/>
      <c r="G169" s="159"/>
      <c r="H169" s="27">
        <v>2019</v>
      </c>
      <c r="I169" s="35">
        <f t="shared" si="3"/>
        <v>9646.8919999999998</v>
      </c>
      <c r="J169" s="35"/>
      <c r="K169" s="35">
        <v>9417.2919999999995</v>
      </c>
      <c r="L169" s="35">
        <v>229.6</v>
      </c>
      <c r="M169" s="35"/>
      <c r="N169" s="139"/>
      <c r="O169" s="139"/>
      <c r="P169" s="23"/>
      <c r="Q169" s="23"/>
      <c r="R169" s="39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s="63" customFormat="1" ht="228.75" customHeight="1" x14ac:dyDescent="0.3">
      <c r="A170" s="62" t="s">
        <v>234</v>
      </c>
      <c r="B170" s="38" t="s">
        <v>235</v>
      </c>
      <c r="C170" s="27">
        <v>0.8</v>
      </c>
      <c r="D170" s="62">
        <v>2021</v>
      </c>
      <c r="E170" s="27" t="s">
        <v>191</v>
      </c>
      <c r="F170" s="62" t="s">
        <v>236</v>
      </c>
      <c r="G170" s="35" t="s">
        <v>237</v>
      </c>
      <c r="H170" s="27">
        <v>2021</v>
      </c>
      <c r="I170" s="35">
        <f t="shared" si="3"/>
        <v>6812.2640000000001</v>
      </c>
      <c r="J170" s="35"/>
      <c r="K170" s="35">
        <v>6471.6639999999998</v>
      </c>
      <c r="L170" s="35">
        <f>ROUND(340.613894736842,1)</f>
        <v>340.6</v>
      </c>
      <c r="M170" s="35"/>
      <c r="N170" s="38" t="s">
        <v>238</v>
      </c>
      <c r="O170" s="38" t="s">
        <v>180</v>
      </c>
      <c r="P170" s="23"/>
      <c r="Q170" s="23"/>
      <c r="R170" s="39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s="63" customFormat="1" ht="210" customHeight="1" x14ac:dyDescent="0.3">
      <c r="A171" s="62" t="s">
        <v>239</v>
      </c>
      <c r="B171" s="38" t="s">
        <v>240</v>
      </c>
      <c r="C171" s="38"/>
      <c r="D171" s="62" t="s">
        <v>190</v>
      </c>
      <c r="E171" s="27" t="s">
        <v>191</v>
      </c>
      <c r="F171" s="62" t="s">
        <v>241</v>
      </c>
      <c r="G171" s="35" t="s">
        <v>242</v>
      </c>
      <c r="H171" s="27">
        <v>2021</v>
      </c>
      <c r="I171" s="35">
        <f t="shared" si="3"/>
        <v>16973.184000000001</v>
      </c>
      <c r="J171" s="35"/>
      <c r="K171" s="35">
        <v>16124.484</v>
      </c>
      <c r="L171" s="35">
        <f>ROUND(848.657052631579,1)</f>
        <v>848.7</v>
      </c>
      <c r="M171" s="35"/>
      <c r="N171" s="46" t="s">
        <v>243</v>
      </c>
      <c r="O171" s="38" t="s">
        <v>180</v>
      </c>
      <c r="P171" s="23"/>
      <c r="Q171" s="23"/>
      <c r="R171" s="39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s="63" customFormat="1" ht="296.25" customHeight="1" x14ac:dyDescent="0.3">
      <c r="A172" s="68" t="s">
        <v>244</v>
      </c>
      <c r="B172" s="34" t="s">
        <v>245</v>
      </c>
      <c r="C172" s="69">
        <v>0.51351000000000002</v>
      </c>
      <c r="D172" s="70">
        <v>2019</v>
      </c>
      <c r="E172" s="70" t="s">
        <v>246</v>
      </c>
      <c r="F172" s="68" t="s">
        <v>247</v>
      </c>
      <c r="G172" s="71">
        <v>49400.4</v>
      </c>
      <c r="H172" s="27">
        <v>2019</v>
      </c>
      <c r="I172" s="35">
        <f t="shared" si="3"/>
        <v>49400.439999999995</v>
      </c>
      <c r="J172" s="35"/>
      <c r="K172" s="35">
        <v>45878.74</v>
      </c>
      <c r="L172" s="35">
        <v>3521.7</v>
      </c>
      <c r="M172" s="35"/>
      <c r="N172" s="34" t="s">
        <v>248</v>
      </c>
      <c r="O172" s="34" t="s">
        <v>180</v>
      </c>
      <c r="P172" s="23"/>
      <c r="Q172" s="23"/>
      <c r="R172" s="39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s="63" customFormat="1" ht="61.5" customHeight="1" x14ac:dyDescent="0.3">
      <c r="A173" s="140" t="s">
        <v>249</v>
      </c>
      <c r="B173" s="138" t="s">
        <v>250</v>
      </c>
      <c r="C173" s="142">
        <v>0.873</v>
      </c>
      <c r="D173" s="140" t="s">
        <v>202</v>
      </c>
      <c r="E173" s="142" t="s">
        <v>251</v>
      </c>
      <c r="F173" s="140" t="s">
        <v>252</v>
      </c>
      <c r="G173" s="158" t="s">
        <v>253</v>
      </c>
      <c r="H173" s="27">
        <v>2018</v>
      </c>
      <c r="I173" s="35">
        <f t="shared" si="3"/>
        <v>40816.53</v>
      </c>
      <c r="J173" s="35"/>
      <c r="K173" s="35">
        <v>39245.129999999997</v>
      </c>
      <c r="L173" s="35">
        <v>1571.4</v>
      </c>
      <c r="M173" s="35"/>
      <c r="N173" s="138" t="s">
        <v>254</v>
      </c>
      <c r="O173" s="138" t="s">
        <v>180</v>
      </c>
      <c r="P173" s="23"/>
      <c r="Q173" s="23"/>
      <c r="R173" s="39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s="63" customFormat="1" ht="408.75" customHeight="1" x14ac:dyDescent="0.3">
      <c r="A174" s="157"/>
      <c r="B174" s="139"/>
      <c r="C174" s="130"/>
      <c r="D174" s="143"/>
      <c r="E174" s="143"/>
      <c r="F174" s="143"/>
      <c r="G174" s="159"/>
      <c r="H174" s="27">
        <v>2020</v>
      </c>
      <c r="I174" s="35">
        <f t="shared" si="3"/>
        <v>28714.946</v>
      </c>
      <c r="J174" s="35"/>
      <c r="K174" s="35">
        <v>27609.446</v>
      </c>
      <c r="L174" s="35">
        <v>1105.5</v>
      </c>
      <c r="M174" s="35"/>
      <c r="N174" s="139"/>
      <c r="O174" s="139"/>
      <c r="P174" s="23"/>
      <c r="Q174" s="23"/>
      <c r="R174" s="39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s="63" customFormat="1" ht="33" customHeight="1" x14ac:dyDescent="0.3">
      <c r="A175" s="153" t="s">
        <v>255</v>
      </c>
      <c r="B175" s="150" t="s">
        <v>256</v>
      </c>
      <c r="C175" s="138" t="s">
        <v>257</v>
      </c>
      <c r="D175" s="153" t="s">
        <v>258</v>
      </c>
      <c r="E175" s="156" t="s">
        <v>55</v>
      </c>
      <c r="F175" s="153" t="s">
        <v>259</v>
      </c>
      <c r="G175" s="148" t="s">
        <v>260</v>
      </c>
      <c r="H175" s="27">
        <v>2023</v>
      </c>
      <c r="I175" s="35">
        <f t="shared" si="3"/>
        <v>125309.90000000001</v>
      </c>
      <c r="J175" s="35"/>
      <c r="K175" s="35">
        <v>121550.6</v>
      </c>
      <c r="L175" s="35">
        <f>ROUND((K175/0.97*0.03),1)</f>
        <v>3759.3</v>
      </c>
      <c r="M175" s="35"/>
      <c r="N175" s="150" t="s">
        <v>243</v>
      </c>
      <c r="O175" s="150" t="s">
        <v>180</v>
      </c>
      <c r="P175" s="23"/>
      <c r="Q175" s="23"/>
      <c r="R175" s="39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s="63" customFormat="1" ht="100.5" customHeight="1" x14ac:dyDescent="0.3">
      <c r="A176" s="154"/>
      <c r="B176" s="151"/>
      <c r="C176" s="119"/>
      <c r="D176" s="155"/>
      <c r="E176" s="155"/>
      <c r="F176" s="155"/>
      <c r="G176" s="149"/>
      <c r="H176" s="27">
        <v>2024</v>
      </c>
      <c r="I176" s="35">
        <f t="shared" si="3"/>
        <v>131575.5</v>
      </c>
      <c r="J176" s="35"/>
      <c r="K176" s="35">
        <v>127628.2</v>
      </c>
      <c r="L176" s="35">
        <f>ROUND((K176/0.97*0.03),1)</f>
        <v>3947.3</v>
      </c>
      <c r="M176" s="35"/>
      <c r="N176" s="151"/>
      <c r="O176" s="151"/>
      <c r="P176" s="23"/>
      <c r="Q176" s="23"/>
      <c r="R176" s="39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5" s="63" customFormat="1" ht="34.5" customHeight="1" x14ac:dyDescent="0.3">
      <c r="A177" s="153" t="s">
        <v>261</v>
      </c>
      <c r="B177" s="150" t="s">
        <v>262</v>
      </c>
      <c r="C177" s="138" t="s">
        <v>263</v>
      </c>
      <c r="D177" s="153" t="s">
        <v>209</v>
      </c>
      <c r="E177" s="156" t="s">
        <v>55</v>
      </c>
      <c r="F177" s="153" t="s">
        <v>264</v>
      </c>
      <c r="G177" s="148" t="s">
        <v>265</v>
      </c>
      <c r="H177" s="27">
        <v>2021</v>
      </c>
      <c r="I177" s="35">
        <f t="shared" si="3"/>
        <v>13389.7</v>
      </c>
      <c r="J177" s="35"/>
      <c r="K177" s="35">
        <f>ROUND(12988.016,1)</f>
        <v>12988</v>
      </c>
      <c r="L177" s="35">
        <f>ROUND((K177/0.97*0.03),1)</f>
        <v>401.7</v>
      </c>
      <c r="M177" s="35"/>
      <c r="N177" s="150" t="s">
        <v>228</v>
      </c>
      <c r="O177" s="150" t="s">
        <v>180</v>
      </c>
      <c r="P177" s="23"/>
      <c r="Q177" s="23"/>
      <c r="R177" s="39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5" s="63" customFormat="1" ht="121.5" customHeight="1" x14ac:dyDescent="0.35">
      <c r="A178" s="154"/>
      <c r="B178" s="151"/>
      <c r="C178" s="119"/>
      <c r="D178" s="155"/>
      <c r="E178" s="155"/>
      <c r="F178" s="155"/>
      <c r="G178" s="149"/>
      <c r="H178" s="27">
        <v>2022</v>
      </c>
      <c r="I178" s="35">
        <f t="shared" si="3"/>
        <v>19587.599999999999</v>
      </c>
      <c r="J178" s="35"/>
      <c r="K178" s="35">
        <v>19000</v>
      </c>
      <c r="L178" s="35">
        <f>ROUND((K178/0.97*0.03),1)</f>
        <v>587.6</v>
      </c>
      <c r="M178" s="35"/>
      <c r="N178" s="151"/>
      <c r="O178" s="151"/>
      <c r="P178" s="23"/>
      <c r="Q178" s="72"/>
      <c r="R178" s="39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5" s="60" customFormat="1" ht="46.5" hidden="1" customHeight="1" x14ac:dyDescent="0.3">
      <c r="A179" s="140" t="s">
        <v>266</v>
      </c>
      <c r="B179" s="141" t="s">
        <v>267</v>
      </c>
      <c r="C179" s="73"/>
      <c r="D179" s="140" t="s">
        <v>268</v>
      </c>
      <c r="E179" s="138" t="s">
        <v>269</v>
      </c>
      <c r="F179" s="140" t="s">
        <v>270</v>
      </c>
      <c r="G179" s="140" t="s">
        <v>271</v>
      </c>
      <c r="H179" s="27"/>
      <c r="I179" s="35"/>
      <c r="J179" s="35"/>
      <c r="K179" s="35"/>
      <c r="L179" s="35"/>
      <c r="M179" s="35"/>
      <c r="N179" s="138" t="s">
        <v>13</v>
      </c>
      <c r="O179" s="138" t="s">
        <v>180</v>
      </c>
      <c r="P179" s="74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</row>
    <row r="180" spans="1:35" s="60" customFormat="1" ht="48.75" hidden="1" customHeight="1" x14ac:dyDescent="0.3">
      <c r="A180" s="145"/>
      <c r="B180" s="152"/>
      <c r="C180" s="53"/>
      <c r="D180" s="145"/>
      <c r="E180" s="144"/>
      <c r="F180" s="146"/>
      <c r="G180" s="146"/>
      <c r="H180" s="27"/>
      <c r="I180" s="35"/>
      <c r="J180" s="35"/>
      <c r="K180" s="35"/>
      <c r="L180" s="35"/>
      <c r="M180" s="35"/>
      <c r="N180" s="144"/>
      <c r="O180" s="144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</row>
    <row r="181" spans="1:35" s="60" customFormat="1" ht="204.75" customHeight="1" x14ac:dyDescent="0.3">
      <c r="A181" s="143"/>
      <c r="B181" s="139"/>
      <c r="C181" s="75">
        <v>0.29699999999999999</v>
      </c>
      <c r="D181" s="143"/>
      <c r="E181" s="139"/>
      <c r="F181" s="143"/>
      <c r="G181" s="143"/>
      <c r="H181" s="27">
        <v>2018</v>
      </c>
      <c r="I181" s="35">
        <f t="shared" si="3"/>
        <v>15865.64359</v>
      </c>
      <c r="J181" s="35"/>
      <c r="K181" s="35">
        <v>15072.14359</v>
      </c>
      <c r="L181" s="35">
        <f>ROUND(793.48457,1)</f>
        <v>793.5</v>
      </c>
      <c r="M181" s="35"/>
      <c r="N181" s="139"/>
      <c r="O181" s="139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</row>
    <row r="182" spans="1:35" s="60" customFormat="1" ht="37.5" hidden="1" customHeight="1" x14ac:dyDescent="0.3">
      <c r="A182" s="140" t="s">
        <v>272</v>
      </c>
      <c r="B182" s="141" t="s">
        <v>273</v>
      </c>
      <c r="C182" s="73"/>
      <c r="D182" s="140" t="s">
        <v>268</v>
      </c>
      <c r="E182" s="142" t="s">
        <v>191</v>
      </c>
      <c r="F182" s="140" t="s">
        <v>274</v>
      </c>
      <c r="G182" s="140" t="s">
        <v>275</v>
      </c>
      <c r="H182" s="27"/>
      <c r="I182" s="35"/>
      <c r="J182" s="35"/>
      <c r="K182" s="35"/>
      <c r="L182" s="35"/>
      <c r="M182" s="35"/>
      <c r="N182" s="138" t="s">
        <v>228</v>
      </c>
      <c r="O182" s="138" t="s">
        <v>180</v>
      </c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</row>
    <row r="183" spans="1:35" s="60" customFormat="1" ht="38.25" hidden="1" customHeight="1" x14ac:dyDescent="0.3">
      <c r="A183" s="145"/>
      <c r="B183" s="144"/>
      <c r="C183" s="53"/>
      <c r="D183" s="146"/>
      <c r="E183" s="146"/>
      <c r="F183" s="146"/>
      <c r="G183" s="146"/>
      <c r="H183" s="27"/>
      <c r="I183" s="35"/>
      <c r="J183" s="35"/>
      <c r="K183" s="35"/>
      <c r="L183" s="35"/>
      <c r="M183" s="35"/>
      <c r="N183" s="147"/>
      <c r="O183" s="147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</row>
    <row r="184" spans="1:35" s="60" customFormat="1" ht="155.25" customHeight="1" x14ac:dyDescent="0.3">
      <c r="A184" s="143"/>
      <c r="B184" s="139"/>
      <c r="C184" s="54"/>
      <c r="D184" s="143"/>
      <c r="E184" s="143"/>
      <c r="F184" s="143"/>
      <c r="G184" s="143"/>
      <c r="H184" s="27">
        <v>2018</v>
      </c>
      <c r="I184" s="35">
        <f t="shared" si="3"/>
        <v>2065.5</v>
      </c>
      <c r="J184" s="35"/>
      <c r="K184" s="35">
        <v>1950.5</v>
      </c>
      <c r="L184" s="35">
        <v>115</v>
      </c>
      <c r="M184" s="35"/>
      <c r="N184" s="139"/>
      <c r="O184" s="139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</row>
    <row r="185" spans="1:35" s="60" customFormat="1" ht="30.75" hidden="1" customHeight="1" x14ac:dyDescent="0.3">
      <c r="A185" s="140" t="s">
        <v>276</v>
      </c>
      <c r="B185" s="141" t="s">
        <v>277</v>
      </c>
      <c r="C185" s="73"/>
      <c r="D185" s="140" t="s">
        <v>138</v>
      </c>
      <c r="E185" s="138" t="s">
        <v>278</v>
      </c>
      <c r="F185" s="140" t="s">
        <v>279</v>
      </c>
      <c r="G185" s="140" t="s">
        <v>280</v>
      </c>
      <c r="H185" s="27"/>
      <c r="I185" s="35"/>
      <c r="J185" s="35"/>
      <c r="K185" s="35"/>
      <c r="L185" s="35"/>
      <c r="M185" s="35"/>
      <c r="N185" s="138" t="s">
        <v>281</v>
      </c>
      <c r="O185" s="138" t="s">
        <v>180</v>
      </c>
      <c r="P185" s="58"/>
      <c r="Q185" s="61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</row>
    <row r="186" spans="1:35" s="60" customFormat="1" ht="210.75" customHeight="1" x14ac:dyDescent="0.3">
      <c r="A186" s="143"/>
      <c r="B186" s="139"/>
      <c r="C186" s="75" t="s">
        <v>282</v>
      </c>
      <c r="D186" s="143"/>
      <c r="E186" s="139"/>
      <c r="F186" s="143"/>
      <c r="G186" s="143"/>
      <c r="H186" s="27">
        <v>2018</v>
      </c>
      <c r="I186" s="35">
        <f t="shared" si="3"/>
        <v>25383.832390000003</v>
      </c>
      <c r="J186" s="35"/>
      <c r="K186" s="35">
        <v>24150.432390000002</v>
      </c>
      <c r="L186" s="35">
        <v>1233.4000000000001</v>
      </c>
      <c r="M186" s="35"/>
      <c r="N186" s="139"/>
      <c r="O186" s="139"/>
      <c r="P186" s="58"/>
      <c r="Q186" s="61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</row>
    <row r="187" spans="1:35" s="60" customFormat="1" ht="70.5" hidden="1" customHeight="1" x14ac:dyDescent="0.3">
      <c r="A187" s="140" t="s">
        <v>283</v>
      </c>
      <c r="B187" s="141" t="s">
        <v>284</v>
      </c>
      <c r="C187" s="73"/>
      <c r="D187" s="140" t="s">
        <v>183</v>
      </c>
      <c r="E187" s="142" t="s">
        <v>191</v>
      </c>
      <c r="F187" s="140" t="s">
        <v>285</v>
      </c>
      <c r="G187" s="140" t="s">
        <v>286</v>
      </c>
      <c r="H187" s="27"/>
      <c r="I187" s="35"/>
      <c r="J187" s="35"/>
      <c r="K187" s="35"/>
      <c r="L187" s="35"/>
      <c r="M187" s="35"/>
      <c r="N187" s="138" t="s">
        <v>243</v>
      </c>
      <c r="O187" s="138" t="s">
        <v>180</v>
      </c>
      <c r="P187" s="76"/>
      <c r="Q187" s="61"/>
      <c r="R187" s="77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</row>
    <row r="188" spans="1:35" s="60" customFormat="1" ht="135" customHeight="1" x14ac:dyDescent="0.3">
      <c r="A188" s="130"/>
      <c r="B188" s="119"/>
      <c r="C188" s="78"/>
      <c r="D188" s="130"/>
      <c r="E188" s="130"/>
      <c r="F188" s="130"/>
      <c r="G188" s="130"/>
      <c r="H188" s="27">
        <v>2019</v>
      </c>
      <c r="I188" s="35">
        <f t="shared" si="3"/>
        <v>9190</v>
      </c>
      <c r="J188" s="35"/>
      <c r="K188" s="35">
        <v>8730.5</v>
      </c>
      <c r="L188" s="35">
        <v>459.5</v>
      </c>
      <c r="M188" s="35"/>
      <c r="N188" s="119"/>
      <c r="O188" s="119"/>
      <c r="P188" s="76"/>
      <c r="Q188" s="61"/>
      <c r="R188" s="77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</row>
    <row r="189" spans="1:35" s="60" customFormat="1" ht="45.75" customHeight="1" x14ac:dyDescent="0.3">
      <c r="A189" s="137" t="s">
        <v>287</v>
      </c>
      <c r="B189" s="118" t="s">
        <v>288</v>
      </c>
      <c r="C189" s="118"/>
      <c r="D189" s="137" t="s">
        <v>289</v>
      </c>
      <c r="E189" s="137" t="s">
        <v>191</v>
      </c>
      <c r="F189" s="137" t="s">
        <v>290</v>
      </c>
      <c r="G189" s="136" t="s">
        <v>291</v>
      </c>
      <c r="H189" s="27">
        <v>2019</v>
      </c>
      <c r="I189" s="35">
        <f t="shared" si="3"/>
        <v>438.1</v>
      </c>
      <c r="J189" s="35"/>
      <c r="K189" s="35">
        <v>425</v>
      </c>
      <c r="L189" s="35">
        <v>13.1</v>
      </c>
      <c r="M189" s="35"/>
      <c r="N189" s="118" t="s">
        <v>292</v>
      </c>
      <c r="O189" s="118" t="s">
        <v>180</v>
      </c>
      <c r="P189" s="76"/>
      <c r="Q189" s="61"/>
      <c r="R189" s="77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</row>
    <row r="190" spans="1:35" s="60" customFormat="1" ht="90" customHeight="1" x14ac:dyDescent="0.3">
      <c r="A190" s="130"/>
      <c r="B190" s="119"/>
      <c r="C190" s="119"/>
      <c r="D190" s="130"/>
      <c r="E190" s="130"/>
      <c r="F190" s="130"/>
      <c r="G190" s="130"/>
      <c r="H190" s="27">
        <v>2020</v>
      </c>
      <c r="I190" s="35">
        <f t="shared" si="3"/>
        <v>5717.9000000000005</v>
      </c>
      <c r="J190" s="35"/>
      <c r="K190" s="35">
        <v>5546.3</v>
      </c>
      <c r="L190" s="35">
        <v>171.6</v>
      </c>
      <c r="M190" s="35"/>
      <c r="N190" s="119"/>
      <c r="O190" s="119"/>
      <c r="P190" s="76"/>
      <c r="Q190" s="61"/>
      <c r="R190" s="77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</row>
    <row r="191" spans="1:35" s="60" customFormat="1" ht="41.25" customHeight="1" x14ac:dyDescent="0.3">
      <c r="A191" s="137" t="s">
        <v>293</v>
      </c>
      <c r="B191" s="118" t="s">
        <v>294</v>
      </c>
      <c r="C191" s="118"/>
      <c r="D191" s="137" t="s">
        <v>295</v>
      </c>
      <c r="E191" s="137"/>
      <c r="F191" s="137"/>
      <c r="G191" s="136"/>
      <c r="H191" s="27">
        <v>2019</v>
      </c>
      <c r="I191" s="35">
        <f>J191+K191+L191+M191</f>
        <v>5717.9000000000005</v>
      </c>
      <c r="J191" s="35"/>
      <c r="K191" s="35">
        <v>5546.3</v>
      </c>
      <c r="L191" s="35">
        <v>171.6</v>
      </c>
      <c r="M191" s="35"/>
      <c r="N191" s="118" t="s">
        <v>179</v>
      </c>
      <c r="O191" s="118" t="s">
        <v>180</v>
      </c>
      <c r="P191" s="76"/>
      <c r="Q191" s="61"/>
      <c r="R191" s="77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</row>
    <row r="192" spans="1:35" s="60" customFormat="1" ht="36.75" customHeight="1" x14ac:dyDescent="0.3">
      <c r="A192" s="129"/>
      <c r="B192" s="132"/>
      <c r="C192" s="132"/>
      <c r="D192" s="129"/>
      <c r="E192" s="129"/>
      <c r="F192" s="129"/>
      <c r="G192" s="129"/>
      <c r="H192" s="27">
        <v>2020</v>
      </c>
      <c r="I192" s="35">
        <f>J192+K192+L192+M192</f>
        <v>134849.29999999999</v>
      </c>
      <c r="J192" s="35"/>
      <c r="K192" s="35">
        <v>130803.9</v>
      </c>
      <c r="L192" s="35">
        <v>4045.4</v>
      </c>
      <c r="M192" s="35"/>
      <c r="N192" s="132"/>
      <c r="O192" s="132"/>
      <c r="P192" s="76"/>
      <c r="Q192" s="61"/>
      <c r="R192" s="77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</row>
    <row r="193" spans="1:35" s="60" customFormat="1" ht="37.5" customHeight="1" x14ac:dyDescent="0.3">
      <c r="A193" s="129"/>
      <c r="B193" s="132"/>
      <c r="C193" s="132"/>
      <c r="D193" s="129"/>
      <c r="E193" s="129"/>
      <c r="F193" s="129"/>
      <c r="G193" s="129"/>
      <c r="H193" s="27">
        <v>2021</v>
      </c>
      <c r="I193" s="35">
        <f>J193+K193+L193+M193</f>
        <v>35227.5</v>
      </c>
      <c r="J193" s="35"/>
      <c r="K193" s="35">
        <v>34170.6</v>
      </c>
      <c r="L193" s="35">
        <v>1056.9000000000001</v>
      </c>
      <c r="M193" s="35"/>
      <c r="N193" s="132"/>
      <c r="O193" s="132"/>
      <c r="P193" s="76"/>
      <c r="Q193" s="61"/>
      <c r="R193" s="77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</row>
    <row r="194" spans="1:35" s="60" customFormat="1" ht="36.75" customHeight="1" x14ac:dyDescent="0.3">
      <c r="A194" s="129"/>
      <c r="B194" s="132"/>
      <c r="C194" s="119"/>
      <c r="D194" s="129"/>
      <c r="E194" s="129"/>
      <c r="F194" s="129"/>
      <c r="G194" s="129"/>
      <c r="H194" s="27">
        <v>2022</v>
      </c>
      <c r="I194" s="35">
        <f>J194+K194+L194+M194</f>
        <v>11456.2</v>
      </c>
      <c r="J194" s="35"/>
      <c r="K194" s="35">
        <v>11112.5</v>
      </c>
      <c r="L194" s="35">
        <v>343.7</v>
      </c>
      <c r="M194" s="35"/>
      <c r="N194" s="132"/>
      <c r="O194" s="132"/>
      <c r="P194" s="76"/>
      <c r="Q194" s="61"/>
      <c r="R194" s="77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</row>
    <row r="195" spans="1:35" s="60" customFormat="1" ht="34.5" customHeight="1" x14ac:dyDescent="0.3">
      <c r="A195" s="133">
        <v>3</v>
      </c>
      <c r="B195" s="124" t="s">
        <v>296</v>
      </c>
      <c r="C195" s="124"/>
      <c r="D195" s="133"/>
      <c r="E195" s="133"/>
      <c r="F195" s="133"/>
      <c r="G195" s="133"/>
      <c r="H195" s="30">
        <v>2019</v>
      </c>
      <c r="I195" s="31">
        <f>J195+K195+L195+M195</f>
        <v>20364</v>
      </c>
      <c r="J195" s="31"/>
      <c r="K195" s="31">
        <f>K205</f>
        <v>364</v>
      </c>
      <c r="L195" s="31"/>
      <c r="M195" s="31">
        <v>20000</v>
      </c>
      <c r="N195" s="124" t="s">
        <v>297</v>
      </c>
      <c r="O195" s="124" t="s">
        <v>298</v>
      </c>
      <c r="P195" s="76"/>
      <c r="Q195" s="61"/>
      <c r="R195" s="77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</row>
    <row r="196" spans="1:35" s="60" customFormat="1" ht="38.25" customHeight="1" x14ac:dyDescent="0.3">
      <c r="A196" s="134"/>
      <c r="B196" s="125"/>
      <c r="C196" s="113"/>
      <c r="D196" s="134"/>
      <c r="E196" s="134"/>
      <c r="F196" s="134"/>
      <c r="G196" s="134"/>
      <c r="H196" s="30">
        <v>2020</v>
      </c>
      <c r="I196" s="31">
        <f t="shared" ref="I196:I204" si="4">J196+K196+L196+M196</f>
        <v>385190</v>
      </c>
      <c r="J196" s="31"/>
      <c r="K196" s="31">
        <f>K206</f>
        <v>0</v>
      </c>
      <c r="L196" s="31"/>
      <c r="M196" s="31">
        <f>M206</f>
        <v>385190</v>
      </c>
      <c r="N196" s="125"/>
      <c r="O196" s="125"/>
      <c r="P196" s="76"/>
      <c r="Q196" s="61"/>
      <c r="R196" s="77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</row>
    <row r="197" spans="1:35" s="60" customFormat="1" ht="36.75" customHeight="1" x14ac:dyDescent="0.3">
      <c r="A197" s="134"/>
      <c r="B197" s="125"/>
      <c r="C197" s="113"/>
      <c r="D197" s="134"/>
      <c r="E197" s="134"/>
      <c r="F197" s="134"/>
      <c r="G197" s="134"/>
      <c r="H197" s="30">
        <v>2021</v>
      </c>
      <c r="I197" s="31">
        <f t="shared" si="4"/>
        <v>20250</v>
      </c>
      <c r="J197" s="31"/>
      <c r="K197" s="31">
        <f>K201</f>
        <v>20250</v>
      </c>
      <c r="L197" s="31"/>
      <c r="M197" s="31"/>
      <c r="N197" s="125"/>
      <c r="O197" s="125"/>
      <c r="P197" s="76"/>
      <c r="Q197" s="61"/>
      <c r="R197" s="77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</row>
    <row r="198" spans="1:35" s="60" customFormat="1" ht="38.25" customHeight="1" x14ac:dyDescent="0.3">
      <c r="A198" s="134"/>
      <c r="B198" s="125"/>
      <c r="C198" s="113"/>
      <c r="D198" s="134"/>
      <c r="E198" s="134"/>
      <c r="F198" s="134"/>
      <c r="G198" s="134"/>
      <c r="H198" s="30">
        <v>2022</v>
      </c>
      <c r="I198" s="31">
        <f t="shared" si="4"/>
        <v>90000</v>
      </c>
      <c r="J198" s="31"/>
      <c r="K198" s="31">
        <f>K202</f>
        <v>90000</v>
      </c>
      <c r="L198" s="31"/>
      <c r="M198" s="31"/>
      <c r="N198" s="125"/>
      <c r="O198" s="125"/>
      <c r="P198" s="76"/>
      <c r="Q198" s="61"/>
      <c r="R198" s="77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</row>
    <row r="199" spans="1:35" s="60" customFormat="1" ht="38.25" customHeight="1" x14ac:dyDescent="0.3">
      <c r="A199" s="134"/>
      <c r="B199" s="125"/>
      <c r="C199" s="113"/>
      <c r="D199" s="134"/>
      <c r="E199" s="134"/>
      <c r="F199" s="134"/>
      <c r="G199" s="134"/>
      <c r="H199" s="30">
        <v>2023</v>
      </c>
      <c r="I199" s="31">
        <f t="shared" si="4"/>
        <v>40000</v>
      </c>
      <c r="J199" s="31"/>
      <c r="K199" s="31">
        <f>K203</f>
        <v>40000</v>
      </c>
      <c r="L199" s="31"/>
      <c r="M199" s="31"/>
      <c r="N199" s="125"/>
      <c r="O199" s="125"/>
      <c r="P199" s="76"/>
      <c r="Q199" s="61"/>
      <c r="R199" s="77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</row>
    <row r="200" spans="1:35" s="60" customFormat="1" ht="58.5" customHeight="1" x14ac:dyDescent="0.3">
      <c r="A200" s="135"/>
      <c r="B200" s="126"/>
      <c r="C200" s="114"/>
      <c r="D200" s="135"/>
      <c r="E200" s="135"/>
      <c r="F200" s="135"/>
      <c r="G200" s="135"/>
      <c r="H200" s="30">
        <v>2024</v>
      </c>
      <c r="I200" s="31">
        <f t="shared" si="4"/>
        <v>20000</v>
      </c>
      <c r="J200" s="31"/>
      <c r="K200" s="31">
        <f>K204</f>
        <v>20000</v>
      </c>
      <c r="L200" s="31"/>
      <c r="M200" s="31"/>
      <c r="N200" s="126"/>
      <c r="O200" s="126"/>
      <c r="P200" s="76"/>
      <c r="Q200" s="61"/>
      <c r="R200" s="77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</row>
    <row r="201" spans="1:35" s="60" customFormat="1" ht="36.75" customHeight="1" x14ac:dyDescent="0.3">
      <c r="A201" s="120" t="s">
        <v>299</v>
      </c>
      <c r="B201" s="127" t="s">
        <v>300</v>
      </c>
      <c r="C201" s="128">
        <v>6.35</v>
      </c>
      <c r="D201" s="122" t="s">
        <v>301</v>
      </c>
      <c r="E201" s="122" t="s">
        <v>55</v>
      </c>
      <c r="F201" s="122" t="s">
        <v>302</v>
      </c>
      <c r="G201" s="106">
        <v>5954520</v>
      </c>
      <c r="H201" s="27">
        <v>2021</v>
      </c>
      <c r="I201" s="35">
        <f t="shared" si="4"/>
        <v>20250</v>
      </c>
      <c r="J201" s="35"/>
      <c r="K201" s="35">
        <v>20250</v>
      </c>
      <c r="L201" s="35"/>
      <c r="M201" s="35"/>
      <c r="N201" s="127" t="s">
        <v>58</v>
      </c>
      <c r="O201" s="127" t="s">
        <v>180</v>
      </c>
      <c r="P201" s="76"/>
      <c r="Q201" s="61"/>
      <c r="R201" s="77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</row>
    <row r="202" spans="1:35" s="60" customFormat="1" ht="34.5" customHeight="1" x14ac:dyDescent="0.3">
      <c r="A202" s="121"/>
      <c r="B202" s="109"/>
      <c r="C202" s="129"/>
      <c r="D202" s="121"/>
      <c r="E202" s="121"/>
      <c r="F202" s="121"/>
      <c r="G202" s="131"/>
      <c r="H202" s="27">
        <v>2022</v>
      </c>
      <c r="I202" s="35">
        <f t="shared" si="4"/>
        <v>90000</v>
      </c>
      <c r="J202" s="35"/>
      <c r="K202" s="35">
        <v>90000</v>
      </c>
      <c r="L202" s="35"/>
      <c r="M202" s="35"/>
      <c r="N202" s="109"/>
      <c r="O202" s="109"/>
      <c r="P202" s="76"/>
      <c r="Q202" s="61"/>
      <c r="R202" s="77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</row>
    <row r="203" spans="1:35" s="60" customFormat="1" ht="36" customHeight="1" x14ac:dyDescent="0.3">
      <c r="A203" s="121"/>
      <c r="B203" s="109"/>
      <c r="C203" s="129"/>
      <c r="D203" s="121"/>
      <c r="E203" s="121"/>
      <c r="F203" s="121"/>
      <c r="G203" s="131"/>
      <c r="H203" s="27">
        <v>2023</v>
      </c>
      <c r="I203" s="35">
        <f t="shared" si="4"/>
        <v>40000</v>
      </c>
      <c r="J203" s="35"/>
      <c r="K203" s="35">
        <v>40000</v>
      </c>
      <c r="L203" s="35"/>
      <c r="M203" s="35"/>
      <c r="N203" s="109"/>
      <c r="O203" s="109"/>
      <c r="P203" s="76"/>
      <c r="Q203" s="61"/>
      <c r="R203" s="77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</row>
    <row r="204" spans="1:35" s="60" customFormat="1" ht="42" customHeight="1" x14ac:dyDescent="0.3">
      <c r="A204" s="121"/>
      <c r="B204" s="109"/>
      <c r="C204" s="130"/>
      <c r="D204" s="121"/>
      <c r="E204" s="121"/>
      <c r="F204" s="121"/>
      <c r="G204" s="131"/>
      <c r="H204" s="27">
        <v>2024</v>
      </c>
      <c r="I204" s="35">
        <f t="shared" si="4"/>
        <v>20000</v>
      </c>
      <c r="J204" s="35"/>
      <c r="K204" s="35">
        <v>20000</v>
      </c>
      <c r="L204" s="35"/>
      <c r="M204" s="35"/>
      <c r="N204" s="109"/>
      <c r="O204" s="109"/>
      <c r="P204" s="76"/>
      <c r="Q204" s="61"/>
      <c r="R204" s="77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</row>
    <row r="205" spans="1:35" s="60" customFormat="1" ht="38.25" customHeight="1" x14ac:dyDescent="0.3">
      <c r="A205" s="116" t="s">
        <v>303</v>
      </c>
      <c r="B205" s="108" t="s">
        <v>304</v>
      </c>
      <c r="C205" s="118"/>
      <c r="D205" s="120" t="s">
        <v>289</v>
      </c>
      <c r="E205" s="122" t="s">
        <v>55</v>
      </c>
      <c r="F205" s="122" t="s">
        <v>305</v>
      </c>
      <c r="G205" s="106">
        <v>405554</v>
      </c>
      <c r="H205" s="27">
        <v>2019</v>
      </c>
      <c r="I205" s="35">
        <f>J205+K205+L205+M205</f>
        <v>20364</v>
      </c>
      <c r="J205" s="35"/>
      <c r="K205" s="35">
        <v>364</v>
      </c>
      <c r="L205" s="35"/>
      <c r="M205" s="35">
        <v>20000</v>
      </c>
      <c r="N205" s="108" t="s">
        <v>306</v>
      </c>
      <c r="O205" s="108" t="s">
        <v>306</v>
      </c>
      <c r="P205" s="76"/>
      <c r="Q205" s="61"/>
      <c r="R205" s="77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</row>
    <row r="206" spans="1:35" s="60" customFormat="1" ht="147.75" customHeight="1" x14ac:dyDescent="0.3">
      <c r="A206" s="117"/>
      <c r="B206" s="109"/>
      <c r="C206" s="119"/>
      <c r="D206" s="121"/>
      <c r="E206" s="123"/>
      <c r="F206" s="123"/>
      <c r="G206" s="107"/>
      <c r="H206" s="27">
        <v>2020</v>
      </c>
      <c r="I206" s="35">
        <f>J206+K206+L206+M206</f>
        <v>385190</v>
      </c>
      <c r="J206" s="35"/>
      <c r="K206" s="35"/>
      <c r="L206" s="35"/>
      <c r="M206" s="35">
        <v>385190</v>
      </c>
      <c r="N206" s="109"/>
      <c r="O206" s="109"/>
      <c r="P206" s="76"/>
      <c r="Q206" s="61"/>
      <c r="R206" s="77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</row>
    <row r="207" spans="1:35" ht="25.5" customHeight="1" x14ac:dyDescent="0.3">
      <c r="A207" s="110"/>
      <c r="B207" s="100" t="s">
        <v>307</v>
      </c>
      <c r="C207" s="112"/>
      <c r="D207" s="115"/>
      <c r="E207" s="100"/>
      <c r="F207" s="115"/>
      <c r="G207" s="115"/>
      <c r="H207" s="30">
        <v>2018</v>
      </c>
      <c r="I207" s="31">
        <f>J207+K207+L207+M207</f>
        <v>1159400.75661</v>
      </c>
      <c r="J207" s="31"/>
      <c r="K207" s="31">
        <f>K147+K13</f>
        <v>1153353.25661</v>
      </c>
      <c r="L207" s="31">
        <f>L147+L13</f>
        <v>6047.5</v>
      </c>
      <c r="M207" s="31"/>
      <c r="N207" s="100"/>
      <c r="O207" s="100"/>
      <c r="P207" s="23"/>
      <c r="Q207" s="23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ht="25.5" customHeight="1" x14ac:dyDescent="0.3">
      <c r="A208" s="111"/>
      <c r="B208" s="101"/>
      <c r="C208" s="113"/>
      <c r="D208" s="111"/>
      <c r="E208" s="101"/>
      <c r="F208" s="111"/>
      <c r="G208" s="111"/>
      <c r="H208" s="30">
        <v>2019</v>
      </c>
      <c r="I208" s="31">
        <f>I14+I148+I195</f>
        <v>1611903.0615299998</v>
      </c>
      <c r="J208" s="31"/>
      <c r="K208" s="31">
        <f>K14+K148+K195</f>
        <v>1359860.6515299999</v>
      </c>
      <c r="L208" s="31">
        <f>L14+L148+L195</f>
        <v>7333.4</v>
      </c>
      <c r="M208" s="31">
        <f>M195+M14</f>
        <v>244709.01</v>
      </c>
      <c r="N208" s="101"/>
      <c r="O208" s="101"/>
      <c r="P208" s="23"/>
      <c r="Q208" s="23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ht="30" customHeight="1" x14ac:dyDescent="0.3">
      <c r="A209" s="111"/>
      <c r="B209" s="101"/>
      <c r="C209" s="113"/>
      <c r="D209" s="111"/>
      <c r="E209" s="101"/>
      <c r="F209" s="111"/>
      <c r="G209" s="111"/>
      <c r="H209" s="30">
        <v>2020</v>
      </c>
      <c r="I209" s="31">
        <f>I15+I196+I149</f>
        <v>2423280.14</v>
      </c>
      <c r="J209" s="31"/>
      <c r="K209" s="31">
        <f>K15+K196+K149</f>
        <v>1940526.04</v>
      </c>
      <c r="L209" s="31">
        <f>L15+L196+L149</f>
        <v>17564.099999999999</v>
      </c>
      <c r="M209" s="31">
        <f>M15+M196+M149</f>
        <v>465190</v>
      </c>
      <c r="N209" s="101"/>
      <c r="O209" s="101"/>
      <c r="P209" s="23"/>
      <c r="Q209" s="23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ht="25.5" customHeight="1" x14ac:dyDescent="0.3">
      <c r="A210" s="111"/>
      <c r="B210" s="101"/>
      <c r="C210" s="113"/>
      <c r="D210" s="111"/>
      <c r="E210" s="101"/>
      <c r="F210" s="111"/>
      <c r="G210" s="111"/>
      <c r="H210" s="30">
        <v>2021</v>
      </c>
      <c r="I210" s="31">
        <f>I16+I197+I150</f>
        <v>2733114.6026699999</v>
      </c>
      <c r="J210" s="31"/>
      <c r="K210" s="31">
        <f>K16+K197+K150</f>
        <v>2727579.8026699997</v>
      </c>
      <c r="L210" s="31">
        <f>L16+L197+L150</f>
        <v>5534.7999999999993</v>
      </c>
      <c r="M210" s="31"/>
      <c r="N210" s="101"/>
      <c r="O210" s="101"/>
      <c r="P210" s="23"/>
      <c r="Q210" s="23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ht="27.75" customHeight="1" x14ac:dyDescent="0.3">
      <c r="A211" s="111"/>
      <c r="B211" s="101"/>
      <c r="C211" s="113"/>
      <c r="D211" s="111"/>
      <c r="E211" s="101"/>
      <c r="F211" s="111"/>
      <c r="G211" s="111"/>
      <c r="H211" s="30">
        <v>2022</v>
      </c>
      <c r="I211" s="31">
        <f>I17+I151+I198</f>
        <v>2472171.4920000001</v>
      </c>
      <c r="J211" s="31"/>
      <c r="K211" s="31">
        <f t="shared" ref="K211:L213" si="5">K17+K151+K198</f>
        <v>2464943.892</v>
      </c>
      <c r="L211" s="31">
        <f t="shared" si="5"/>
        <v>7227.6</v>
      </c>
      <c r="M211" s="31"/>
      <c r="N211" s="101"/>
      <c r="O211" s="101"/>
      <c r="P211" s="23"/>
      <c r="Q211" s="23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ht="24.75" customHeight="1" x14ac:dyDescent="0.3">
      <c r="A212" s="111"/>
      <c r="B212" s="101"/>
      <c r="C212" s="113"/>
      <c r="D212" s="111"/>
      <c r="E212" s="101"/>
      <c r="F212" s="111"/>
      <c r="G212" s="111"/>
      <c r="H212" s="30">
        <v>2023</v>
      </c>
      <c r="I212" s="31">
        <f>I18+I152+I199</f>
        <v>2184964.2294999999</v>
      </c>
      <c r="J212" s="31"/>
      <c r="K212" s="31">
        <f t="shared" si="5"/>
        <v>2181204.9295000001</v>
      </c>
      <c r="L212" s="31">
        <f t="shared" si="5"/>
        <v>3759.3</v>
      </c>
      <c r="M212" s="31"/>
      <c r="N212" s="101"/>
      <c r="O212" s="101"/>
      <c r="P212" s="23"/>
      <c r="Q212" s="23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ht="24.75" customHeight="1" x14ac:dyDescent="0.3">
      <c r="A213" s="111"/>
      <c r="B213" s="101"/>
      <c r="C213" s="113"/>
      <c r="D213" s="111"/>
      <c r="E213" s="101"/>
      <c r="F213" s="111"/>
      <c r="G213" s="111"/>
      <c r="H213" s="30">
        <v>2024</v>
      </c>
      <c r="I213" s="31">
        <f>I19+I153+I200</f>
        <v>2021229.8295</v>
      </c>
      <c r="J213" s="31"/>
      <c r="K213" s="31">
        <f t="shared" si="5"/>
        <v>2017282.5294999999</v>
      </c>
      <c r="L213" s="31">
        <f t="shared" si="5"/>
        <v>3947.3</v>
      </c>
      <c r="M213" s="31"/>
      <c r="N213" s="101"/>
      <c r="O213" s="101"/>
      <c r="P213" s="23"/>
      <c r="Q213" s="23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80" customFormat="1" ht="24.75" customHeight="1" x14ac:dyDescent="0.35">
      <c r="A214" s="111"/>
      <c r="B214" s="101"/>
      <c r="C214" s="113"/>
      <c r="D214" s="111"/>
      <c r="E214" s="101"/>
      <c r="F214" s="111"/>
      <c r="G214" s="111"/>
      <c r="H214" s="30">
        <v>2025</v>
      </c>
      <c r="I214" s="31">
        <f>I20</f>
        <v>948020</v>
      </c>
      <c r="J214" s="31"/>
      <c r="K214" s="31">
        <f t="shared" ref="K214:L216" si="6">K20</f>
        <v>948020</v>
      </c>
      <c r="L214" s="31">
        <f t="shared" si="6"/>
        <v>0</v>
      </c>
      <c r="M214" s="31"/>
      <c r="N214" s="101"/>
      <c r="O214" s="101"/>
      <c r="P214" s="66"/>
      <c r="Q214" s="66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</row>
    <row r="215" spans="1:35" s="80" customFormat="1" ht="24.75" customHeight="1" x14ac:dyDescent="0.35">
      <c r="A215" s="111"/>
      <c r="B215" s="101"/>
      <c r="C215" s="113"/>
      <c r="D215" s="111"/>
      <c r="E215" s="101"/>
      <c r="F215" s="111"/>
      <c r="G215" s="111"/>
      <c r="H215" s="30">
        <v>2026</v>
      </c>
      <c r="I215" s="31">
        <f>I21</f>
        <v>571000</v>
      </c>
      <c r="J215" s="31"/>
      <c r="K215" s="31">
        <f t="shared" si="6"/>
        <v>571000</v>
      </c>
      <c r="L215" s="31">
        <f t="shared" si="6"/>
        <v>0</v>
      </c>
      <c r="M215" s="31"/>
      <c r="N215" s="101"/>
      <c r="O215" s="101"/>
      <c r="P215" s="66"/>
      <c r="Q215" s="66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</row>
    <row r="216" spans="1:35" s="80" customFormat="1" ht="29.25" customHeight="1" x14ac:dyDescent="0.35">
      <c r="A216" s="111"/>
      <c r="B216" s="101"/>
      <c r="C216" s="114"/>
      <c r="D216" s="111"/>
      <c r="E216" s="101"/>
      <c r="F216" s="111"/>
      <c r="G216" s="111"/>
      <c r="H216" s="30">
        <v>2027</v>
      </c>
      <c r="I216" s="81">
        <f>I22</f>
        <v>21582.3</v>
      </c>
      <c r="J216" s="81"/>
      <c r="K216" s="81">
        <f t="shared" si="6"/>
        <v>21582.3</v>
      </c>
      <c r="L216" s="81">
        <f t="shared" si="6"/>
        <v>0</v>
      </c>
      <c r="M216" s="82"/>
      <c r="N216" s="101"/>
      <c r="O216" s="101"/>
      <c r="P216" s="66"/>
      <c r="Q216" s="66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</row>
    <row r="217" spans="1:35" ht="18" x14ac:dyDescent="0.3">
      <c r="A217" s="102" t="s">
        <v>308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23"/>
      <c r="Q217" s="23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ht="27" customHeight="1" x14ac:dyDescent="0.3">
      <c r="A218" s="104" t="s">
        <v>309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23"/>
      <c r="Q218" s="23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:35" ht="45.75" customHeight="1" x14ac:dyDescent="0.3">
      <c r="A219" s="104" t="s">
        <v>310</v>
      </c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23"/>
      <c r="Q219" s="23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  <row r="220" spans="1:35" ht="45.75" customHeight="1" x14ac:dyDescent="0.3">
      <c r="A220" s="104" t="s">
        <v>311</v>
      </c>
      <c r="B220" s="105" t="s">
        <v>312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23"/>
      <c r="Q220" s="23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</row>
    <row r="221" spans="1:35" ht="29.25" customHeight="1" x14ac:dyDescent="0.3">
      <c r="A221" s="98" t="s">
        <v>313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23"/>
      <c r="Q221" s="23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</row>
    <row r="222" spans="1:35" ht="18" x14ac:dyDescent="0.3">
      <c r="A222" s="83"/>
      <c r="B222" s="84"/>
      <c r="C222" s="84"/>
      <c r="D222" s="23"/>
      <c r="E222" s="84"/>
      <c r="F222" s="23"/>
      <c r="G222" s="23"/>
      <c r="H222" s="26"/>
      <c r="I222" s="23"/>
      <c r="J222" s="23"/>
      <c r="K222" s="23"/>
      <c r="L222" s="23"/>
      <c r="M222" s="23"/>
      <c r="N222" s="84"/>
      <c r="O222" s="84"/>
      <c r="P222" s="23"/>
      <c r="Q222" s="23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</row>
    <row r="223" spans="1:35" ht="18" x14ac:dyDescent="0.3">
      <c r="A223" s="83"/>
      <c r="B223" s="84"/>
      <c r="C223" s="84"/>
      <c r="D223" s="23"/>
      <c r="E223" s="84"/>
      <c r="F223" s="23"/>
      <c r="G223" s="23"/>
      <c r="H223" s="26"/>
      <c r="I223" s="23"/>
      <c r="J223" s="23"/>
      <c r="K223" s="23"/>
      <c r="L223" s="23"/>
      <c r="M223" s="23"/>
      <c r="N223" s="84"/>
      <c r="O223" s="84"/>
      <c r="P223" s="23"/>
      <c r="Q223" s="23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</row>
    <row r="224" spans="1:35" ht="18" x14ac:dyDescent="0.3">
      <c r="A224" s="83"/>
      <c r="B224" s="84"/>
      <c r="C224" s="84"/>
      <c r="D224" s="23"/>
      <c r="E224" s="84"/>
      <c r="F224" s="23"/>
      <c r="G224" s="23"/>
      <c r="H224" s="26"/>
      <c r="I224" s="23"/>
      <c r="J224" s="23"/>
      <c r="K224" s="85"/>
      <c r="L224" s="23"/>
      <c r="M224" s="23"/>
      <c r="N224" s="84"/>
      <c r="O224" s="84"/>
      <c r="P224" s="23"/>
      <c r="Q224" s="23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</row>
    <row r="225" spans="1:35" ht="18" x14ac:dyDescent="0.3">
      <c r="A225" s="83"/>
      <c r="B225" s="84"/>
      <c r="C225" s="84"/>
      <c r="D225" s="23"/>
      <c r="E225" s="84"/>
      <c r="F225" s="23"/>
      <c r="G225" s="23"/>
      <c r="H225" s="26"/>
      <c r="I225" s="23"/>
      <c r="J225" s="23"/>
      <c r="K225" s="23"/>
      <c r="L225" s="23"/>
      <c r="M225" s="23"/>
      <c r="N225" s="84"/>
      <c r="O225" s="84"/>
      <c r="P225" s="23"/>
      <c r="Q225" s="23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</row>
    <row r="226" spans="1:35" ht="18" x14ac:dyDescent="0.3">
      <c r="A226" s="83"/>
      <c r="B226" s="84"/>
      <c r="C226" s="84"/>
      <c r="D226" s="23"/>
      <c r="E226" s="84"/>
      <c r="F226" s="23"/>
      <c r="G226" s="23"/>
      <c r="H226" s="26"/>
      <c r="I226" s="23"/>
      <c r="J226" s="23"/>
      <c r="K226" s="23"/>
      <c r="L226" s="23"/>
      <c r="M226" s="23"/>
      <c r="N226" s="84"/>
      <c r="O226" s="84"/>
      <c r="P226" s="23"/>
      <c r="Q226" s="23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</row>
    <row r="227" spans="1:35" ht="18" x14ac:dyDescent="0.3">
      <c r="A227" s="83"/>
      <c r="B227" s="84"/>
      <c r="C227" s="84"/>
      <c r="D227" s="23"/>
      <c r="E227" s="84"/>
      <c r="F227" s="23"/>
      <c r="G227" s="23"/>
      <c r="H227" s="26"/>
      <c r="I227" s="23"/>
      <c r="J227" s="23"/>
      <c r="K227" s="23"/>
      <c r="L227" s="23"/>
      <c r="M227" s="23"/>
      <c r="N227" s="84"/>
      <c r="O227" s="84"/>
      <c r="P227" s="23"/>
      <c r="Q227" s="23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</row>
    <row r="228" spans="1:35" ht="18" x14ac:dyDescent="0.3">
      <c r="A228" s="83"/>
      <c r="B228" s="84"/>
      <c r="C228" s="84"/>
      <c r="D228" s="23"/>
      <c r="E228" s="84"/>
      <c r="F228" s="23"/>
      <c r="G228" s="23"/>
      <c r="H228" s="26"/>
      <c r="I228" s="23"/>
      <c r="J228" s="23"/>
      <c r="K228" s="23"/>
      <c r="L228" s="23"/>
      <c r="M228" s="23"/>
      <c r="N228" s="84"/>
      <c r="O228" s="84"/>
      <c r="P228" s="23"/>
      <c r="Q228" s="23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</row>
    <row r="229" spans="1:35" ht="18" x14ac:dyDescent="0.3">
      <c r="A229" s="83"/>
      <c r="B229" s="84"/>
      <c r="C229" s="84"/>
      <c r="D229" s="23"/>
      <c r="E229" s="84"/>
      <c r="F229" s="23"/>
      <c r="G229" s="23"/>
      <c r="H229" s="26"/>
      <c r="I229" s="23"/>
      <c r="J229" s="23"/>
      <c r="K229" s="23"/>
      <c r="L229" s="23"/>
      <c r="M229" s="23"/>
      <c r="N229" s="84"/>
      <c r="O229" s="84"/>
      <c r="P229" s="23"/>
      <c r="Q229" s="23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</row>
    <row r="230" spans="1:35" ht="18" x14ac:dyDescent="0.3">
      <c r="A230" s="83"/>
      <c r="B230" s="84"/>
      <c r="C230" s="84"/>
      <c r="D230" s="23"/>
      <c r="E230" s="84"/>
      <c r="F230" s="23"/>
      <c r="G230" s="23"/>
      <c r="H230" s="26"/>
      <c r="I230" s="23"/>
      <c r="J230" s="23"/>
      <c r="K230" s="23"/>
      <c r="L230" s="23"/>
      <c r="M230" s="23"/>
      <c r="N230" s="84"/>
      <c r="O230" s="84"/>
      <c r="P230" s="23"/>
      <c r="Q230" s="23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</row>
    <row r="231" spans="1:35" ht="18" x14ac:dyDescent="0.3">
      <c r="A231" s="83"/>
      <c r="B231" s="84"/>
      <c r="C231" s="84"/>
      <c r="D231" s="23"/>
      <c r="E231" s="84"/>
      <c r="F231" s="23"/>
      <c r="G231" s="23"/>
      <c r="H231" s="26"/>
      <c r="I231" s="23"/>
      <c r="J231" s="23"/>
      <c r="K231" s="23"/>
      <c r="L231" s="23"/>
      <c r="M231" s="23"/>
      <c r="N231" s="84"/>
      <c r="O231" s="84"/>
      <c r="P231" s="23"/>
      <c r="Q231" s="23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</row>
    <row r="232" spans="1:35" ht="18" x14ac:dyDescent="0.3">
      <c r="A232" s="83"/>
      <c r="B232" s="84"/>
      <c r="C232" s="84"/>
      <c r="D232" s="23"/>
      <c r="E232" s="84"/>
      <c r="F232" s="23"/>
      <c r="G232" s="23"/>
      <c r="H232" s="26"/>
      <c r="I232" s="23"/>
      <c r="J232" s="23"/>
      <c r="K232" s="23"/>
      <c r="L232" s="23"/>
      <c r="M232" s="23"/>
      <c r="N232" s="84"/>
      <c r="O232" s="84"/>
      <c r="P232" s="23"/>
      <c r="Q232" s="23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</row>
    <row r="233" spans="1:35" ht="18" x14ac:dyDescent="0.3">
      <c r="A233" s="83"/>
      <c r="B233" s="84"/>
      <c r="C233" s="84"/>
      <c r="D233" s="23"/>
      <c r="E233" s="84"/>
      <c r="F233" s="23"/>
      <c r="G233" s="23"/>
      <c r="H233" s="26"/>
      <c r="I233" s="23"/>
      <c r="J233" s="23"/>
      <c r="K233" s="23"/>
      <c r="L233" s="23"/>
      <c r="M233" s="23"/>
      <c r="N233" s="84"/>
      <c r="O233" s="84"/>
      <c r="P233" s="23"/>
      <c r="Q233" s="23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</row>
    <row r="234" spans="1:35" ht="18" x14ac:dyDescent="0.3">
      <c r="A234" s="83"/>
      <c r="B234" s="84"/>
      <c r="C234" s="84"/>
      <c r="D234" s="23"/>
      <c r="E234" s="84"/>
      <c r="F234" s="23"/>
      <c r="G234" s="23"/>
      <c r="H234" s="26"/>
      <c r="I234" s="23"/>
      <c r="J234" s="23"/>
      <c r="K234" s="23"/>
      <c r="L234" s="23"/>
      <c r="M234" s="23"/>
      <c r="N234" s="84"/>
      <c r="O234" s="84"/>
      <c r="P234" s="23"/>
      <c r="Q234" s="23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</row>
    <row r="235" spans="1:35" ht="18" x14ac:dyDescent="0.3">
      <c r="A235" s="83"/>
      <c r="B235" s="84"/>
      <c r="C235" s="84"/>
      <c r="D235" s="23"/>
      <c r="E235" s="84"/>
      <c r="F235" s="23"/>
      <c r="G235" s="23"/>
      <c r="H235" s="26"/>
      <c r="I235" s="23"/>
      <c r="J235" s="23"/>
      <c r="K235" s="23"/>
      <c r="L235" s="23"/>
      <c r="M235" s="23"/>
      <c r="N235" s="84"/>
      <c r="O235" s="84"/>
      <c r="P235" s="23"/>
      <c r="Q235" s="23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</row>
    <row r="236" spans="1:35" ht="18" x14ac:dyDescent="0.3">
      <c r="A236" s="83"/>
      <c r="B236" s="84"/>
      <c r="C236" s="84"/>
      <c r="D236" s="23"/>
      <c r="E236" s="84"/>
      <c r="F236" s="23"/>
      <c r="G236" s="23"/>
      <c r="H236" s="26"/>
      <c r="I236" s="23"/>
      <c r="J236" s="23"/>
      <c r="K236" s="23"/>
      <c r="L236" s="23"/>
      <c r="M236" s="23"/>
      <c r="N236" s="84"/>
      <c r="O236" s="84"/>
      <c r="P236" s="23"/>
      <c r="Q236" s="23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</row>
    <row r="237" spans="1:35" ht="18" x14ac:dyDescent="0.3">
      <c r="A237" s="83"/>
      <c r="B237" s="84"/>
      <c r="C237" s="84"/>
      <c r="D237" s="23"/>
      <c r="E237" s="84"/>
      <c r="F237" s="23"/>
      <c r="G237" s="23"/>
      <c r="H237" s="26"/>
      <c r="I237" s="23"/>
      <c r="J237" s="23"/>
      <c r="K237" s="23"/>
      <c r="L237" s="23"/>
      <c r="M237" s="23"/>
      <c r="N237" s="84"/>
      <c r="O237" s="84"/>
      <c r="P237" s="23"/>
      <c r="Q237" s="23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</row>
    <row r="238" spans="1:35" ht="18" x14ac:dyDescent="0.3">
      <c r="A238" s="83"/>
      <c r="B238" s="84"/>
      <c r="C238" s="84"/>
      <c r="D238" s="23"/>
      <c r="E238" s="84"/>
      <c r="F238" s="23"/>
      <c r="G238" s="23"/>
      <c r="H238" s="26"/>
      <c r="I238" s="23"/>
      <c r="J238" s="23"/>
      <c r="K238" s="23"/>
      <c r="L238" s="23"/>
      <c r="M238" s="23"/>
      <c r="N238" s="84"/>
      <c r="O238" s="84"/>
      <c r="P238" s="23"/>
      <c r="Q238" s="23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</row>
    <row r="239" spans="1:35" ht="18" x14ac:dyDescent="0.3">
      <c r="A239" s="83"/>
      <c r="B239" s="84"/>
      <c r="C239" s="84"/>
      <c r="D239" s="23"/>
      <c r="E239" s="84"/>
      <c r="F239" s="23"/>
      <c r="G239" s="23"/>
      <c r="H239" s="26"/>
      <c r="I239" s="23"/>
      <c r="J239" s="23"/>
      <c r="K239" s="23"/>
      <c r="L239" s="23"/>
      <c r="M239" s="23"/>
      <c r="N239" s="84"/>
      <c r="O239" s="84"/>
      <c r="P239" s="23"/>
      <c r="Q239" s="23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</row>
    <row r="240" spans="1:35" ht="18" x14ac:dyDescent="0.3">
      <c r="A240" s="83"/>
      <c r="B240" s="84"/>
      <c r="C240" s="84"/>
      <c r="D240" s="23"/>
      <c r="E240" s="84"/>
      <c r="F240" s="23"/>
      <c r="G240" s="23"/>
      <c r="H240" s="26"/>
      <c r="I240" s="23"/>
      <c r="J240" s="23"/>
      <c r="K240" s="23"/>
      <c r="L240" s="23"/>
      <c r="M240" s="23"/>
      <c r="N240" s="84"/>
      <c r="O240" s="84"/>
      <c r="P240" s="23"/>
      <c r="Q240" s="23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</row>
    <row r="241" spans="1:35" ht="18" x14ac:dyDescent="0.3">
      <c r="A241" s="83"/>
      <c r="B241" s="84"/>
      <c r="C241" s="84"/>
      <c r="D241" s="23"/>
      <c r="E241" s="84"/>
      <c r="F241" s="23"/>
      <c r="G241" s="23"/>
      <c r="H241" s="26"/>
      <c r="I241" s="23"/>
      <c r="J241" s="23"/>
      <c r="K241" s="23"/>
      <c r="L241" s="23"/>
      <c r="M241" s="23"/>
      <c r="N241" s="84"/>
      <c r="O241" s="84"/>
      <c r="P241" s="23"/>
      <c r="Q241" s="23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</row>
    <row r="242" spans="1:35" ht="18" x14ac:dyDescent="0.3">
      <c r="A242" s="83"/>
      <c r="B242" s="84"/>
      <c r="C242" s="84"/>
      <c r="D242" s="23"/>
      <c r="E242" s="84"/>
      <c r="F242" s="23"/>
      <c r="G242" s="23"/>
      <c r="H242" s="26"/>
      <c r="I242" s="23"/>
      <c r="J242" s="23"/>
      <c r="K242" s="23"/>
      <c r="L242" s="23"/>
      <c r="M242" s="23"/>
      <c r="N242" s="84"/>
      <c r="O242" s="84"/>
      <c r="P242" s="23"/>
      <c r="Q242" s="23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</row>
    <row r="243" spans="1:35" ht="18" x14ac:dyDescent="0.3">
      <c r="A243" s="83"/>
      <c r="B243" s="84"/>
      <c r="C243" s="84"/>
      <c r="D243" s="23"/>
      <c r="E243" s="84"/>
      <c r="F243" s="23"/>
      <c r="G243" s="23"/>
      <c r="H243" s="26"/>
      <c r="I243" s="23"/>
      <c r="J243" s="23"/>
      <c r="K243" s="23"/>
      <c r="L243" s="23"/>
      <c r="M243" s="23"/>
      <c r="N243" s="84"/>
      <c r="O243" s="84"/>
      <c r="P243" s="23"/>
      <c r="Q243" s="23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</row>
    <row r="244" spans="1:35" ht="18" x14ac:dyDescent="0.3">
      <c r="A244" s="83"/>
      <c r="B244" s="84"/>
      <c r="C244" s="84"/>
      <c r="D244" s="23"/>
      <c r="E244" s="84"/>
      <c r="F244" s="23"/>
      <c r="G244" s="23"/>
      <c r="H244" s="26"/>
      <c r="I244" s="23"/>
      <c r="J244" s="23"/>
      <c r="K244" s="23"/>
      <c r="L244" s="23"/>
      <c r="M244" s="23"/>
      <c r="N244" s="84"/>
      <c r="O244" s="84"/>
      <c r="P244" s="23"/>
      <c r="Q244" s="23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</row>
    <row r="245" spans="1:35" ht="18" x14ac:dyDescent="0.3">
      <c r="A245" s="83"/>
      <c r="B245" s="84"/>
      <c r="C245" s="84"/>
      <c r="D245" s="23"/>
      <c r="E245" s="84"/>
      <c r="F245" s="23"/>
      <c r="G245" s="23"/>
      <c r="H245" s="26"/>
      <c r="I245" s="23"/>
      <c r="J245" s="23"/>
      <c r="K245" s="23"/>
      <c r="L245" s="23"/>
      <c r="M245" s="23"/>
      <c r="N245" s="84"/>
      <c r="O245" s="84"/>
      <c r="P245" s="23"/>
      <c r="Q245" s="23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</row>
    <row r="246" spans="1:35" ht="18" x14ac:dyDescent="0.3">
      <c r="A246" s="83"/>
      <c r="B246" s="84"/>
      <c r="C246" s="84"/>
      <c r="D246" s="23"/>
      <c r="E246" s="84"/>
      <c r="F246" s="23"/>
      <c r="G246" s="23"/>
      <c r="H246" s="26"/>
      <c r="I246" s="23"/>
      <c r="J246" s="23"/>
      <c r="K246" s="23"/>
      <c r="L246" s="23"/>
      <c r="M246" s="23"/>
      <c r="N246" s="84"/>
      <c r="O246" s="84"/>
      <c r="P246" s="23"/>
      <c r="Q246" s="23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</row>
    <row r="247" spans="1:35" ht="18" x14ac:dyDescent="0.3">
      <c r="A247" s="83"/>
      <c r="B247" s="84"/>
      <c r="C247" s="84"/>
      <c r="D247" s="23"/>
      <c r="E247" s="84"/>
      <c r="F247" s="23"/>
      <c r="G247" s="23"/>
      <c r="H247" s="26"/>
      <c r="I247" s="23"/>
      <c r="J247" s="23"/>
      <c r="K247" s="23"/>
      <c r="L247" s="23"/>
      <c r="M247" s="23"/>
      <c r="N247" s="84"/>
      <c r="O247" s="84"/>
      <c r="P247" s="23"/>
      <c r="Q247" s="23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</row>
    <row r="248" spans="1:35" ht="18" x14ac:dyDescent="0.3">
      <c r="A248" s="83"/>
      <c r="B248" s="84"/>
      <c r="C248" s="84"/>
      <c r="D248" s="23"/>
      <c r="E248" s="84"/>
      <c r="F248" s="23"/>
      <c r="G248" s="23"/>
      <c r="H248" s="26"/>
      <c r="I248" s="23"/>
      <c r="J248" s="23"/>
      <c r="K248" s="23"/>
      <c r="L248" s="23"/>
      <c r="M248" s="23"/>
      <c r="N248" s="84"/>
      <c r="O248" s="84"/>
      <c r="P248" s="23"/>
      <c r="Q248" s="23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</row>
    <row r="249" spans="1:35" ht="18" x14ac:dyDescent="0.3">
      <c r="A249" s="83"/>
      <c r="B249" s="84"/>
      <c r="C249" s="84"/>
      <c r="D249" s="23"/>
      <c r="E249" s="84"/>
      <c r="F249" s="23"/>
      <c r="G249" s="23"/>
      <c r="H249" s="26"/>
      <c r="I249" s="23"/>
      <c r="J249" s="23"/>
      <c r="K249" s="23"/>
      <c r="L249" s="23"/>
      <c r="M249" s="23"/>
      <c r="N249" s="84"/>
      <c r="O249" s="84"/>
      <c r="P249" s="23"/>
      <c r="Q249" s="23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</row>
    <row r="250" spans="1:35" ht="18" x14ac:dyDescent="0.3">
      <c r="A250" s="83"/>
      <c r="B250" s="84"/>
      <c r="C250" s="84"/>
      <c r="D250" s="23"/>
      <c r="E250" s="84"/>
      <c r="F250" s="23"/>
      <c r="G250" s="23"/>
      <c r="H250" s="26"/>
      <c r="I250" s="23"/>
      <c r="J250" s="23"/>
      <c r="K250" s="23"/>
      <c r="L250" s="23"/>
      <c r="M250" s="23"/>
      <c r="N250" s="84"/>
      <c r="O250" s="84"/>
      <c r="P250" s="23"/>
      <c r="Q250" s="23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</row>
    <row r="251" spans="1:35" ht="18" x14ac:dyDescent="0.3">
      <c r="A251" s="83"/>
      <c r="B251" s="84"/>
      <c r="C251" s="84"/>
      <c r="D251" s="23"/>
      <c r="E251" s="84"/>
      <c r="F251" s="23"/>
      <c r="G251" s="23"/>
      <c r="H251" s="26"/>
      <c r="I251" s="23"/>
      <c r="J251" s="23"/>
      <c r="K251" s="23"/>
      <c r="L251" s="23"/>
      <c r="M251" s="23"/>
      <c r="N251" s="84"/>
      <c r="O251" s="84"/>
      <c r="P251" s="23"/>
      <c r="Q251" s="23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</row>
    <row r="252" spans="1:35" ht="18" x14ac:dyDescent="0.3">
      <c r="A252" s="83"/>
      <c r="B252" s="84"/>
      <c r="C252" s="84"/>
      <c r="D252" s="23"/>
      <c r="E252" s="84"/>
      <c r="F252" s="23"/>
      <c r="G252" s="23"/>
      <c r="H252" s="26"/>
      <c r="I252" s="23"/>
      <c r="J252" s="23"/>
      <c r="K252" s="23"/>
      <c r="L252" s="23"/>
      <c r="M252" s="23"/>
      <c r="N252" s="84"/>
      <c r="O252" s="84"/>
      <c r="P252" s="23"/>
      <c r="Q252" s="23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</row>
    <row r="253" spans="1:35" ht="18" x14ac:dyDescent="0.3">
      <c r="A253" s="83"/>
      <c r="B253" s="84"/>
      <c r="C253" s="84"/>
      <c r="D253" s="23"/>
      <c r="E253" s="84"/>
      <c r="F253" s="23"/>
      <c r="G253" s="23"/>
      <c r="H253" s="26"/>
      <c r="I253" s="23"/>
      <c r="J253" s="23"/>
      <c r="K253" s="23"/>
      <c r="L253" s="23"/>
      <c r="M253" s="23"/>
      <c r="N253" s="84"/>
      <c r="O253" s="84"/>
      <c r="P253" s="23"/>
      <c r="Q253" s="23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</row>
    <row r="254" spans="1:35" ht="18" x14ac:dyDescent="0.3">
      <c r="A254" s="83"/>
      <c r="B254" s="84"/>
      <c r="C254" s="84"/>
      <c r="D254" s="23"/>
      <c r="E254" s="84"/>
      <c r="F254" s="23"/>
      <c r="G254" s="23"/>
      <c r="H254" s="26"/>
      <c r="I254" s="23"/>
      <c r="J254" s="23"/>
      <c r="K254" s="23"/>
      <c r="L254" s="23"/>
      <c r="M254" s="23"/>
      <c r="N254" s="84"/>
      <c r="O254" s="84"/>
      <c r="P254" s="23"/>
      <c r="Q254" s="23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</row>
    <row r="255" spans="1:35" ht="18" x14ac:dyDescent="0.3">
      <c r="A255" s="83"/>
      <c r="B255" s="84"/>
      <c r="C255" s="84"/>
      <c r="D255" s="23"/>
      <c r="E255" s="84"/>
      <c r="F255" s="23"/>
      <c r="G255" s="23"/>
      <c r="H255" s="26"/>
      <c r="I255" s="23"/>
      <c r="J255" s="23"/>
      <c r="K255" s="23"/>
      <c r="L255" s="23"/>
      <c r="M255" s="23"/>
      <c r="N255" s="84"/>
      <c r="O255" s="84"/>
      <c r="P255" s="23"/>
      <c r="Q255" s="23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</row>
    <row r="256" spans="1:35" ht="18" x14ac:dyDescent="0.3">
      <c r="A256" s="83"/>
      <c r="B256" s="84"/>
      <c r="C256" s="84"/>
      <c r="D256" s="23"/>
      <c r="E256" s="84"/>
      <c r="F256" s="23"/>
      <c r="G256" s="23"/>
      <c r="H256" s="26"/>
      <c r="I256" s="23"/>
      <c r="J256" s="23"/>
      <c r="K256" s="23"/>
      <c r="L256" s="23"/>
      <c r="M256" s="23"/>
      <c r="N256" s="84"/>
      <c r="O256" s="84"/>
      <c r="P256" s="23"/>
      <c r="Q256" s="23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</row>
    <row r="257" spans="1:35" ht="18" x14ac:dyDescent="0.3">
      <c r="A257" s="83"/>
      <c r="B257" s="84"/>
      <c r="C257" s="84"/>
      <c r="D257" s="23"/>
      <c r="E257" s="84"/>
      <c r="F257" s="23"/>
      <c r="G257" s="23"/>
      <c r="H257" s="26"/>
      <c r="I257" s="23"/>
      <c r="J257" s="23"/>
      <c r="K257" s="23"/>
      <c r="L257" s="23"/>
      <c r="M257" s="23"/>
      <c r="N257" s="84"/>
      <c r="O257" s="84"/>
      <c r="P257" s="23"/>
      <c r="Q257" s="23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</row>
    <row r="258" spans="1:35" ht="18" x14ac:dyDescent="0.3">
      <c r="A258" s="83"/>
      <c r="B258" s="84"/>
      <c r="C258" s="84"/>
      <c r="D258" s="23"/>
      <c r="E258" s="84"/>
      <c r="F258" s="23"/>
      <c r="G258" s="23"/>
      <c r="H258" s="26"/>
      <c r="I258" s="23"/>
      <c r="J258" s="23"/>
      <c r="K258" s="23"/>
      <c r="L258" s="23"/>
      <c r="M258" s="23"/>
      <c r="N258" s="84"/>
      <c r="O258" s="84"/>
      <c r="P258" s="23"/>
      <c r="Q258" s="23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</row>
    <row r="259" spans="1:35" ht="18" x14ac:dyDescent="0.3">
      <c r="A259" s="83"/>
      <c r="B259" s="84"/>
      <c r="C259" s="84"/>
      <c r="D259" s="23"/>
      <c r="E259" s="84"/>
      <c r="F259" s="23"/>
      <c r="G259" s="23"/>
      <c r="H259" s="26"/>
      <c r="I259" s="23"/>
      <c r="J259" s="23"/>
      <c r="K259" s="23"/>
      <c r="L259" s="23"/>
      <c r="M259" s="23"/>
      <c r="N259" s="84"/>
      <c r="O259" s="84"/>
      <c r="P259" s="23"/>
      <c r="Q259" s="23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</row>
    <row r="260" spans="1:35" ht="18" x14ac:dyDescent="0.3">
      <c r="A260" s="83"/>
      <c r="B260" s="84"/>
      <c r="C260" s="84"/>
      <c r="D260" s="23"/>
      <c r="E260" s="84"/>
      <c r="F260" s="23"/>
      <c r="G260" s="23"/>
      <c r="H260" s="26"/>
      <c r="I260" s="23"/>
      <c r="J260" s="23"/>
      <c r="K260" s="23"/>
      <c r="L260" s="23"/>
      <c r="M260" s="23"/>
      <c r="N260" s="84"/>
      <c r="O260" s="84"/>
      <c r="P260" s="23"/>
      <c r="Q260" s="23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</row>
    <row r="261" spans="1:35" ht="18" x14ac:dyDescent="0.3">
      <c r="A261" s="83"/>
      <c r="B261" s="84"/>
      <c r="C261" s="84"/>
      <c r="D261" s="23"/>
      <c r="E261" s="84"/>
      <c r="F261" s="23"/>
      <c r="G261" s="23"/>
      <c r="H261" s="26"/>
      <c r="I261" s="23"/>
      <c r="J261" s="23"/>
      <c r="K261" s="23"/>
      <c r="L261" s="23"/>
      <c r="M261" s="23"/>
      <c r="N261" s="84"/>
      <c r="O261" s="84"/>
      <c r="P261" s="23"/>
      <c r="Q261" s="23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</row>
    <row r="262" spans="1:35" ht="18" x14ac:dyDescent="0.3">
      <c r="A262" s="83"/>
      <c r="B262" s="84"/>
      <c r="C262" s="84"/>
      <c r="D262" s="23"/>
      <c r="E262" s="84"/>
      <c r="F262" s="23"/>
      <c r="G262" s="23"/>
      <c r="H262" s="26"/>
      <c r="I262" s="23"/>
      <c r="J262" s="23"/>
      <c r="K262" s="23"/>
      <c r="L262" s="23"/>
      <c r="M262" s="23"/>
      <c r="N262" s="84"/>
      <c r="O262" s="84"/>
      <c r="P262" s="23"/>
      <c r="Q262" s="23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</row>
    <row r="263" spans="1:35" ht="18" x14ac:dyDescent="0.3">
      <c r="A263" s="83"/>
      <c r="B263" s="84"/>
      <c r="C263" s="84"/>
      <c r="D263" s="23"/>
      <c r="E263" s="84"/>
      <c r="F263" s="23"/>
      <c r="G263" s="23"/>
      <c r="H263" s="26"/>
      <c r="I263" s="23"/>
      <c r="J263" s="23"/>
      <c r="K263" s="23"/>
      <c r="L263" s="23"/>
      <c r="M263" s="23"/>
      <c r="N263" s="84"/>
      <c r="O263" s="84"/>
      <c r="P263" s="23"/>
      <c r="Q263" s="23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</row>
    <row r="264" spans="1:35" ht="18" x14ac:dyDescent="0.3">
      <c r="A264" s="83"/>
      <c r="B264" s="84"/>
      <c r="C264" s="84"/>
      <c r="D264" s="23"/>
      <c r="E264" s="84"/>
      <c r="F264" s="23"/>
      <c r="G264" s="23"/>
      <c r="H264" s="26"/>
      <c r="I264" s="23"/>
      <c r="J264" s="23"/>
      <c r="K264" s="23"/>
      <c r="L264" s="23"/>
      <c r="M264" s="23"/>
      <c r="N264" s="84"/>
      <c r="O264" s="84"/>
      <c r="P264" s="23"/>
      <c r="Q264" s="23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ht="18" x14ac:dyDescent="0.3">
      <c r="A265" s="83"/>
      <c r="B265" s="84"/>
      <c r="C265" s="84"/>
      <c r="D265" s="23"/>
      <c r="E265" s="84"/>
      <c r="F265" s="23"/>
      <c r="G265" s="23"/>
      <c r="H265" s="26"/>
      <c r="I265" s="23"/>
      <c r="J265" s="23"/>
      <c r="K265" s="23"/>
      <c r="L265" s="23"/>
      <c r="M265" s="23"/>
      <c r="N265" s="84"/>
      <c r="O265" s="84"/>
      <c r="P265" s="23"/>
      <c r="Q265" s="23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ht="18" x14ac:dyDescent="0.3">
      <c r="A266" s="83"/>
      <c r="B266" s="84"/>
      <c r="C266" s="84"/>
      <c r="D266" s="23"/>
      <c r="E266" s="84"/>
      <c r="F266" s="23"/>
      <c r="G266" s="23"/>
      <c r="H266" s="26"/>
      <c r="I266" s="23"/>
      <c r="J266" s="23"/>
      <c r="K266" s="23"/>
      <c r="L266" s="23"/>
      <c r="M266" s="23"/>
      <c r="N266" s="84"/>
      <c r="O266" s="84"/>
      <c r="P266" s="23"/>
      <c r="Q266" s="23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</row>
    <row r="267" spans="1:35" ht="18" x14ac:dyDescent="0.3">
      <c r="A267" s="83"/>
      <c r="B267" s="84"/>
      <c r="C267" s="84"/>
      <c r="D267" s="23"/>
      <c r="E267" s="84"/>
      <c r="F267" s="23"/>
      <c r="G267" s="23"/>
      <c r="H267" s="26"/>
      <c r="I267" s="23"/>
      <c r="J267" s="23"/>
      <c r="K267" s="23"/>
      <c r="L267" s="23"/>
      <c r="M267" s="23"/>
      <c r="N267" s="84"/>
      <c r="O267" s="84"/>
      <c r="P267" s="23"/>
      <c r="Q267" s="23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ht="18" x14ac:dyDescent="0.3">
      <c r="A268" s="83"/>
      <c r="B268" s="84"/>
      <c r="C268" s="84"/>
      <c r="D268" s="23"/>
      <c r="E268" s="84"/>
      <c r="F268" s="23"/>
      <c r="G268" s="23"/>
      <c r="H268" s="26"/>
      <c r="I268" s="23"/>
      <c r="J268" s="23"/>
      <c r="K268" s="23"/>
      <c r="L268" s="23"/>
      <c r="M268" s="23"/>
      <c r="N268" s="84"/>
      <c r="O268" s="84"/>
      <c r="P268" s="23"/>
      <c r="Q268" s="23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ht="18" x14ac:dyDescent="0.3">
      <c r="A269" s="83"/>
      <c r="B269" s="84"/>
      <c r="C269" s="84"/>
      <c r="D269" s="23"/>
      <c r="E269" s="84"/>
      <c r="F269" s="23"/>
      <c r="G269" s="23"/>
      <c r="H269" s="26"/>
      <c r="I269" s="23"/>
      <c r="J269" s="23"/>
      <c r="K269" s="23"/>
      <c r="L269" s="23"/>
      <c r="M269" s="23"/>
      <c r="N269" s="84"/>
      <c r="O269" s="84"/>
      <c r="P269" s="23"/>
      <c r="Q269" s="23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ht="18" x14ac:dyDescent="0.3">
      <c r="A270" s="83"/>
      <c r="B270" s="84"/>
      <c r="C270" s="84"/>
      <c r="D270" s="23"/>
      <c r="E270" s="84"/>
      <c r="F270" s="23"/>
      <c r="G270" s="23"/>
      <c r="H270" s="26"/>
      <c r="I270" s="23"/>
      <c r="J270" s="23"/>
      <c r="K270" s="23"/>
      <c r="L270" s="23"/>
      <c r="M270" s="23"/>
      <c r="N270" s="84"/>
      <c r="O270" s="84"/>
      <c r="P270" s="23"/>
      <c r="Q270" s="23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ht="18" x14ac:dyDescent="0.3">
      <c r="A271" s="83"/>
      <c r="B271" s="84"/>
      <c r="C271" s="84"/>
      <c r="D271" s="23"/>
      <c r="E271" s="84"/>
      <c r="F271" s="23"/>
      <c r="G271" s="23"/>
      <c r="H271" s="26"/>
      <c r="I271" s="23"/>
      <c r="J271" s="23"/>
      <c r="K271" s="23"/>
      <c r="L271" s="23"/>
      <c r="M271" s="23"/>
      <c r="N271" s="84"/>
      <c r="O271" s="84"/>
      <c r="P271" s="23"/>
      <c r="Q271" s="23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ht="18" x14ac:dyDescent="0.3">
      <c r="A272" s="83"/>
      <c r="B272" s="84"/>
      <c r="C272" s="84"/>
      <c r="D272" s="23"/>
      <c r="E272" s="84"/>
      <c r="F272" s="23"/>
      <c r="G272" s="23"/>
      <c r="H272" s="26"/>
      <c r="I272" s="23"/>
      <c r="J272" s="23"/>
      <c r="K272" s="23"/>
      <c r="L272" s="23"/>
      <c r="M272" s="23"/>
      <c r="N272" s="84"/>
      <c r="O272" s="84"/>
      <c r="P272" s="23"/>
      <c r="Q272" s="23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ht="18" x14ac:dyDescent="0.3">
      <c r="A273" s="83"/>
      <c r="B273" s="84"/>
      <c r="C273" s="84"/>
      <c r="D273" s="23"/>
      <c r="E273" s="84"/>
      <c r="F273" s="23"/>
      <c r="G273" s="23"/>
      <c r="H273" s="26"/>
      <c r="I273" s="23"/>
      <c r="J273" s="23"/>
      <c r="K273" s="23"/>
      <c r="L273" s="23"/>
      <c r="M273" s="23"/>
      <c r="N273" s="84"/>
      <c r="O273" s="84"/>
      <c r="P273" s="23"/>
      <c r="Q273" s="23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ht="18" x14ac:dyDescent="0.3">
      <c r="A274" s="83"/>
      <c r="B274" s="84"/>
      <c r="C274" s="84"/>
      <c r="D274" s="23"/>
      <c r="E274" s="84"/>
      <c r="F274" s="23"/>
      <c r="G274" s="23"/>
      <c r="H274" s="26"/>
      <c r="I274" s="23"/>
      <c r="J274" s="23"/>
      <c r="K274" s="23"/>
      <c r="L274" s="23"/>
      <c r="M274" s="23"/>
      <c r="N274" s="84"/>
      <c r="O274" s="84"/>
      <c r="P274" s="23"/>
      <c r="Q274" s="23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ht="18" x14ac:dyDescent="0.3">
      <c r="A275" s="83"/>
      <c r="B275" s="84"/>
      <c r="C275" s="84"/>
      <c r="D275" s="23"/>
      <c r="E275" s="84"/>
      <c r="F275" s="23"/>
      <c r="G275" s="23"/>
      <c r="H275" s="26"/>
      <c r="I275" s="23"/>
      <c r="J275" s="23"/>
      <c r="K275" s="23"/>
      <c r="L275" s="23"/>
      <c r="M275" s="23"/>
      <c r="N275" s="84"/>
      <c r="O275" s="84"/>
      <c r="P275" s="23"/>
      <c r="Q275" s="23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ht="18" x14ac:dyDescent="0.3">
      <c r="A276" s="83"/>
      <c r="B276" s="84"/>
      <c r="C276" s="84"/>
      <c r="D276" s="23"/>
      <c r="E276" s="84"/>
      <c r="F276" s="23"/>
      <c r="G276" s="23"/>
      <c r="H276" s="26"/>
      <c r="I276" s="23"/>
      <c r="J276" s="23"/>
      <c r="K276" s="23"/>
      <c r="L276" s="23"/>
      <c r="M276" s="23"/>
      <c r="N276" s="84"/>
      <c r="O276" s="84"/>
      <c r="P276" s="23"/>
      <c r="Q276" s="23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ht="18" x14ac:dyDescent="0.3">
      <c r="A277" s="83"/>
      <c r="B277" s="84"/>
      <c r="C277" s="84"/>
      <c r="D277" s="23"/>
      <c r="E277" s="84"/>
      <c r="F277" s="23"/>
      <c r="G277" s="23"/>
      <c r="H277" s="26"/>
      <c r="I277" s="23"/>
      <c r="J277" s="23"/>
      <c r="K277" s="23"/>
      <c r="L277" s="23"/>
      <c r="M277" s="23"/>
      <c r="N277" s="84"/>
      <c r="O277" s="84"/>
      <c r="P277" s="23"/>
      <c r="Q277" s="23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ht="18" x14ac:dyDescent="0.3">
      <c r="A278" s="83"/>
      <c r="B278" s="84"/>
      <c r="C278" s="84"/>
      <c r="D278" s="23"/>
      <c r="E278" s="84"/>
      <c r="F278" s="23"/>
      <c r="G278" s="23"/>
      <c r="H278" s="26"/>
      <c r="I278" s="23"/>
      <c r="J278" s="23"/>
      <c r="K278" s="23"/>
      <c r="L278" s="23"/>
      <c r="M278" s="23"/>
      <c r="N278" s="84"/>
      <c r="O278" s="84"/>
      <c r="P278" s="23"/>
      <c r="Q278" s="23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ht="18" x14ac:dyDescent="0.3">
      <c r="A279" s="83"/>
      <c r="B279" s="84"/>
      <c r="C279" s="84"/>
      <c r="D279" s="23"/>
      <c r="E279" s="84"/>
      <c r="F279" s="23"/>
      <c r="G279" s="23"/>
      <c r="H279" s="26"/>
      <c r="I279" s="23"/>
      <c r="J279" s="23"/>
      <c r="K279" s="23"/>
      <c r="L279" s="23"/>
      <c r="M279" s="23"/>
      <c r="N279" s="84"/>
      <c r="O279" s="84"/>
      <c r="P279" s="23"/>
      <c r="Q279" s="23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ht="18" x14ac:dyDescent="0.3">
      <c r="A280" s="83"/>
      <c r="B280" s="84"/>
      <c r="C280" s="84"/>
      <c r="D280" s="23"/>
      <c r="E280" s="84"/>
      <c r="F280" s="23"/>
      <c r="G280" s="23"/>
      <c r="H280" s="26"/>
      <c r="I280" s="23"/>
      <c r="J280" s="23"/>
      <c r="K280" s="23"/>
      <c r="L280" s="23"/>
      <c r="M280" s="23"/>
      <c r="N280" s="84"/>
      <c r="O280" s="84"/>
      <c r="P280" s="23"/>
      <c r="Q280" s="23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ht="18" x14ac:dyDescent="0.3">
      <c r="A281" s="83"/>
      <c r="B281" s="84"/>
      <c r="C281" s="84"/>
      <c r="D281" s="23"/>
      <c r="E281" s="84"/>
      <c r="F281" s="23"/>
      <c r="G281" s="23"/>
      <c r="H281" s="26"/>
      <c r="I281" s="23"/>
      <c r="J281" s="23"/>
      <c r="K281" s="23"/>
      <c r="L281" s="23"/>
      <c r="M281" s="23"/>
      <c r="N281" s="84"/>
      <c r="O281" s="84"/>
      <c r="P281" s="23"/>
      <c r="Q281" s="23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ht="18" x14ac:dyDescent="0.3">
      <c r="A282" s="83"/>
      <c r="B282" s="84"/>
      <c r="C282" s="84"/>
      <c r="D282" s="23"/>
      <c r="E282" s="84"/>
      <c r="F282" s="23"/>
      <c r="G282" s="23"/>
      <c r="H282" s="26"/>
      <c r="I282" s="23"/>
      <c r="J282" s="23"/>
      <c r="K282" s="23"/>
      <c r="L282" s="23"/>
      <c r="M282" s="23"/>
      <c r="N282" s="84"/>
      <c r="O282" s="84"/>
      <c r="P282" s="23"/>
      <c r="Q282" s="23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ht="18" x14ac:dyDescent="0.3">
      <c r="A283" s="83"/>
      <c r="B283" s="84"/>
      <c r="C283" s="84"/>
      <c r="D283" s="23"/>
      <c r="E283" s="84"/>
      <c r="F283" s="23"/>
      <c r="G283" s="23"/>
      <c r="H283" s="26"/>
      <c r="I283" s="23"/>
      <c r="J283" s="23"/>
      <c r="K283" s="23"/>
      <c r="L283" s="23"/>
      <c r="M283" s="23"/>
      <c r="N283" s="84"/>
      <c r="O283" s="84"/>
      <c r="P283" s="23"/>
      <c r="Q283" s="23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ht="18" x14ac:dyDescent="0.3">
      <c r="A284" s="83"/>
      <c r="B284" s="84"/>
      <c r="C284" s="84"/>
      <c r="D284" s="23"/>
      <c r="E284" s="84"/>
      <c r="F284" s="23"/>
      <c r="G284" s="23"/>
      <c r="H284" s="26"/>
      <c r="I284" s="23"/>
      <c r="J284" s="23"/>
      <c r="K284" s="23"/>
      <c r="L284" s="23"/>
      <c r="M284" s="23"/>
      <c r="N284" s="84"/>
      <c r="O284" s="84"/>
      <c r="P284" s="23"/>
      <c r="Q284" s="23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ht="18" x14ac:dyDescent="0.3">
      <c r="A285" s="83"/>
      <c r="B285" s="84"/>
      <c r="C285" s="84"/>
      <c r="D285" s="23"/>
      <c r="E285" s="84"/>
      <c r="F285" s="23"/>
      <c r="G285" s="23"/>
      <c r="H285" s="26"/>
      <c r="I285" s="23"/>
      <c r="J285" s="23"/>
      <c r="K285" s="23"/>
      <c r="L285" s="23"/>
      <c r="M285" s="23"/>
      <c r="N285" s="84"/>
      <c r="O285" s="84"/>
      <c r="P285" s="23"/>
      <c r="Q285" s="23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ht="18" x14ac:dyDescent="0.3">
      <c r="A286" s="83"/>
      <c r="B286" s="84"/>
      <c r="C286" s="84"/>
      <c r="D286" s="23"/>
      <c r="E286" s="84"/>
      <c r="F286" s="23"/>
      <c r="G286" s="23"/>
      <c r="H286" s="26"/>
      <c r="I286" s="23"/>
      <c r="J286" s="23"/>
      <c r="K286" s="23"/>
      <c r="L286" s="23"/>
      <c r="M286" s="23"/>
      <c r="N286" s="84"/>
      <c r="O286" s="84"/>
      <c r="P286" s="23"/>
      <c r="Q286" s="23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ht="18" x14ac:dyDescent="0.3">
      <c r="A287" s="83"/>
      <c r="B287" s="84"/>
      <c r="C287" s="84"/>
      <c r="D287" s="23"/>
      <c r="E287" s="84"/>
      <c r="F287" s="23"/>
      <c r="G287" s="23"/>
      <c r="H287" s="26"/>
      <c r="I287" s="23"/>
      <c r="J287" s="23"/>
      <c r="K287" s="23"/>
      <c r="L287" s="23"/>
      <c r="M287" s="23"/>
      <c r="N287" s="84"/>
      <c r="O287" s="84"/>
      <c r="P287" s="23"/>
      <c r="Q287" s="23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ht="18" x14ac:dyDescent="0.3">
      <c r="A288" s="83"/>
      <c r="B288" s="84"/>
      <c r="C288" s="84"/>
      <c r="D288" s="23"/>
      <c r="E288" s="84"/>
      <c r="F288" s="23"/>
      <c r="G288" s="23"/>
      <c r="H288" s="26"/>
      <c r="I288" s="23"/>
      <c r="J288" s="23"/>
      <c r="K288" s="23"/>
      <c r="L288" s="23"/>
      <c r="M288" s="23"/>
      <c r="N288" s="84"/>
      <c r="O288" s="84"/>
      <c r="P288" s="23"/>
      <c r="Q288" s="23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ht="18" x14ac:dyDescent="0.3">
      <c r="A289" s="83"/>
      <c r="B289" s="84"/>
      <c r="C289" s="84"/>
      <c r="D289" s="23"/>
      <c r="E289" s="84"/>
      <c r="F289" s="23"/>
      <c r="G289" s="23"/>
      <c r="H289" s="26"/>
      <c r="I289" s="23"/>
      <c r="J289" s="23"/>
      <c r="K289" s="23"/>
      <c r="L289" s="23"/>
      <c r="M289" s="23"/>
      <c r="N289" s="84"/>
      <c r="O289" s="84"/>
      <c r="P289" s="23"/>
      <c r="Q289" s="23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ht="18" x14ac:dyDescent="0.3">
      <c r="A290" s="83"/>
      <c r="B290" s="84"/>
      <c r="C290" s="84"/>
      <c r="D290" s="23"/>
      <c r="E290" s="84"/>
      <c r="F290" s="23"/>
      <c r="G290" s="23"/>
      <c r="H290" s="26"/>
      <c r="I290" s="23"/>
      <c r="J290" s="23"/>
      <c r="K290" s="23"/>
      <c r="L290" s="23"/>
      <c r="M290" s="23"/>
      <c r="N290" s="84"/>
      <c r="O290" s="84"/>
      <c r="P290" s="23"/>
      <c r="Q290" s="23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ht="18" x14ac:dyDescent="0.3">
      <c r="A291" s="83"/>
      <c r="B291" s="84"/>
      <c r="C291" s="84"/>
      <c r="D291" s="23"/>
      <c r="E291" s="84"/>
      <c r="F291" s="23"/>
      <c r="G291" s="23"/>
      <c r="H291" s="26"/>
      <c r="I291" s="23"/>
      <c r="J291" s="23"/>
      <c r="K291" s="23"/>
      <c r="L291" s="23"/>
      <c r="M291" s="23"/>
      <c r="N291" s="84"/>
      <c r="O291" s="84"/>
      <c r="P291" s="23"/>
      <c r="Q291" s="23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ht="18" x14ac:dyDescent="0.3">
      <c r="A292" s="83"/>
      <c r="B292" s="84"/>
      <c r="C292" s="84"/>
      <c r="D292" s="23"/>
      <c r="E292" s="84"/>
      <c r="F292" s="23"/>
      <c r="G292" s="23"/>
      <c r="H292" s="26"/>
      <c r="I292" s="23"/>
      <c r="J292" s="23"/>
      <c r="K292" s="23"/>
      <c r="L292" s="23"/>
      <c r="M292" s="23"/>
      <c r="N292" s="84"/>
      <c r="O292" s="84"/>
      <c r="P292" s="23"/>
      <c r="Q292" s="23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ht="18" x14ac:dyDescent="0.3">
      <c r="A293" s="83"/>
      <c r="B293" s="84"/>
      <c r="C293" s="84"/>
      <c r="D293" s="23"/>
      <c r="E293" s="84"/>
      <c r="F293" s="23"/>
      <c r="G293" s="23"/>
      <c r="H293" s="26"/>
      <c r="I293" s="23"/>
      <c r="J293" s="23"/>
      <c r="K293" s="23"/>
      <c r="L293" s="23"/>
      <c r="M293" s="23"/>
      <c r="N293" s="84"/>
      <c r="O293" s="84"/>
      <c r="P293" s="23"/>
      <c r="Q293" s="23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ht="18" x14ac:dyDescent="0.3">
      <c r="A294" s="83"/>
      <c r="B294" s="84"/>
      <c r="C294" s="84"/>
      <c r="D294" s="23"/>
      <c r="E294" s="84"/>
      <c r="F294" s="23"/>
      <c r="G294" s="23"/>
      <c r="H294" s="26"/>
      <c r="I294" s="23"/>
      <c r="J294" s="23"/>
      <c r="K294" s="23"/>
      <c r="L294" s="23"/>
      <c r="M294" s="23"/>
      <c r="N294" s="84"/>
      <c r="O294" s="84"/>
      <c r="P294" s="23"/>
      <c r="Q294" s="23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ht="18" x14ac:dyDescent="0.3">
      <c r="A295" s="83"/>
      <c r="B295" s="84"/>
      <c r="C295" s="84"/>
      <c r="D295" s="23"/>
      <c r="E295" s="84"/>
      <c r="F295" s="23"/>
      <c r="G295" s="23"/>
      <c r="H295" s="26"/>
      <c r="I295" s="23"/>
      <c r="J295" s="23"/>
      <c r="K295" s="23"/>
      <c r="L295" s="23"/>
      <c r="M295" s="23"/>
      <c r="N295" s="84"/>
      <c r="O295" s="84"/>
      <c r="P295" s="23"/>
      <c r="Q295" s="23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ht="18" x14ac:dyDescent="0.3">
      <c r="A296" s="83"/>
      <c r="B296" s="84"/>
      <c r="C296" s="84"/>
      <c r="D296" s="23"/>
      <c r="E296" s="84"/>
      <c r="F296" s="23"/>
      <c r="G296" s="23"/>
      <c r="H296" s="26"/>
      <c r="I296" s="23"/>
      <c r="J296" s="23"/>
      <c r="K296" s="23"/>
      <c r="L296" s="23"/>
      <c r="M296" s="23"/>
      <c r="N296" s="84"/>
      <c r="O296" s="84"/>
      <c r="P296" s="23"/>
      <c r="Q296" s="23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ht="18" x14ac:dyDescent="0.3">
      <c r="A297" s="40"/>
      <c r="B297" s="84"/>
      <c r="C297" s="84"/>
      <c r="D297" s="23"/>
      <c r="E297" s="84"/>
      <c r="F297" s="23"/>
      <c r="G297" s="23"/>
      <c r="H297" s="26"/>
      <c r="I297" s="23"/>
      <c r="J297" s="23"/>
      <c r="K297" s="23"/>
      <c r="L297" s="23"/>
      <c r="M297" s="23"/>
      <c r="N297" s="84"/>
      <c r="O297" s="84"/>
      <c r="P297" s="23"/>
      <c r="Q297" s="23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ht="18" x14ac:dyDescent="0.3">
      <c r="A298" s="40"/>
      <c r="B298" s="84"/>
      <c r="C298" s="84"/>
      <c r="D298" s="23"/>
      <c r="E298" s="84"/>
      <c r="F298" s="23"/>
      <c r="G298" s="23"/>
      <c r="H298" s="26"/>
      <c r="I298" s="23"/>
      <c r="J298" s="23"/>
      <c r="K298" s="23"/>
      <c r="L298" s="23"/>
      <c r="M298" s="23"/>
      <c r="N298" s="84"/>
      <c r="O298" s="84"/>
      <c r="P298" s="23"/>
      <c r="Q298" s="23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ht="18" x14ac:dyDescent="0.3">
      <c r="A299" s="40"/>
      <c r="B299" s="84"/>
      <c r="C299" s="84"/>
      <c r="D299" s="23"/>
      <c r="E299" s="84"/>
      <c r="F299" s="23"/>
      <c r="G299" s="23"/>
      <c r="H299" s="26"/>
      <c r="I299" s="23"/>
      <c r="J299" s="23"/>
      <c r="K299" s="23"/>
      <c r="L299" s="23"/>
      <c r="M299" s="23"/>
      <c r="N299" s="84"/>
      <c r="O299" s="84"/>
      <c r="P299" s="23"/>
      <c r="Q299" s="23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ht="18" x14ac:dyDescent="0.3">
      <c r="A300" s="40"/>
      <c r="B300" s="84"/>
      <c r="C300" s="84"/>
      <c r="D300" s="23"/>
      <c r="E300" s="84"/>
      <c r="F300" s="23"/>
      <c r="G300" s="23"/>
      <c r="H300" s="26"/>
      <c r="I300" s="23"/>
      <c r="J300" s="23"/>
      <c r="K300" s="23"/>
      <c r="L300" s="23"/>
      <c r="M300" s="23"/>
      <c r="N300" s="84"/>
      <c r="O300" s="84"/>
      <c r="P300" s="23"/>
      <c r="Q300" s="23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ht="18" x14ac:dyDescent="0.3">
      <c r="A301" s="40"/>
      <c r="B301" s="84"/>
      <c r="C301" s="84"/>
      <c r="D301" s="23"/>
      <c r="E301" s="23"/>
      <c r="F301" s="23"/>
      <c r="G301" s="23"/>
      <c r="H301" s="26"/>
      <c r="I301" s="23"/>
      <c r="J301" s="23"/>
      <c r="K301" s="23"/>
      <c r="L301" s="23"/>
      <c r="M301" s="23"/>
      <c r="N301" s="84"/>
      <c r="O301" s="84"/>
      <c r="P301" s="23"/>
      <c r="Q301" s="23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ht="18" x14ac:dyDescent="0.3">
      <c r="A302" s="40"/>
      <c r="B302" s="84"/>
      <c r="C302" s="84"/>
      <c r="D302" s="23"/>
      <c r="E302" s="23"/>
      <c r="F302" s="23"/>
      <c r="G302" s="23"/>
      <c r="H302" s="26"/>
      <c r="I302" s="23"/>
      <c r="J302" s="23"/>
      <c r="K302" s="23"/>
      <c r="L302" s="23"/>
      <c r="M302" s="23"/>
      <c r="N302" s="84"/>
      <c r="O302" s="84"/>
      <c r="P302" s="23"/>
      <c r="Q302" s="23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ht="18" x14ac:dyDescent="0.3">
      <c r="A303" s="40"/>
      <c r="B303" s="84"/>
      <c r="C303" s="84"/>
      <c r="D303" s="23"/>
      <c r="E303" s="23"/>
      <c r="F303" s="23"/>
      <c r="G303" s="23"/>
      <c r="H303" s="26"/>
      <c r="I303" s="23"/>
      <c r="J303" s="23"/>
      <c r="K303" s="23"/>
      <c r="L303" s="23"/>
      <c r="M303" s="23"/>
      <c r="N303" s="84"/>
      <c r="O303" s="84"/>
      <c r="P303" s="23"/>
      <c r="Q303" s="23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ht="18" x14ac:dyDescent="0.3">
      <c r="A304" s="40"/>
      <c r="B304" s="84"/>
      <c r="C304" s="84"/>
      <c r="D304" s="23"/>
      <c r="E304" s="23"/>
      <c r="F304" s="23"/>
      <c r="G304" s="23"/>
      <c r="H304" s="26"/>
      <c r="I304" s="23"/>
      <c r="J304" s="23"/>
      <c r="K304" s="23"/>
      <c r="L304" s="23"/>
      <c r="M304" s="23"/>
      <c r="N304" s="84"/>
      <c r="O304" s="84"/>
      <c r="P304" s="23"/>
      <c r="Q304" s="23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ht="18" x14ac:dyDescent="0.3">
      <c r="A305" s="40"/>
      <c r="B305" s="84"/>
      <c r="C305" s="84"/>
      <c r="D305" s="23"/>
      <c r="E305" s="23"/>
      <c r="F305" s="23"/>
      <c r="G305" s="23"/>
      <c r="H305" s="26"/>
      <c r="I305" s="23"/>
      <c r="J305" s="23"/>
      <c r="K305" s="23"/>
      <c r="L305" s="23"/>
      <c r="M305" s="23"/>
      <c r="N305" s="84"/>
      <c r="O305" s="84"/>
      <c r="P305" s="23"/>
      <c r="Q305" s="23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ht="18" x14ac:dyDescent="0.3">
      <c r="A306" s="40"/>
      <c r="B306" s="84"/>
      <c r="C306" s="84"/>
      <c r="D306" s="23"/>
      <c r="E306" s="23"/>
      <c r="F306" s="23"/>
      <c r="G306" s="23"/>
      <c r="H306" s="26"/>
      <c r="I306" s="23"/>
      <c r="J306" s="23"/>
      <c r="K306" s="23"/>
      <c r="L306" s="23"/>
      <c r="M306" s="23"/>
      <c r="N306" s="84"/>
      <c r="O306" s="84"/>
      <c r="P306" s="23"/>
      <c r="Q306" s="23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ht="18" x14ac:dyDescent="0.3">
      <c r="A307" s="40"/>
      <c r="B307" s="84"/>
      <c r="C307" s="84"/>
      <c r="D307" s="23"/>
      <c r="E307" s="23"/>
      <c r="F307" s="23"/>
      <c r="G307" s="23"/>
      <c r="H307" s="26"/>
      <c r="I307" s="23"/>
      <c r="J307" s="23"/>
      <c r="K307" s="23"/>
      <c r="L307" s="23"/>
      <c r="M307" s="23"/>
      <c r="N307" s="84"/>
      <c r="O307" s="84"/>
      <c r="P307" s="23"/>
      <c r="Q307" s="23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ht="18" x14ac:dyDescent="0.3">
      <c r="A308" s="40"/>
      <c r="B308" s="84"/>
      <c r="C308" s="84"/>
      <c r="D308" s="23"/>
      <c r="E308" s="23"/>
      <c r="F308" s="23"/>
      <c r="G308" s="23"/>
      <c r="H308" s="26"/>
      <c r="I308" s="23"/>
      <c r="J308" s="23"/>
      <c r="K308" s="23"/>
      <c r="L308" s="23"/>
      <c r="M308" s="23"/>
      <c r="N308" s="84"/>
      <c r="O308" s="84"/>
      <c r="P308" s="23"/>
      <c r="Q308" s="23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ht="18" x14ac:dyDescent="0.3">
      <c r="A309" s="40"/>
      <c r="B309" s="84"/>
      <c r="C309" s="84"/>
      <c r="D309" s="23"/>
      <c r="E309" s="23"/>
      <c r="F309" s="23"/>
      <c r="G309" s="23"/>
      <c r="H309" s="26"/>
      <c r="I309" s="23"/>
      <c r="J309" s="23"/>
      <c r="K309" s="23"/>
      <c r="L309" s="23"/>
      <c r="M309" s="23"/>
      <c r="N309" s="84"/>
      <c r="O309" s="84"/>
      <c r="P309" s="23"/>
      <c r="Q309" s="23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ht="18" x14ac:dyDescent="0.3">
      <c r="A310" s="40"/>
      <c r="B310" s="84"/>
      <c r="C310" s="84"/>
      <c r="D310" s="23"/>
      <c r="E310" s="23"/>
      <c r="F310" s="23"/>
      <c r="G310" s="23"/>
      <c r="H310" s="26"/>
      <c r="I310" s="23"/>
      <c r="J310" s="23"/>
      <c r="K310" s="23"/>
      <c r="L310" s="23"/>
      <c r="M310" s="23"/>
      <c r="N310" s="84"/>
      <c r="O310" s="84"/>
      <c r="P310" s="23"/>
      <c r="Q310" s="23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  <row r="311" spans="1:35" ht="18" x14ac:dyDescent="0.3">
      <c r="A311" s="40"/>
      <c r="B311" s="84"/>
      <c r="C311" s="84"/>
      <c r="D311" s="23"/>
      <c r="E311" s="23"/>
      <c r="F311" s="23"/>
      <c r="G311" s="23"/>
      <c r="H311" s="26"/>
      <c r="I311" s="23"/>
      <c r="J311" s="23"/>
      <c r="K311" s="23"/>
      <c r="L311" s="23"/>
      <c r="M311" s="23"/>
      <c r="N311" s="84"/>
      <c r="O311" s="84"/>
      <c r="P311" s="23"/>
      <c r="Q311" s="23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</row>
    <row r="312" spans="1:35" ht="18" x14ac:dyDescent="0.3">
      <c r="A312" s="40"/>
      <c r="B312" s="84"/>
      <c r="C312" s="84"/>
      <c r="D312" s="23"/>
      <c r="E312" s="23"/>
      <c r="F312" s="23"/>
      <c r="G312" s="23"/>
      <c r="H312" s="26"/>
      <c r="I312" s="23"/>
      <c r="J312" s="23"/>
      <c r="K312" s="23"/>
      <c r="L312" s="23"/>
      <c r="M312" s="23"/>
      <c r="N312" s="84"/>
      <c r="O312" s="84"/>
      <c r="P312" s="23"/>
      <c r="Q312" s="23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</row>
    <row r="313" spans="1:35" ht="18" x14ac:dyDescent="0.3">
      <c r="A313" s="40"/>
      <c r="B313" s="84"/>
      <c r="C313" s="84"/>
      <c r="D313" s="23"/>
      <c r="E313" s="23"/>
      <c r="F313" s="23"/>
      <c r="G313" s="23"/>
      <c r="H313" s="26"/>
      <c r="I313" s="23"/>
      <c r="J313" s="23"/>
      <c r="K313" s="23"/>
      <c r="L313" s="23"/>
      <c r="M313" s="23"/>
      <c r="N313" s="84"/>
      <c r="O313" s="84"/>
      <c r="P313" s="23"/>
      <c r="Q313" s="23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</row>
    <row r="314" spans="1:35" ht="18" x14ac:dyDescent="0.3">
      <c r="A314" s="40"/>
      <c r="B314" s="84"/>
      <c r="C314" s="84"/>
      <c r="D314" s="23"/>
      <c r="E314" s="23"/>
      <c r="F314" s="23"/>
      <c r="G314" s="23"/>
      <c r="H314" s="26"/>
      <c r="I314" s="23"/>
      <c r="J314" s="23"/>
      <c r="K314" s="23"/>
      <c r="L314" s="23"/>
      <c r="M314" s="23"/>
      <c r="N314" s="84"/>
      <c r="O314" s="84"/>
      <c r="P314" s="23"/>
      <c r="Q314" s="23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</row>
    <row r="315" spans="1:35" ht="18" x14ac:dyDescent="0.3">
      <c r="A315" s="40"/>
      <c r="B315" s="84"/>
      <c r="C315" s="84"/>
      <c r="D315" s="23"/>
      <c r="E315" s="23"/>
      <c r="F315" s="23"/>
      <c r="G315" s="23"/>
      <c r="H315" s="26"/>
      <c r="I315" s="23"/>
      <c r="J315" s="23"/>
      <c r="K315" s="23"/>
      <c r="L315" s="23"/>
      <c r="M315" s="23"/>
      <c r="N315" s="84"/>
      <c r="O315" s="84"/>
      <c r="P315" s="23"/>
      <c r="Q315" s="23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</row>
    <row r="316" spans="1:35" ht="18" x14ac:dyDescent="0.3">
      <c r="A316" s="40"/>
      <c r="B316" s="84"/>
      <c r="C316" s="84"/>
      <c r="D316" s="23"/>
      <c r="E316" s="23"/>
      <c r="F316" s="23"/>
      <c r="G316" s="23"/>
      <c r="H316" s="26"/>
      <c r="I316" s="23"/>
      <c r="J316" s="23"/>
      <c r="K316" s="23"/>
      <c r="L316" s="23"/>
      <c r="M316" s="23"/>
      <c r="N316" s="84"/>
      <c r="O316" s="84"/>
      <c r="P316" s="23"/>
      <c r="Q316" s="23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</row>
    <row r="317" spans="1:35" ht="18" x14ac:dyDescent="0.3">
      <c r="A317" s="40"/>
      <c r="B317" s="84"/>
      <c r="C317" s="84"/>
      <c r="D317" s="23"/>
      <c r="E317" s="23"/>
      <c r="F317" s="23"/>
      <c r="G317" s="23"/>
      <c r="H317" s="26"/>
      <c r="I317" s="23"/>
      <c r="J317" s="23"/>
      <c r="K317" s="23"/>
      <c r="L317" s="23"/>
      <c r="M317" s="23"/>
      <c r="N317" s="84"/>
      <c r="O317" s="84"/>
      <c r="P317" s="23"/>
      <c r="Q317" s="23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</row>
    <row r="318" spans="1:35" ht="18" x14ac:dyDescent="0.3">
      <c r="A318" s="40"/>
      <c r="B318" s="84"/>
      <c r="C318" s="84"/>
      <c r="D318" s="23"/>
      <c r="E318" s="23"/>
      <c r="F318" s="23"/>
      <c r="G318" s="23"/>
      <c r="H318" s="26"/>
      <c r="I318" s="23"/>
      <c r="J318" s="23"/>
      <c r="K318" s="23"/>
      <c r="L318" s="23"/>
      <c r="M318" s="23"/>
      <c r="N318" s="84"/>
      <c r="O318" s="84"/>
      <c r="P318" s="23"/>
      <c r="Q318" s="23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</row>
    <row r="319" spans="1:35" ht="18" x14ac:dyDescent="0.3">
      <c r="A319" s="40"/>
      <c r="B319" s="84"/>
      <c r="C319" s="84"/>
      <c r="D319" s="23"/>
      <c r="E319" s="23"/>
      <c r="F319" s="23"/>
      <c r="G319" s="23"/>
      <c r="H319" s="26"/>
      <c r="I319" s="23"/>
      <c r="J319" s="23"/>
      <c r="K319" s="23"/>
      <c r="L319" s="23"/>
      <c r="M319" s="23"/>
      <c r="N319" s="84"/>
      <c r="O319" s="84"/>
      <c r="P319" s="23"/>
      <c r="Q319" s="23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</row>
    <row r="320" spans="1:35" ht="18" x14ac:dyDescent="0.3">
      <c r="A320" s="40"/>
      <c r="B320" s="84"/>
      <c r="C320" s="84"/>
      <c r="D320" s="23"/>
      <c r="E320" s="23"/>
      <c r="F320" s="23"/>
      <c r="G320" s="23"/>
      <c r="H320" s="26"/>
      <c r="I320" s="23"/>
      <c r="J320" s="23"/>
      <c r="K320" s="23"/>
      <c r="L320" s="23"/>
      <c r="M320" s="23"/>
      <c r="N320" s="84"/>
      <c r="O320" s="84"/>
      <c r="P320" s="23"/>
      <c r="Q320" s="23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</row>
    <row r="321" spans="1:35" ht="18" x14ac:dyDescent="0.3">
      <c r="A321" s="40"/>
      <c r="B321" s="84"/>
      <c r="C321" s="84"/>
      <c r="D321" s="23"/>
      <c r="E321" s="23"/>
      <c r="F321" s="23"/>
      <c r="G321" s="23"/>
      <c r="H321" s="26"/>
      <c r="I321" s="23"/>
      <c r="J321" s="23"/>
      <c r="K321" s="23"/>
      <c r="L321" s="23"/>
      <c r="M321" s="23"/>
      <c r="N321" s="84"/>
      <c r="O321" s="84"/>
      <c r="P321" s="23"/>
      <c r="Q321" s="23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</row>
    <row r="322" spans="1:35" ht="18" x14ac:dyDescent="0.3">
      <c r="A322" s="40"/>
      <c r="B322" s="84"/>
      <c r="C322" s="84"/>
      <c r="D322" s="23"/>
      <c r="E322" s="23"/>
      <c r="F322" s="23"/>
      <c r="G322" s="23"/>
      <c r="H322" s="26"/>
      <c r="I322" s="23"/>
      <c r="J322" s="23"/>
      <c r="K322" s="23"/>
      <c r="L322" s="23"/>
      <c r="M322" s="23"/>
      <c r="N322" s="84"/>
      <c r="O322" s="84"/>
      <c r="P322" s="23"/>
      <c r="Q322" s="23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</row>
    <row r="323" spans="1:35" ht="18" x14ac:dyDescent="0.3">
      <c r="A323" s="40"/>
      <c r="B323" s="84"/>
      <c r="C323" s="84"/>
      <c r="D323" s="23"/>
      <c r="E323" s="23"/>
      <c r="F323" s="23"/>
      <c r="G323" s="23"/>
      <c r="H323" s="26"/>
      <c r="I323" s="23"/>
      <c r="J323" s="23"/>
      <c r="K323" s="23"/>
      <c r="L323" s="23"/>
      <c r="M323" s="23"/>
      <c r="N323" s="84"/>
      <c r="O323" s="84"/>
      <c r="P323" s="23"/>
      <c r="Q323" s="23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</row>
    <row r="324" spans="1:35" ht="18" x14ac:dyDescent="0.3">
      <c r="A324" s="40"/>
      <c r="B324" s="84"/>
      <c r="C324" s="84"/>
      <c r="D324" s="23"/>
      <c r="E324" s="23"/>
      <c r="F324" s="23"/>
      <c r="G324" s="23"/>
      <c r="H324" s="26"/>
      <c r="I324" s="23"/>
      <c r="J324" s="23"/>
      <c r="K324" s="23"/>
      <c r="L324" s="23"/>
      <c r="M324" s="23"/>
      <c r="N324" s="84"/>
      <c r="O324" s="84"/>
      <c r="P324" s="23"/>
      <c r="Q324" s="23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</row>
    <row r="325" spans="1:35" ht="18" x14ac:dyDescent="0.3">
      <c r="A325" s="40"/>
      <c r="B325" s="84"/>
      <c r="C325" s="84"/>
      <c r="D325" s="23"/>
      <c r="E325" s="23"/>
      <c r="F325" s="23"/>
      <c r="G325" s="23"/>
      <c r="H325" s="26"/>
      <c r="I325" s="23"/>
      <c r="J325" s="23"/>
      <c r="K325" s="23"/>
      <c r="L325" s="23"/>
      <c r="M325" s="23"/>
      <c r="N325" s="84"/>
      <c r="O325" s="84"/>
      <c r="P325" s="23"/>
      <c r="Q325" s="23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</row>
    <row r="326" spans="1:35" ht="18" x14ac:dyDescent="0.3">
      <c r="A326" s="40"/>
      <c r="B326" s="84"/>
      <c r="C326" s="84"/>
      <c r="D326" s="23"/>
      <c r="E326" s="23"/>
      <c r="F326" s="23"/>
      <c r="G326" s="23"/>
      <c r="H326" s="26"/>
      <c r="I326" s="23"/>
      <c r="J326" s="23"/>
      <c r="K326" s="23"/>
      <c r="L326" s="23"/>
      <c r="M326" s="23"/>
      <c r="N326" s="84"/>
      <c r="O326" s="84"/>
      <c r="P326" s="23"/>
      <c r="Q326" s="23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</row>
    <row r="327" spans="1:35" ht="18" x14ac:dyDescent="0.3">
      <c r="A327" s="40"/>
      <c r="B327" s="84"/>
      <c r="C327" s="84"/>
      <c r="D327" s="23"/>
      <c r="E327" s="23"/>
      <c r="F327" s="23"/>
      <c r="G327" s="23"/>
      <c r="H327" s="26"/>
      <c r="I327" s="23"/>
      <c r="J327" s="23"/>
      <c r="K327" s="23"/>
      <c r="L327" s="23"/>
      <c r="M327" s="23"/>
      <c r="N327" s="84"/>
      <c r="O327" s="84"/>
      <c r="P327" s="23"/>
      <c r="Q327" s="23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</row>
    <row r="328" spans="1:35" ht="18" x14ac:dyDescent="0.3">
      <c r="A328" s="40"/>
      <c r="B328" s="84"/>
      <c r="C328" s="84"/>
      <c r="D328" s="23"/>
      <c r="E328" s="23"/>
      <c r="F328" s="23"/>
      <c r="G328" s="23"/>
      <c r="H328" s="26"/>
      <c r="I328" s="23"/>
      <c r="J328" s="23"/>
      <c r="K328" s="23"/>
      <c r="L328" s="23"/>
      <c r="M328" s="23"/>
      <c r="N328" s="84"/>
      <c r="O328" s="84"/>
      <c r="P328" s="23"/>
      <c r="Q328" s="23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</row>
    <row r="329" spans="1:35" ht="18" x14ac:dyDescent="0.3">
      <c r="A329" s="40"/>
      <c r="B329" s="84"/>
      <c r="C329" s="84"/>
      <c r="D329" s="23"/>
      <c r="E329" s="23"/>
      <c r="F329" s="23"/>
      <c r="G329" s="23"/>
      <c r="H329" s="26"/>
      <c r="I329" s="23"/>
      <c r="J329" s="23"/>
      <c r="K329" s="23"/>
      <c r="L329" s="23"/>
      <c r="M329" s="23"/>
      <c r="N329" s="84"/>
      <c r="O329" s="84"/>
      <c r="P329" s="23"/>
      <c r="Q329" s="23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</row>
    <row r="330" spans="1:35" ht="18" x14ac:dyDescent="0.3">
      <c r="A330" s="40"/>
      <c r="B330" s="84"/>
      <c r="C330" s="84"/>
      <c r="D330" s="23"/>
      <c r="E330" s="23"/>
      <c r="F330" s="23"/>
      <c r="G330" s="23"/>
      <c r="H330" s="26"/>
      <c r="I330" s="23"/>
      <c r="J330" s="23"/>
      <c r="K330" s="23"/>
      <c r="L330" s="23"/>
      <c r="M330" s="23"/>
      <c r="N330" s="84"/>
      <c r="O330" s="84"/>
      <c r="P330" s="23"/>
      <c r="Q330" s="23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</row>
    <row r="331" spans="1:35" ht="18" x14ac:dyDescent="0.3">
      <c r="A331" s="40"/>
      <c r="B331" s="84"/>
      <c r="C331" s="84"/>
      <c r="D331" s="23"/>
      <c r="E331" s="23"/>
      <c r="F331" s="23"/>
      <c r="G331" s="23"/>
      <c r="H331" s="26"/>
      <c r="I331" s="23"/>
      <c r="J331" s="23"/>
      <c r="K331" s="23"/>
      <c r="L331" s="23"/>
      <c r="M331" s="23"/>
      <c r="N331" s="84"/>
      <c r="O331" s="84"/>
      <c r="P331" s="23"/>
      <c r="Q331" s="23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</row>
    <row r="332" spans="1:35" ht="18" x14ac:dyDescent="0.3">
      <c r="A332" s="40"/>
      <c r="B332" s="84"/>
      <c r="C332" s="84"/>
      <c r="D332" s="23"/>
      <c r="E332" s="23"/>
      <c r="F332" s="23"/>
      <c r="G332" s="23"/>
      <c r="H332" s="26"/>
      <c r="I332" s="23"/>
      <c r="J332" s="23"/>
      <c r="K332" s="23"/>
      <c r="L332" s="23"/>
      <c r="M332" s="23"/>
      <c r="N332" s="84"/>
      <c r="O332" s="84"/>
      <c r="P332" s="23"/>
      <c r="Q332" s="23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</row>
    <row r="333" spans="1:35" ht="18" x14ac:dyDescent="0.3">
      <c r="A333" s="40"/>
      <c r="B333" s="84"/>
      <c r="C333" s="84"/>
      <c r="D333" s="23"/>
      <c r="E333" s="23"/>
      <c r="F333" s="23"/>
      <c r="G333" s="23"/>
      <c r="H333" s="26"/>
      <c r="I333" s="23"/>
      <c r="J333" s="23"/>
      <c r="K333" s="23"/>
      <c r="L333" s="23"/>
      <c r="M333" s="23"/>
      <c r="N333" s="84"/>
      <c r="O333" s="84"/>
      <c r="P333" s="23"/>
      <c r="Q333" s="23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</row>
    <row r="334" spans="1:35" ht="18" x14ac:dyDescent="0.3">
      <c r="A334" s="40"/>
      <c r="B334" s="84"/>
      <c r="C334" s="84"/>
      <c r="D334" s="23"/>
      <c r="E334" s="23"/>
      <c r="F334" s="23"/>
      <c r="G334" s="23"/>
      <c r="H334" s="26"/>
      <c r="I334" s="23"/>
      <c r="J334" s="23"/>
      <c r="K334" s="23"/>
      <c r="L334" s="23"/>
      <c r="M334" s="23"/>
      <c r="N334" s="84"/>
      <c r="O334" s="84"/>
      <c r="P334" s="23"/>
      <c r="Q334" s="23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</row>
    <row r="335" spans="1:35" ht="18" x14ac:dyDescent="0.3">
      <c r="A335" s="40"/>
      <c r="B335" s="84"/>
      <c r="C335" s="84"/>
      <c r="D335" s="23"/>
      <c r="E335" s="23"/>
      <c r="F335" s="23"/>
      <c r="G335" s="23"/>
      <c r="H335" s="26"/>
      <c r="I335" s="23"/>
      <c r="J335" s="23"/>
      <c r="K335" s="23"/>
      <c r="L335" s="23"/>
      <c r="M335" s="23"/>
      <c r="N335" s="84"/>
      <c r="O335" s="84"/>
      <c r="P335" s="23"/>
      <c r="Q335" s="23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</row>
    <row r="336" spans="1:35" ht="18" x14ac:dyDescent="0.3">
      <c r="A336" s="40"/>
      <c r="B336" s="84"/>
      <c r="C336" s="84"/>
      <c r="D336" s="23"/>
      <c r="E336" s="23"/>
      <c r="F336" s="23"/>
      <c r="G336" s="23"/>
      <c r="H336" s="26"/>
      <c r="I336" s="23"/>
      <c r="J336" s="23"/>
      <c r="K336" s="23"/>
      <c r="L336" s="23"/>
      <c r="M336" s="23"/>
      <c r="N336" s="84"/>
      <c r="O336" s="84"/>
      <c r="P336" s="23"/>
      <c r="Q336" s="23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</row>
    <row r="337" spans="1:35" ht="18" x14ac:dyDescent="0.3">
      <c r="A337" s="40"/>
      <c r="B337" s="84"/>
      <c r="C337" s="84"/>
      <c r="D337" s="23"/>
      <c r="E337" s="23"/>
      <c r="F337" s="23"/>
      <c r="G337" s="23"/>
      <c r="H337" s="26"/>
      <c r="I337" s="23"/>
      <c r="J337" s="23"/>
      <c r="K337" s="23"/>
      <c r="L337" s="23"/>
      <c r="M337" s="23"/>
      <c r="N337" s="84"/>
      <c r="O337" s="84"/>
      <c r="P337" s="23"/>
      <c r="Q337" s="23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</row>
    <row r="338" spans="1:35" ht="18" x14ac:dyDescent="0.3">
      <c r="A338" s="40"/>
      <c r="B338" s="84"/>
      <c r="C338" s="84"/>
      <c r="D338" s="23"/>
      <c r="E338" s="23"/>
      <c r="F338" s="23"/>
      <c r="G338" s="23"/>
      <c r="H338" s="26"/>
      <c r="I338" s="23"/>
      <c r="J338" s="23"/>
      <c r="K338" s="23"/>
      <c r="L338" s="23"/>
      <c r="M338" s="23"/>
      <c r="N338" s="84"/>
      <c r="O338" s="84"/>
      <c r="P338" s="23"/>
      <c r="Q338" s="23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</row>
    <row r="339" spans="1:35" ht="18" x14ac:dyDescent="0.3">
      <c r="A339" s="40"/>
      <c r="B339" s="84"/>
      <c r="C339" s="84"/>
      <c r="D339" s="23"/>
      <c r="E339" s="23"/>
      <c r="F339" s="23"/>
      <c r="G339" s="23"/>
      <c r="H339" s="26"/>
      <c r="I339" s="23"/>
      <c r="J339" s="23"/>
      <c r="K339" s="23"/>
      <c r="L339" s="23"/>
      <c r="M339" s="23"/>
      <c r="N339" s="84"/>
      <c r="O339" s="84"/>
      <c r="P339" s="23"/>
      <c r="Q339" s="23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</row>
    <row r="340" spans="1:35" ht="18" x14ac:dyDescent="0.3">
      <c r="A340" s="40"/>
      <c r="B340" s="84"/>
      <c r="C340" s="84"/>
      <c r="D340" s="23"/>
      <c r="E340" s="23"/>
      <c r="F340" s="23"/>
      <c r="G340" s="23"/>
      <c r="H340" s="26"/>
      <c r="I340" s="23"/>
      <c r="J340" s="23"/>
      <c r="K340" s="23"/>
      <c r="L340" s="23"/>
      <c r="M340" s="23"/>
      <c r="N340" s="84"/>
      <c r="O340" s="84"/>
      <c r="P340" s="23"/>
      <c r="Q340" s="23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</row>
    <row r="341" spans="1:35" ht="18" x14ac:dyDescent="0.3">
      <c r="A341" s="40"/>
      <c r="B341" s="84"/>
      <c r="C341" s="84"/>
      <c r="D341" s="23"/>
      <c r="E341" s="23"/>
      <c r="F341" s="23"/>
      <c r="G341" s="23"/>
      <c r="H341" s="26"/>
      <c r="I341" s="23"/>
      <c r="J341" s="23"/>
      <c r="K341" s="23"/>
      <c r="L341" s="23"/>
      <c r="M341" s="23"/>
      <c r="N341" s="84"/>
      <c r="O341" s="84"/>
      <c r="P341" s="23"/>
      <c r="Q341" s="23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</row>
    <row r="342" spans="1:35" ht="18" x14ac:dyDescent="0.3">
      <c r="A342" s="40"/>
      <c r="B342" s="84"/>
      <c r="C342" s="84"/>
      <c r="D342" s="23"/>
      <c r="E342" s="23"/>
      <c r="F342" s="23"/>
      <c r="G342" s="23"/>
      <c r="H342" s="26"/>
      <c r="I342" s="23"/>
      <c r="J342" s="23"/>
      <c r="K342" s="23"/>
      <c r="L342" s="23"/>
      <c r="M342" s="23"/>
      <c r="N342" s="84"/>
      <c r="O342" s="84"/>
      <c r="P342" s="23"/>
      <c r="Q342" s="23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</row>
    <row r="343" spans="1:35" ht="18" x14ac:dyDescent="0.3">
      <c r="A343" s="40"/>
      <c r="B343" s="84"/>
      <c r="C343" s="84"/>
      <c r="D343" s="23"/>
      <c r="E343" s="23"/>
      <c r="F343" s="23"/>
      <c r="G343" s="23"/>
      <c r="H343" s="26"/>
      <c r="I343" s="23"/>
      <c r="J343" s="23"/>
      <c r="K343" s="23"/>
      <c r="L343" s="23"/>
      <c r="M343" s="23"/>
      <c r="N343" s="84"/>
      <c r="O343" s="84"/>
      <c r="P343" s="23"/>
      <c r="Q343" s="23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</row>
    <row r="344" spans="1:35" ht="18" x14ac:dyDescent="0.3">
      <c r="A344" s="40"/>
      <c r="B344" s="84"/>
      <c r="C344" s="84"/>
      <c r="D344" s="23"/>
      <c r="E344" s="23"/>
      <c r="F344" s="23"/>
      <c r="G344" s="23"/>
      <c r="H344" s="26"/>
      <c r="I344" s="23"/>
      <c r="J344" s="23"/>
      <c r="K344" s="23"/>
      <c r="L344" s="23"/>
      <c r="M344" s="23"/>
      <c r="N344" s="84"/>
      <c r="O344" s="84"/>
      <c r="P344" s="23"/>
      <c r="Q344" s="23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</row>
    <row r="345" spans="1:35" ht="18" x14ac:dyDescent="0.3">
      <c r="A345" s="40"/>
      <c r="B345" s="84"/>
      <c r="C345" s="84"/>
      <c r="D345" s="23"/>
      <c r="E345" s="23"/>
      <c r="F345" s="23"/>
      <c r="G345" s="23"/>
      <c r="H345" s="26"/>
      <c r="I345" s="23"/>
      <c r="J345" s="23"/>
      <c r="K345" s="23"/>
      <c r="L345" s="23"/>
      <c r="M345" s="23"/>
      <c r="N345" s="84"/>
      <c r="O345" s="84"/>
      <c r="P345" s="23"/>
      <c r="Q345" s="23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</row>
    <row r="346" spans="1:35" ht="18" x14ac:dyDescent="0.3">
      <c r="A346" s="40"/>
      <c r="B346" s="84"/>
      <c r="C346" s="84"/>
      <c r="D346" s="23"/>
      <c r="E346" s="23"/>
      <c r="F346" s="23"/>
      <c r="G346" s="23"/>
      <c r="H346" s="26"/>
      <c r="I346" s="23"/>
      <c r="J346" s="23"/>
      <c r="K346" s="23"/>
      <c r="L346" s="23"/>
      <c r="M346" s="23"/>
      <c r="N346" s="84"/>
      <c r="O346" s="84"/>
      <c r="P346" s="23"/>
      <c r="Q346" s="23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</row>
    <row r="347" spans="1:35" ht="18" x14ac:dyDescent="0.3">
      <c r="A347" s="40"/>
      <c r="B347" s="84"/>
      <c r="C347" s="84"/>
      <c r="D347" s="23"/>
      <c r="E347" s="23"/>
      <c r="F347" s="23"/>
      <c r="G347" s="23"/>
      <c r="H347" s="26"/>
      <c r="I347" s="23"/>
      <c r="J347" s="23"/>
      <c r="K347" s="23"/>
      <c r="L347" s="23"/>
      <c r="M347" s="23"/>
      <c r="N347" s="84"/>
      <c r="O347" s="84"/>
      <c r="P347" s="23"/>
      <c r="Q347" s="23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</row>
    <row r="348" spans="1:35" ht="18" x14ac:dyDescent="0.3">
      <c r="A348" s="40"/>
      <c r="B348" s="84"/>
      <c r="C348" s="84"/>
      <c r="D348" s="23"/>
      <c r="E348" s="23"/>
      <c r="F348" s="23"/>
      <c r="G348" s="23"/>
      <c r="H348" s="26"/>
      <c r="I348" s="23"/>
      <c r="J348" s="23"/>
      <c r="K348" s="23"/>
      <c r="L348" s="23"/>
      <c r="M348" s="23"/>
      <c r="N348" s="84"/>
      <c r="O348" s="84"/>
      <c r="P348" s="23"/>
      <c r="Q348" s="23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</row>
    <row r="349" spans="1:35" ht="18" x14ac:dyDescent="0.3">
      <c r="A349" s="40"/>
      <c r="B349" s="84"/>
      <c r="C349" s="84"/>
      <c r="D349" s="23"/>
      <c r="E349" s="23"/>
      <c r="F349" s="23"/>
      <c r="G349" s="23"/>
      <c r="H349" s="26"/>
      <c r="I349" s="23"/>
      <c r="J349" s="23"/>
      <c r="K349" s="23"/>
      <c r="L349" s="23"/>
      <c r="M349" s="23"/>
      <c r="N349" s="84"/>
      <c r="O349" s="84"/>
      <c r="P349" s="23"/>
      <c r="Q349" s="23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</row>
    <row r="350" spans="1:35" ht="18" x14ac:dyDescent="0.3">
      <c r="A350" s="40"/>
      <c r="B350" s="84"/>
      <c r="C350" s="84"/>
      <c r="D350" s="23"/>
      <c r="E350" s="23"/>
      <c r="F350" s="23"/>
      <c r="G350" s="23"/>
      <c r="H350" s="26"/>
      <c r="I350" s="23"/>
      <c r="J350" s="23"/>
      <c r="K350" s="23"/>
      <c r="L350" s="23"/>
      <c r="M350" s="23"/>
      <c r="N350" s="84"/>
      <c r="O350" s="84"/>
      <c r="P350" s="23"/>
      <c r="Q350" s="23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</row>
    <row r="351" spans="1:35" ht="18" x14ac:dyDescent="0.3">
      <c r="A351" s="40"/>
      <c r="B351" s="84"/>
      <c r="C351" s="84"/>
      <c r="D351" s="23"/>
      <c r="E351" s="23"/>
      <c r="F351" s="23"/>
      <c r="G351" s="23"/>
      <c r="H351" s="26"/>
      <c r="I351" s="23"/>
      <c r="J351" s="23"/>
      <c r="K351" s="23"/>
      <c r="L351" s="23"/>
      <c r="M351" s="23"/>
      <c r="N351" s="84"/>
      <c r="O351" s="84"/>
      <c r="P351" s="23"/>
      <c r="Q351" s="23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</row>
    <row r="352" spans="1:35" ht="18" x14ac:dyDescent="0.3">
      <c r="A352" s="40"/>
      <c r="B352" s="84"/>
      <c r="C352" s="84"/>
      <c r="D352" s="23"/>
      <c r="E352" s="23"/>
      <c r="F352" s="23"/>
      <c r="G352" s="23"/>
      <c r="H352" s="26"/>
      <c r="I352" s="23"/>
      <c r="J352" s="23"/>
      <c r="K352" s="23"/>
      <c r="L352" s="23"/>
      <c r="M352" s="23"/>
      <c r="N352" s="84"/>
      <c r="O352" s="84"/>
      <c r="P352" s="23"/>
      <c r="Q352" s="23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</row>
    <row r="353" spans="1:35" ht="18" x14ac:dyDescent="0.3">
      <c r="A353" s="40"/>
      <c r="B353" s="84"/>
      <c r="C353" s="84"/>
      <c r="D353" s="23"/>
      <c r="E353" s="23"/>
      <c r="F353" s="23"/>
      <c r="G353" s="23"/>
      <c r="H353" s="26"/>
      <c r="I353" s="23"/>
      <c r="J353" s="23"/>
      <c r="K353" s="23"/>
      <c r="L353" s="23"/>
      <c r="M353" s="23"/>
      <c r="N353" s="84"/>
      <c r="O353" s="84"/>
      <c r="P353" s="23"/>
      <c r="Q353" s="23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</row>
    <row r="354" spans="1:35" ht="18" x14ac:dyDescent="0.3">
      <c r="A354" s="40"/>
      <c r="B354" s="84"/>
      <c r="C354" s="84"/>
      <c r="D354" s="23"/>
      <c r="E354" s="23"/>
      <c r="F354" s="23"/>
      <c r="G354" s="23"/>
      <c r="H354" s="26"/>
      <c r="I354" s="23"/>
      <c r="J354" s="23"/>
      <c r="K354" s="23"/>
      <c r="L354" s="23"/>
      <c r="M354" s="23"/>
      <c r="N354" s="84"/>
      <c r="O354" s="84"/>
      <c r="P354" s="23"/>
      <c r="Q354" s="23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</row>
    <row r="355" spans="1:35" ht="18" x14ac:dyDescent="0.3">
      <c r="A355" s="40"/>
      <c r="B355" s="84"/>
      <c r="C355" s="84"/>
      <c r="D355" s="23"/>
      <c r="E355" s="23"/>
      <c r="F355" s="23"/>
      <c r="G355" s="23"/>
      <c r="H355" s="26"/>
      <c r="I355" s="23"/>
      <c r="J355" s="23"/>
      <c r="K355" s="23"/>
      <c r="L355" s="23"/>
      <c r="M355" s="23"/>
      <c r="N355" s="84"/>
      <c r="O355" s="84"/>
      <c r="P355" s="23"/>
      <c r="Q355" s="23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</row>
    <row r="356" spans="1:35" ht="18" x14ac:dyDescent="0.3">
      <c r="A356" s="40"/>
      <c r="B356" s="84"/>
      <c r="C356" s="84"/>
      <c r="D356" s="23"/>
      <c r="E356" s="23"/>
      <c r="F356" s="23"/>
      <c r="G356" s="23"/>
      <c r="H356" s="26"/>
      <c r="I356" s="23"/>
      <c r="J356" s="23"/>
      <c r="K356" s="23"/>
      <c r="L356" s="23"/>
      <c r="M356" s="23"/>
      <c r="N356" s="84"/>
      <c r="O356" s="84"/>
      <c r="P356" s="23"/>
      <c r="Q356" s="23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</row>
    <row r="357" spans="1:35" ht="18" x14ac:dyDescent="0.3">
      <c r="A357" s="40"/>
      <c r="B357" s="84"/>
      <c r="C357" s="84"/>
      <c r="D357" s="23"/>
      <c r="E357" s="23"/>
      <c r="F357" s="23"/>
      <c r="G357" s="23"/>
      <c r="H357" s="26"/>
      <c r="I357" s="23"/>
      <c r="J357" s="23"/>
      <c r="K357" s="23"/>
      <c r="L357" s="23"/>
      <c r="M357" s="23"/>
      <c r="N357" s="84"/>
      <c r="O357" s="84"/>
      <c r="P357" s="23"/>
      <c r="Q357" s="23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</row>
    <row r="358" spans="1:35" ht="18" x14ac:dyDescent="0.3">
      <c r="A358" s="40"/>
      <c r="B358" s="84"/>
      <c r="C358" s="84"/>
      <c r="D358" s="23"/>
      <c r="E358" s="23"/>
      <c r="F358" s="23"/>
      <c r="G358" s="23"/>
      <c r="H358" s="26"/>
      <c r="I358" s="23"/>
      <c r="J358" s="23"/>
      <c r="K358" s="23"/>
      <c r="L358" s="23"/>
      <c r="M358" s="23"/>
      <c r="N358" s="84"/>
      <c r="O358" s="84"/>
      <c r="P358" s="23"/>
      <c r="Q358" s="23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</row>
    <row r="359" spans="1:35" ht="18" x14ac:dyDescent="0.3">
      <c r="A359" s="40"/>
      <c r="B359" s="84"/>
      <c r="C359" s="84"/>
      <c r="D359" s="23"/>
      <c r="E359" s="23"/>
      <c r="F359" s="23"/>
      <c r="G359" s="23"/>
      <c r="H359" s="26"/>
      <c r="I359" s="23"/>
      <c r="J359" s="23"/>
      <c r="K359" s="23"/>
      <c r="L359" s="23"/>
      <c r="M359" s="23"/>
      <c r="N359" s="84"/>
      <c r="O359" s="84"/>
      <c r="P359" s="23"/>
      <c r="Q359" s="23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</row>
    <row r="360" spans="1:35" ht="18" x14ac:dyDescent="0.3">
      <c r="A360" s="40"/>
      <c r="B360" s="84"/>
      <c r="C360" s="84"/>
      <c r="D360" s="23"/>
      <c r="E360" s="23"/>
      <c r="F360" s="23"/>
      <c r="G360" s="23"/>
      <c r="H360" s="26"/>
      <c r="I360" s="23"/>
      <c r="J360" s="23"/>
      <c r="K360" s="23"/>
      <c r="L360" s="23"/>
      <c r="M360" s="23"/>
      <c r="N360" s="84"/>
      <c r="O360" s="84"/>
      <c r="P360" s="23"/>
      <c r="Q360" s="23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</row>
    <row r="361" spans="1:35" ht="18" x14ac:dyDescent="0.3">
      <c r="A361" s="40"/>
      <c r="B361" s="84"/>
      <c r="C361" s="84"/>
      <c r="D361" s="23"/>
      <c r="E361" s="23"/>
      <c r="F361" s="23"/>
      <c r="G361" s="23"/>
      <c r="H361" s="26"/>
      <c r="I361" s="23"/>
      <c r="J361" s="23"/>
      <c r="K361" s="23"/>
      <c r="L361" s="23"/>
      <c r="M361" s="23"/>
      <c r="N361" s="84"/>
      <c r="O361" s="84"/>
      <c r="P361" s="23"/>
      <c r="Q361" s="23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</row>
    <row r="362" spans="1:35" ht="18" x14ac:dyDescent="0.3">
      <c r="A362" s="40"/>
      <c r="B362" s="84"/>
      <c r="C362" s="84"/>
      <c r="D362" s="23"/>
      <c r="E362" s="23"/>
      <c r="F362" s="23"/>
      <c r="G362" s="23"/>
      <c r="H362" s="26"/>
      <c r="I362" s="23"/>
      <c r="J362" s="23"/>
      <c r="K362" s="23"/>
      <c r="L362" s="23"/>
      <c r="M362" s="23"/>
      <c r="N362" s="84"/>
      <c r="O362" s="84"/>
      <c r="P362" s="23"/>
      <c r="Q362" s="23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</row>
    <row r="363" spans="1:35" ht="18" x14ac:dyDescent="0.3">
      <c r="A363" s="40"/>
      <c r="B363" s="84"/>
      <c r="C363" s="84"/>
      <c r="D363" s="23"/>
      <c r="E363" s="23"/>
      <c r="F363" s="23"/>
      <c r="G363" s="23"/>
      <c r="H363" s="26"/>
      <c r="I363" s="23"/>
      <c r="J363" s="23"/>
      <c r="K363" s="23"/>
      <c r="L363" s="23"/>
      <c r="M363" s="23"/>
      <c r="N363" s="84"/>
      <c r="O363" s="84"/>
      <c r="P363" s="23"/>
      <c r="Q363" s="23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</row>
    <row r="364" spans="1:35" ht="18" x14ac:dyDescent="0.3">
      <c r="A364" s="40"/>
      <c r="B364" s="84"/>
      <c r="C364" s="84"/>
      <c r="D364" s="23"/>
      <c r="E364" s="23"/>
      <c r="F364" s="23"/>
      <c r="G364" s="23"/>
      <c r="H364" s="26"/>
      <c r="I364" s="23"/>
      <c r="J364" s="23"/>
      <c r="K364" s="23"/>
      <c r="L364" s="23"/>
      <c r="M364" s="23"/>
      <c r="N364" s="84"/>
      <c r="O364" s="84"/>
      <c r="P364" s="23"/>
      <c r="Q364" s="23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</row>
    <row r="365" spans="1:35" ht="18" x14ac:dyDescent="0.3">
      <c r="A365" s="40"/>
      <c r="B365" s="84"/>
      <c r="C365" s="84"/>
      <c r="D365" s="23"/>
      <c r="E365" s="23"/>
      <c r="F365" s="23"/>
      <c r="G365" s="23"/>
      <c r="H365" s="26"/>
      <c r="I365" s="23"/>
      <c r="J365" s="23"/>
      <c r="K365" s="23"/>
      <c r="L365" s="23"/>
      <c r="M365" s="23"/>
      <c r="N365" s="84"/>
      <c r="O365" s="84"/>
      <c r="P365" s="23"/>
      <c r="Q365" s="23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</row>
    <row r="366" spans="1:35" ht="18" x14ac:dyDescent="0.3">
      <c r="A366" s="40"/>
      <c r="B366" s="84"/>
      <c r="C366" s="84"/>
      <c r="D366" s="23"/>
      <c r="E366" s="23"/>
      <c r="F366" s="23"/>
      <c r="G366" s="23"/>
      <c r="H366" s="26"/>
      <c r="I366" s="23"/>
      <c r="J366" s="23"/>
      <c r="K366" s="23"/>
      <c r="L366" s="23"/>
      <c r="M366" s="23"/>
      <c r="N366" s="84"/>
      <c r="O366" s="84"/>
      <c r="P366" s="23"/>
      <c r="Q366" s="23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</row>
    <row r="367" spans="1:35" ht="18" x14ac:dyDescent="0.3">
      <c r="A367" s="40"/>
      <c r="B367" s="84"/>
      <c r="C367" s="84"/>
      <c r="D367" s="23"/>
      <c r="E367" s="23"/>
      <c r="F367" s="23"/>
      <c r="G367" s="23"/>
      <c r="H367" s="26"/>
      <c r="I367" s="23"/>
      <c r="J367" s="23"/>
      <c r="K367" s="23"/>
      <c r="L367" s="23"/>
      <c r="M367" s="23"/>
      <c r="N367" s="84"/>
      <c r="O367" s="84"/>
      <c r="P367" s="23"/>
      <c r="Q367" s="23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</row>
    <row r="368" spans="1:35" ht="18" x14ac:dyDescent="0.3">
      <c r="A368" s="40"/>
      <c r="B368" s="84"/>
      <c r="C368" s="84"/>
      <c r="D368" s="23"/>
      <c r="E368" s="23"/>
      <c r="F368" s="23"/>
      <c r="G368" s="23"/>
      <c r="H368" s="26"/>
      <c r="I368" s="23"/>
      <c r="J368" s="23"/>
      <c r="K368" s="23"/>
      <c r="L368" s="23"/>
      <c r="M368" s="23"/>
      <c r="N368" s="84"/>
      <c r="O368" s="84"/>
      <c r="P368" s="23"/>
      <c r="Q368" s="23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</row>
    <row r="369" spans="1:35" ht="18" x14ac:dyDescent="0.3">
      <c r="A369" s="40"/>
      <c r="B369" s="84"/>
      <c r="C369" s="84"/>
      <c r="D369" s="23"/>
      <c r="E369" s="23"/>
      <c r="F369" s="23"/>
      <c r="G369" s="23"/>
      <c r="H369" s="26"/>
      <c r="I369" s="23"/>
      <c r="J369" s="23"/>
      <c r="K369" s="23"/>
      <c r="L369" s="23"/>
      <c r="M369" s="23"/>
      <c r="N369" s="84"/>
      <c r="O369" s="84"/>
      <c r="P369" s="23"/>
      <c r="Q369" s="23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</row>
    <row r="370" spans="1:35" ht="18" x14ac:dyDescent="0.3">
      <c r="A370" s="40"/>
      <c r="B370" s="84"/>
      <c r="C370" s="84"/>
      <c r="D370" s="23"/>
      <c r="E370" s="23"/>
      <c r="F370" s="23"/>
      <c r="G370" s="23"/>
      <c r="H370" s="26"/>
      <c r="I370" s="23"/>
      <c r="J370" s="23"/>
      <c r="K370" s="23"/>
      <c r="L370" s="23"/>
      <c r="M370" s="23"/>
      <c r="N370" s="84"/>
      <c r="O370" s="84"/>
      <c r="P370" s="23"/>
      <c r="Q370" s="23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</row>
    <row r="371" spans="1:35" ht="18" x14ac:dyDescent="0.3">
      <c r="A371" s="40"/>
      <c r="B371" s="84"/>
      <c r="C371" s="84"/>
      <c r="D371" s="23"/>
      <c r="E371" s="23"/>
      <c r="F371" s="23"/>
      <c r="G371" s="23"/>
      <c r="H371" s="26"/>
      <c r="I371" s="23"/>
      <c r="J371" s="23"/>
      <c r="K371" s="23"/>
      <c r="L371" s="23"/>
      <c r="M371" s="23"/>
      <c r="N371" s="84"/>
      <c r="O371" s="84"/>
      <c r="P371" s="23"/>
      <c r="Q371" s="23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</row>
    <row r="372" spans="1:35" ht="18" x14ac:dyDescent="0.3">
      <c r="A372" s="40"/>
      <c r="B372" s="84"/>
      <c r="C372" s="84"/>
      <c r="D372" s="23"/>
      <c r="E372" s="23"/>
      <c r="F372" s="23"/>
      <c r="G372" s="23"/>
      <c r="H372" s="26"/>
      <c r="I372" s="23"/>
      <c r="J372" s="23"/>
      <c r="K372" s="23"/>
      <c r="L372" s="23"/>
      <c r="M372" s="23"/>
      <c r="N372" s="84"/>
      <c r="O372" s="84"/>
      <c r="P372" s="23"/>
      <c r="Q372" s="23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</row>
    <row r="373" spans="1:35" ht="18" x14ac:dyDescent="0.3">
      <c r="A373" s="40"/>
      <c r="B373" s="84"/>
      <c r="C373" s="84"/>
      <c r="D373" s="23"/>
      <c r="E373" s="23"/>
      <c r="F373" s="23"/>
      <c r="G373" s="23"/>
      <c r="H373" s="26"/>
      <c r="I373" s="23"/>
      <c r="J373" s="23"/>
      <c r="K373" s="23"/>
      <c r="L373" s="23"/>
      <c r="M373" s="23"/>
      <c r="N373" s="84"/>
      <c r="O373" s="84"/>
      <c r="P373" s="23"/>
      <c r="Q373" s="23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</row>
    <row r="374" spans="1:35" ht="18" x14ac:dyDescent="0.3">
      <c r="A374" s="40"/>
      <c r="B374" s="84"/>
      <c r="C374" s="84"/>
      <c r="D374" s="23"/>
      <c r="E374" s="23"/>
      <c r="F374" s="23"/>
      <c r="G374" s="23"/>
      <c r="H374" s="26"/>
      <c r="I374" s="23"/>
      <c r="J374" s="23"/>
      <c r="K374" s="23"/>
      <c r="L374" s="23"/>
      <c r="M374" s="23"/>
      <c r="N374" s="84"/>
      <c r="O374" s="84"/>
      <c r="P374" s="23"/>
      <c r="Q374" s="23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</row>
    <row r="375" spans="1:35" ht="18" x14ac:dyDescent="0.3">
      <c r="A375" s="40"/>
      <c r="B375" s="84"/>
      <c r="C375" s="84"/>
      <c r="D375" s="23"/>
      <c r="E375" s="23"/>
      <c r="F375" s="23"/>
      <c r="G375" s="23"/>
      <c r="H375" s="26"/>
      <c r="I375" s="23"/>
      <c r="J375" s="23"/>
      <c r="K375" s="23"/>
      <c r="L375" s="23"/>
      <c r="M375" s="23"/>
      <c r="N375" s="84"/>
      <c r="O375" s="84"/>
      <c r="P375" s="23"/>
      <c r="Q375" s="23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</row>
    <row r="376" spans="1:35" ht="18" x14ac:dyDescent="0.3">
      <c r="A376" s="40"/>
      <c r="B376" s="84"/>
      <c r="C376" s="84"/>
      <c r="D376" s="23"/>
      <c r="E376" s="23"/>
      <c r="F376" s="23"/>
      <c r="G376" s="23"/>
      <c r="H376" s="26"/>
      <c r="I376" s="23"/>
      <c r="J376" s="23"/>
      <c r="K376" s="23"/>
      <c r="L376" s="23"/>
      <c r="M376" s="23"/>
      <c r="N376" s="84"/>
      <c r="O376" s="84"/>
      <c r="P376" s="23"/>
      <c r="Q376" s="23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</row>
    <row r="377" spans="1:35" ht="18" x14ac:dyDescent="0.3">
      <c r="A377" s="40"/>
      <c r="B377" s="84"/>
      <c r="C377" s="84"/>
      <c r="D377" s="23"/>
      <c r="E377" s="23"/>
      <c r="F377" s="23"/>
      <c r="G377" s="23"/>
      <c r="H377" s="26"/>
      <c r="I377" s="23"/>
      <c r="J377" s="23"/>
      <c r="K377" s="23"/>
      <c r="L377" s="23"/>
      <c r="M377" s="23"/>
      <c r="N377" s="84"/>
      <c r="O377" s="84"/>
      <c r="P377" s="23"/>
      <c r="Q377" s="23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</row>
    <row r="378" spans="1:35" ht="18" x14ac:dyDescent="0.3">
      <c r="A378" s="40"/>
      <c r="B378" s="84"/>
      <c r="C378" s="84"/>
      <c r="D378" s="23"/>
      <c r="E378" s="23"/>
      <c r="F378" s="23"/>
      <c r="G378" s="23"/>
      <c r="H378" s="26"/>
      <c r="I378" s="23"/>
      <c r="J378" s="23"/>
      <c r="K378" s="23"/>
      <c r="L378" s="23"/>
      <c r="M378" s="23"/>
      <c r="N378" s="84"/>
      <c r="O378" s="84"/>
      <c r="P378" s="23"/>
      <c r="Q378" s="23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</row>
    <row r="379" spans="1:35" ht="18" x14ac:dyDescent="0.3">
      <c r="A379" s="40"/>
      <c r="B379" s="84"/>
      <c r="C379" s="84"/>
      <c r="D379" s="23"/>
      <c r="E379" s="23"/>
      <c r="F379" s="23"/>
      <c r="G379" s="23"/>
      <c r="H379" s="26"/>
      <c r="I379" s="23"/>
      <c r="J379" s="23"/>
      <c r="K379" s="23"/>
      <c r="L379" s="23"/>
      <c r="M379" s="23"/>
      <c r="N379" s="84"/>
      <c r="O379" s="84"/>
      <c r="P379" s="23"/>
      <c r="Q379" s="23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</row>
    <row r="380" spans="1:35" ht="18" x14ac:dyDescent="0.3">
      <c r="A380" s="40"/>
      <c r="B380" s="84"/>
      <c r="C380" s="84"/>
      <c r="D380" s="23"/>
      <c r="E380" s="23"/>
      <c r="F380" s="23"/>
      <c r="G380" s="23"/>
      <c r="H380" s="26"/>
      <c r="I380" s="23"/>
      <c r="J380" s="23"/>
      <c r="K380" s="23"/>
      <c r="L380" s="23"/>
      <c r="M380" s="23"/>
      <c r="N380" s="84"/>
      <c r="O380" s="84"/>
      <c r="P380" s="23"/>
      <c r="Q380" s="23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</row>
    <row r="381" spans="1:35" ht="18" x14ac:dyDescent="0.3">
      <c r="A381" s="40"/>
      <c r="B381" s="84"/>
      <c r="C381" s="84"/>
      <c r="D381" s="23"/>
      <c r="E381" s="23"/>
      <c r="F381" s="23"/>
      <c r="G381" s="23"/>
      <c r="H381" s="26"/>
      <c r="I381" s="23"/>
      <c r="J381" s="23"/>
      <c r="K381" s="23"/>
      <c r="L381" s="23"/>
      <c r="M381" s="23"/>
      <c r="N381" s="84"/>
      <c r="O381" s="84"/>
      <c r="P381" s="23"/>
      <c r="Q381" s="23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</row>
    <row r="382" spans="1:35" ht="18" x14ac:dyDescent="0.3">
      <c r="A382" s="40"/>
      <c r="B382" s="84"/>
      <c r="C382" s="84"/>
      <c r="D382" s="23"/>
      <c r="E382" s="23"/>
      <c r="F382" s="23"/>
      <c r="G382" s="23"/>
      <c r="H382" s="26"/>
      <c r="I382" s="23"/>
      <c r="J382" s="23"/>
      <c r="K382" s="23"/>
      <c r="L382" s="23"/>
      <c r="M382" s="23"/>
      <c r="N382" s="84"/>
      <c r="O382" s="84"/>
      <c r="P382" s="23"/>
      <c r="Q382" s="23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</row>
    <row r="383" spans="1:35" ht="18" x14ac:dyDescent="0.3">
      <c r="A383" s="40"/>
      <c r="B383" s="84"/>
      <c r="C383" s="84"/>
      <c r="D383" s="23"/>
      <c r="E383" s="23"/>
      <c r="F383" s="23"/>
      <c r="G383" s="23"/>
      <c r="H383" s="26"/>
      <c r="I383" s="23"/>
      <c r="J383" s="23"/>
      <c r="K383" s="23"/>
      <c r="L383" s="23"/>
      <c r="M383" s="23"/>
      <c r="N383" s="84"/>
      <c r="O383" s="84"/>
      <c r="P383" s="23"/>
      <c r="Q383" s="23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</row>
    <row r="384" spans="1:35" ht="18" x14ac:dyDescent="0.3">
      <c r="A384" s="40"/>
      <c r="B384" s="84"/>
      <c r="C384" s="84"/>
      <c r="D384" s="23"/>
      <c r="E384" s="23"/>
      <c r="F384" s="23"/>
      <c r="G384" s="23"/>
      <c r="H384" s="26"/>
      <c r="I384" s="23"/>
      <c r="J384" s="23"/>
      <c r="K384" s="23"/>
      <c r="L384" s="23"/>
      <c r="M384" s="23"/>
      <c r="N384" s="84"/>
      <c r="O384" s="84"/>
      <c r="P384" s="23"/>
      <c r="Q384" s="23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</row>
    <row r="385" spans="1:35" ht="18" x14ac:dyDescent="0.3">
      <c r="A385" s="40"/>
      <c r="B385" s="84"/>
      <c r="C385" s="84"/>
      <c r="D385" s="23"/>
      <c r="E385" s="23"/>
      <c r="F385" s="23"/>
      <c r="G385" s="23"/>
      <c r="H385" s="26"/>
      <c r="I385" s="23"/>
      <c r="J385" s="23"/>
      <c r="K385" s="23"/>
      <c r="L385" s="23"/>
      <c r="M385" s="23"/>
      <c r="N385" s="84"/>
      <c r="O385" s="84"/>
      <c r="P385" s="23"/>
      <c r="Q385" s="23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</row>
    <row r="386" spans="1:35" ht="18" x14ac:dyDescent="0.3">
      <c r="A386" s="40"/>
      <c r="B386" s="84"/>
      <c r="C386" s="84"/>
      <c r="D386" s="23"/>
      <c r="E386" s="23"/>
      <c r="F386" s="23"/>
      <c r="G386" s="23"/>
      <c r="H386" s="26"/>
      <c r="I386" s="23"/>
      <c r="J386" s="23"/>
      <c r="K386" s="23"/>
      <c r="L386" s="23"/>
      <c r="M386" s="23"/>
      <c r="N386" s="84"/>
      <c r="O386" s="84"/>
      <c r="P386" s="23"/>
      <c r="Q386" s="23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</row>
    <row r="387" spans="1:35" ht="18" x14ac:dyDescent="0.3">
      <c r="A387" s="40"/>
      <c r="B387" s="84"/>
      <c r="C387" s="84"/>
      <c r="D387" s="23"/>
      <c r="E387" s="23"/>
      <c r="F387" s="23"/>
      <c r="G387" s="23"/>
      <c r="H387" s="26"/>
      <c r="I387" s="23"/>
      <c r="J387" s="23"/>
      <c r="K387" s="23"/>
      <c r="L387" s="23"/>
      <c r="M387" s="23"/>
      <c r="N387" s="84"/>
      <c r="O387" s="84"/>
      <c r="P387" s="23"/>
      <c r="Q387" s="23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</row>
    <row r="388" spans="1:35" ht="18" x14ac:dyDescent="0.3">
      <c r="A388" s="40"/>
      <c r="B388" s="84"/>
      <c r="C388" s="84"/>
      <c r="D388" s="23"/>
      <c r="E388" s="23"/>
      <c r="F388" s="23"/>
      <c r="G388" s="23"/>
      <c r="H388" s="26"/>
      <c r="I388" s="23"/>
      <c r="J388" s="23"/>
      <c r="K388" s="23"/>
      <c r="L388" s="23"/>
      <c r="M388" s="23"/>
      <c r="N388" s="84"/>
      <c r="O388" s="84"/>
      <c r="P388" s="23"/>
      <c r="Q388" s="23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</row>
    <row r="389" spans="1:35" ht="18" x14ac:dyDescent="0.3">
      <c r="A389" s="40"/>
      <c r="B389" s="84"/>
      <c r="C389" s="84"/>
      <c r="D389" s="23"/>
      <c r="E389" s="23"/>
      <c r="F389" s="23"/>
      <c r="G389" s="23"/>
      <c r="H389" s="26"/>
      <c r="I389" s="23"/>
      <c r="J389" s="23"/>
      <c r="K389" s="23"/>
      <c r="L389" s="23"/>
      <c r="M389" s="23"/>
      <c r="N389" s="84"/>
      <c r="O389" s="84"/>
      <c r="P389" s="23"/>
      <c r="Q389" s="23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</row>
    <row r="390" spans="1:35" ht="18" x14ac:dyDescent="0.3">
      <c r="A390" s="40"/>
      <c r="B390" s="84"/>
      <c r="C390" s="84"/>
      <c r="D390" s="23"/>
      <c r="E390" s="23"/>
      <c r="F390" s="23"/>
      <c r="G390" s="23"/>
      <c r="H390" s="26"/>
      <c r="I390" s="23"/>
      <c r="J390" s="23"/>
      <c r="K390" s="23"/>
      <c r="L390" s="23"/>
      <c r="M390" s="23"/>
      <c r="N390" s="84"/>
      <c r="O390" s="84"/>
      <c r="P390" s="23"/>
      <c r="Q390" s="23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</row>
    <row r="391" spans="1:35" ht="18" x14ac:dyDescent="0.3">
      <c r="A391" s="40"/>
      <c r="B391" s="84"/>
      <c r="C391" s="84"/>
      <c r="D391" s="23"/>
      <c r="E391" s="23"/>
      <c r="F391" s="23"/>
      <c r="G391" s="23"/>
      <c r="H391" s="26"/>
      <c r="I391" s="23"/>
      <c r="J391" s="23"/>
      <c r="K391" s="23"/>
      <c r="L391" s="23"/>
      <c r="M391" s="23"/>
      <c r="N391" s="84"/>
      <c r="O391" s="84"/>
      <c r="P391" s="23"/>
      <c r="Q391" s="23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</row>
    <row r="392" spans="1:35" ht="18" x14ac:dyDescent="0.3">
      <c r="A392" s="40"/>
      <c r="B392" s="84"/>
      <c r="C392" s="84"/>
      <c r="D392" s="23"/>
      <c r="E392" s="23"/>
      <c r="F392" s="23"/>
      <c r="G392" s="23"/>
      <c r="H392" s="26"/>
      <c r="I392" s="23"/>
      <c r="J392" s="23"/>
      <c r="K392" s="23"/>
      <c r="L392" s="23"/>
      <c r="M392" s="23"/>
      <c r="N392" s="84"/>
      <c r="O392" s="84"/>
      <c r="P392" s="23"/>
      <c r="Q392" s="23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</row>
    <row r="393" spans="1:35" ht="18" x14ac:dyDescent="0.3">
      <c r="A393" s="40"/>
      <c r="B393" s="84"/>
      <c r="C393" s="84"/>
      <c r="D393" s="23"/>
      <c r="E393" s="23"/>
      <c r="F393" s="23"/>
      <c r="G393" s="23"/>
      <c r="H393" s="26"/>
      <c r="I393" s="23"/>
      <c r="J393" s="23"/>
      <c r="K393" s="23"/>
      <c r="L393" s="23"/>
      <c r="M393" s="23"/>
      <c r="N393" s="84"/>
      <c r="O393" s="84"/>
      <c r="P393" s="23"/>
      <c r="Q393" s="23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</row>
    <row r="394" spans="1:35" ht="18" x14ac:dyDescent="0.3">
      <c r="A394" s="40"/>
      <c r="B394" s="84"/>
      <c r="C394" s="84"/>
      <c r="D394" s="23"/>
      <c r="E394" s="23"/>
      <c r="F394" s="23"/>
      <c r="G394" s="23"/>
      <c r="H394" s="26"/>
      <c r="I394" s="23"/>
      <c r="J394" s="23"/>
      <c r="K394" s="23"/>
      <c r="L394" s="23"/>
      <c r="M394" s="23"/>
      <c r="N394" s="84"/>
      <c r="O394" s="84"/>
      <c r="P394" s="23"/>
      <c r="Q394" s="23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</row>
    <row r="395" spans="1:35" ht="18" x14ac:dyDescent="0.3">
      <c r="A395" s="40"/>
      <c r="B395" s="84"/>
      <c r="C395" s="84"/>
      <c r="D395" s="23"/>
      <c r="E395" s="23"/>
      <c r="F395" s="23"/>
      <c r="G395" s="23"/>
      <c r="H395" s="26"/>
      <c r="I395" s="23"/>
      <c r="J395" s="23"/>
      <c r="K395" s="23"/>
      <c r="L395" s="23"/>
      <c r="M395" s="23"/>
      <c r="N395" s="84"/>
      <c r="O395" s="84"/>
      <c r="P395" s="23"/>
      <c r="Q395" s="23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</row>
    <row r="396" spans="1:35" ht="18" x14ac:dyDescent="0.3">
      <c r="A396" s="40"/>
      <c r="B396" s="84"/>
      <c r="C396" s="84"/>
      <c r="D396" s="23"/>
      <c r="E396" s="23"/>
      <c r="F396" s="23"/>
      <c r="G396" s="23"/>
      <c r="H396" s="26"/>
      <c r="I396" s="23"/>
      <c r="J396" s="23"/>
      <c r="K396" s="23"/>
      <c r="L396" s="23"/>
      <c r="M396" s="23"/>
      <c r="N396" s="84"/>
      <c r="O396" s="84"/>
      <c r="P396" s="23"/>
      <c r="Q396" s="23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</row>
    <row r="397" spans="1:35" ht="18" x14ac:dyDescent="0.3">
      <c r="A397" s="40"/>
      <c r="B397" s="84"/>
      <c r="C397" s="84"/>
      <c r="D397" s="23"/>
      <c r="E397" s="23"/>
      <c r="F397" s="23"/>
      <c r="G397" s="23"/>
      <c r="H397" s="26"/>
      <c r="I397" s="23"/>
      <c r="J397" s="23"/>
      <c r="K397" s="23"/>
      <c r="L397" s="23"/>
      <c r="M397" s="23"/>
      <c r="N397" s="84"/>
      <c r="O397" s="84"/>
      <c r="P397" s="23"/>
      <c r="Q397" s="23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</row>
    <row r="398" spans="1:35" ht="18" x14ac:dyDescent="0.3">
      <c r="A398" s="40"/>
      <c r="B398" s="84"/>
      <c r="C398" s="84"/>
      <c r="D398" s="23"/>
      <c r="E398" s="23"/>
      <c r="F398" s="23"/>
      <c r="G398" s="23"/>
      <c r="H398" s="26"/>
      <c r="I398" s="23"/>
      <c r="J398" s="23"/>
      <c r="K398" s="23"/>
      <c r="L398" s="23"/>
      <c r="M398" s="23"/>
      <c r="N398" s="84"/>
      <c r="O398" s="84"/>
      <c r="P398" s="23"/>
      <c r="Q398" s="23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</row>
    <row r="399" spans="1:35" ht="18" x14ac:dyDescent="0.3">
      <c r="A399" s="40"/>
      <c r="B399" s="84"/>
      <c r="C399" s="84"/>
      <c r="D399" s="23"/>
      <c r="E399" s="23"/>
      <c r="F399" s="23"/>
      <c r="G399" s="23"/>
      <c r="H399" s="26"/>
      <c r="I399" s="23"/>
      <c r="J399" s="23"/>
      <c r="K399" s="23"/>
      <c r="L399" s="23"/>
      <c r="M399" s="23"/>
      <c r="N399" s="84"/>
      <c r="O399" s="84"/>
      <c r="P399" s="23"/>
      <c r="Q399" s="23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</row>
    <row r="400" spans="1:35" ht="18" x14ac:dyDescent="0.3">
      <c r="A400" s="40"/>
      <c r="B400" s="84"/>
      <c r="C400" s="84"/>
      <c r="D400" s="23"/>
      <c r="E400" s="23"/>
      <c r="F400" s="23"/>
      <c r="G400" s="23"/>
      <c r="H400" s="26"/>
      <c r="I400" s="23"/>
      <c r="J400" s="23"/>
      <c r="K400" s="23"/>
      <c r="L400" s="23"/>
      <c r="M400" s="23"/>
      <c r="N400" s="84"/>
      <c r="O400" s="84"/>
      <c r="P400" s="23"/>
      <c r="Q400" s="23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</row>
    <row r="401" spans="1:35" ht="18" x14ac:dyDescent="0.3">
      <c r="A401" s="40"/>
      <c r="B401" s="84"/>
      <c r="C401" s="84"/>
      <c r="D401" s="23"/>
      <c r="E401" s="23"/>
      <c r="F401" s="23"/>
      <c r="G401" s="23"/>
      <c r="H401" s="26"/>
      <c r="I401" s="23"/>
      <c r="J401" s="23"/>
      <c r="K401" s="23"/>
      <c r="L401" s="23"/>
      <c r="M401" s="23"/>
      <c r="N401" s="84"/>
      <c r="O401" s="84"/>
      <c r="P401" s="23"/>
      <c r="Q401" s="23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</row>
    <row r="402" spans="1:35" ht="18" x14ac:dyDescent="0.3">
      <c r="A402" s="40"/>
      <c r="B402" s="84"/>
      <c r="C402" s="84"/>
      <c r="D402" s="23"/>
      <c r="E402" s="23"/>
      <c r="F402" s="23"/>
      <c r="G402" s="23"/>
      <c r="H402" s="26"/>
      <c r="I402" s="23"/>
      <c r="J402" s="23"/>
      <c r="K402" s="23"/>
      <c r="L402" s="23"/>
      <c r="M402" s="23"/>
      <c r="N402" s="84"/>
      <c r="O402" s="84"/>
      <c r="P402" s="23"/>
      <c r="Q402" s="23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</row>
    <row r="403" spans="1:35" ht="18" x14ac:dyDescent="0.3">
      <c r="A403" s="40"/>
      <c r="B403" s="84"/>
      <c r="C403" s="84"/>
      <c r="D403" s="23"/>
      <c r="E403" s="23"/>
      <c r="F403" s="23"/>
      <c r="G403" s="23"/>
      <c r="H403" s="26"/>
      <c r="I403" s="23"/>
      <c r="J403" s="23"/>
      <c r="K403" s="23"/>
      <c r="L403" s="23"/>
      <c r="M403" s="23"/>
      <c r="N403" s="84"/>
      <c r="O403" s="84"/>
      <c r="P403" s="23"/>
      <c r="Q403" s="23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</row>
    <row r="404" spans="1:35" ht="18" x14ac:dyDescent="0.3">
      <c r="A404" s="40"/>
      <c r="B404" s="84"/>
      <c r="C404" s="84"/>
      <c r="D404" s="23"/>
      <c r="E404" s="23"/>
      <c r="F404" s="23"/>
      <c r="G404" s="23"/>
      <c r="H404" s="26"/>
      <c r="I404" s="23"/>
      <c r="J404" s="23"/>
      <c r="K404" s="23"/>
      <c r="L404" s="23"/>
      <c r="M404" s="23"/>
      <c r="N404" s="84"/>
      <c r="O404" s="84"/>
      <c r="P404" s="23"/>
      <c r="Q404" s="23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</row>
    <row r="405" spans="1:35" ht="18" x14ac:dyDescent="0.3">
      <c r="A405" s="40"/>
      <c r="B405" s="84"/>
      <c r="C405" s="84"/>
      <c r="D405" s="23"/>
      <c r="E405" s="23"/>
      <c r="F405" s="23"/>
      <c r="G405" s="23"/>
      <c r="H405" s="26"/>
      <c r="I405" s="23"/>
      <c r="J405" s="23"/>
      <c r="K405" s="23"/>
      <c r="L405" s="23"/>
      <c r="M405" s="23"/>
      <c r="N405" s="84"/>
      <c r="O405" s="84"/>
      <c r="P405" s="23"/>
      <c r="Q405" s="23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</row>
    <row r="406" spans="1:35" ht="18" x14ac:dyDescent="0.3">
      <c r="A406" s="40"/>
      <c r="B406" s="84"/>
      <c r="C406" s="84"/>
      <c r="D406" s="23"/>
      <c r="E406" s="23"/>
      <c r="F406" s="23"/>
      <c r="G406" s="23"/>
      <c r="H406" s="26"/>
      <c r="I406" s="23"/>
      <c r="J406" s="23"/>
      <c r="K406" s="23"/>
      <c r="L406" s="23"/>
      <c r="M406" s="23"/>
      <c r="N406" s="84"/>
      <c r="O406" s="84"/>
      <c r="P406" s="23"/>
      <c r="Q406" s="23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</row>
    <row r="407" spans="1:35" ht="18" x14ac:dyDescent="0.3">
      <c r="A407" s="40"/>
      <c r="B407" s="84"/>
      <c r="C407" s="84"/>
      <c r="D407" s="23"/>
      <c r="E407" s="23"/>
      <c r="F407" s="23"/>
      <c r="G407" s="23"/>
      <c r="H407" s="26"/>
      <c r="I407" s="23"/>
      <c r="J407" s="23"/>
      <c r="K407" s="23"/>
      <c r="L407" s="23"/>
      <c r="M407" s="23"/>
      <c r="N407" s="84"/>
      <c r="O407" s="84"/>
      <c r="P407" s="23"/>
      <c r="Q407" s="23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</row>
    <row r="408" spans="1:35" ht="18" x14ac:dyDescent="0.3">
      <c r="A408" s="40"/>
      <c r="B408" s="84"/>
      <c r="C408" s="84"/>
      <c r="D408" s="23"/>
      <c r="E408" s="23"/>
      <c r="F408" s="23"/>
      <c r="G408" s="23"/>
      <c r="H408" s="26"/>
      <c r="I408" s="23"/>
      <c r="J408" s="23"/>
      <c r="K408" s="23"/>
      <c r="L408" s="23"/>
      <c r="M408" s="23"/>
      <c r="N408" s="84"/>
      <c r="O408" s="84"/>
      <c r="P408" s="23"/>
      <c r="Q408" s="23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</row>
    <row r="409" spans="1:35" ht="18" x14ac:dyDescent="0.3">
      <c r="A409" s="40"/>
      <c r="B409" s="84"/>
      <c r="C409" s="84"/>
      <c r="D409" s="23"/>
      <c r="E409" s="23"/>
      <c r="F409" s="23"/>
      <c r="G409" s="23"/>
      <c r="H409" s="26"/>
      <c r="I409" s="23"/>
      <c r="J409" s="23"/>
      <c r="K409" s="23"/>
      <c r="L409" s="23"/>
      <c r="M409" s="23"/>
      <c r="N409" s="84"/>
      <c r="O409" s="84"/>
      <c r="P409" s="23"/>
      <c r="Q409" s="23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</row>
    <row r="410" spans="1:35" ht="18" x14ac:dyDescent="0.3">
      <c r="A410" s="40"/>
      <c r="B410" s="84"/>
      <c r="C410" s="84"/>
      <c r="D410" s="23"/>
      <c r="E410" s="23"/>
      <c r="F410" s="23"/>
      <c r="G410" s="23"/>
      <c r="H410" s="26"/>
      <c r="I410" s="23"/>
      <c r="J410" s="23"/>
      <c r="K410" s="23"/>
      <c r="L410" s="23"/>
      <c r="M410" s="23"/>
      <c r="N410" s="84"/>
      <c r="O410" s="84"/>
      <c r="P410" s="23"/>
      <c r="Q410" s="23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</row>
    <row r="411" spans="1:35" ht="18" x14ac:dyDescent="0.3">
      <c r="A411" s="40"/>
      <c r="B411" s="84"/>
      <c r="C411" s="84"/>
      <c r="D411" s="23"/>
      <c r="E411" s="23"/>
      <c r="F411" s="23"/>
      <c r="G411" s="23"/>
      <c r="H411" s="26"/>
      <c r="I411" s="23"/>
      <c r="J411" s="23"/>
      <c r="K411" s="23"/>
      <c r="L411" s="23"/>
      <c r="M411" s="23"/>
      <c r="N411" s="84"/>
      <c r="O411" s="84"/>
      <c r="P411" s="23"/>
      <c r="Q411" s="23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</row>
    <row r="412" spans="1:35" ht="18" x14ac:dyDescent="0.3">
      <c r="A412" s="40"/>
      <c r="B412" s="84"/>
      <c r="C412" s="84"/>
      <c r="D412" s="23"/>
      <c r="E412" s="23"/>
      <c r="F412" s="23"/>
      <c r="G412" s="23"/>
      <c r="H412" s="26"/>
      <c r="I412" s="23"/>
      <c r="J412" s="23"/>
      <c r="K412" s="23"/>
      <c r="L412" s="23"/>
      <c r="M412" s="23"/>
      <c r="N412" s="84"/>
      <c r="O412" s="84"/>
      <c r="P412" s="23"/>
      <c r="Q412" s="23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</row>
    <row r="413" spans="1:35" ht="18" x14ac:dyDescent="0.3">
      <c r="A413" s="40"/>
      <c r="B413" s="84"/>
      <c r="C413" s="84"/>
      <c r="D413" s="23"/>
      <c r="E413" s="23"/>
      <c r="F413" s="23"/>
      <c r="G413" s="23"/>
      <c r="H413" s="26"/>
      <c r="I413" s="23"/>
      <c r="J413" s="23"/>
      <c r="K413" s="23"/>
      <c r="L413" s="23"/>
      <c r="M413" s="23"/>
      <c r="N413" s="84"/>
      <c r="O413" s="84"/>
      <c r="P413" s="23"/>
      <c r="Q413" s="23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</row>
    <row r="414" spans="1:35" ht="18" x14ac:dyDescent="0.3">
      <c r="A414" s="40"/>
      <c r="B414" s="84"/>
      <c r="C414" s="84"/>
      <c r="D414" s="23"/>
      <c r="E414" s="23"/>
      <c r="F414" s="23"/>
      <c r="G414" s="23"/>
      <c r="H414" s="26"/>
      <c r="I414" s="23"/>
      <c r="J414" s="23"/>
      <c r="K414" s="23"/>
      <c r="L414" s="23"/>
      <c r="M414" s="23"/>
      <c r="N414" s="84"/>
      <c r="O414" s="84"/>
      <c r="P414" s="23"/>
      <c r="Q414" s="23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</row>
    <row r="415" spans="1:35" ht="18" x14ac:dyDescent="0.3">
      <c r="A415" s="40"/>
      <c r="B415" s="84"/>
      <c r="C415" s="84"/>
      <c r="D415" s="23"/>
      <c r="E415" s="23"/>
      <c r="F415" s="23"/>
      <c r="G415" s="23"/>
      <c r="H415" s="26"/>
      <c r="I415" s="23"/>
      <c r="J415" s="23"/>
      <c r="K415" s="23"/>
      <c r="L415" s="23"/>
      <c r="M415" s="23"/>
      <c r="N415" s="84"/>
      <c r="O415" s="84"/>
      <c r="P415" s="23"/>
      <c r="Q415" s="23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</row>
    <row r="416" spans="1:35" ht="18" x14ac:dyDescent="0.3">
      <c r="A416" s="40"/>
      <c r="B416" s="84"/>
      <c r="C416" s="84"/>
      <c r="D416" s="23"/>
      <c r="E416" s="23"/>
      <c r="F416" s="23"/>
      <c r="G416" s="23"/>
      <c r="H416" s="26"/>
      <c r="I416" s="23"/>
      <c r="J416" s="23"/>
      <c r="K416" s="23"/>
      <c r="L416" s="23"/>
      <c r="M416" s="23"/>
      <c r="N416" s="84"/>
      <c r="O416" s="84"/>
      <c r="P416" s="23"/>
      <c r="Q416" s="23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</row>
    <row r="417" spans="1:35" ht="18" x14ac:dyDescent="0.3">
      <c r="A417" s="40"/>
      <c r="B417" s="84"/>
      <c r="C417" s="84"/>
      <c r="D417" s="23"/>
      <c r="E417" s="23"/>
      <c r="F417" s="23"/>
      <c r="G417" s="23"/>
      <c r="H417" s="26"/>
      <c r="I417" s="23"/>
      <c r="J417" s="23"/>
      <c r="K417" s="23"/>
      <c r="L417" s="23"/>
      <c r="M417" s="23"/>
      <c r="N417" s="84"/>
      <c r="O417" s="84"/>
      <c r="P417" s="23"/>
      <c r="Q417" s="23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</row>
    <row r="418" spans="1:35" ht="18" x14ac:dyDescent="0.3">
      <c r="A418" s="40"/>
      <c r="B418" s="84"/>
      <c r="C418" s="84"/>
      <c r="D418" s="23"/>
      <c r="E418" s="23"/>
      <c r="F418" s="23"/>
      <c r="G418" s="23"/>
      <c r="H418" s="26"/>
      <c r="I418" s="23"/>
      <c r="J418" s="23"/>
      <c r="K418" s="23"/>
      <c r="L418" s="23"/>
      <c r="M418" s="23"/>
      <c r="N418" s="84"/>
      <c r="O418" s="84"/>
      <c r="P418" s="23"/>
      <c r="Q418" s="23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</row>
    <row r="419" spans="1:35" ht="18" x14ac:dyDescent="0.3">
      <c r="A419" s="40"/>
      <c r="B419" s="84"/>
      <c r="C419" s="84"/>
      <c r="D419" s="23"/>
      <c r="E419" s="23"/>
      <c r="F419" s="23"/>
      <c r="G419" s="23"/>
      <c r="H419" s="26"/>
      <c r="I419" s="23"/>
      <c r="J419" s="23"/>
      <c r="K419" s="23"/>
      <c r="L419" s="23"/>
      <c r="M419" s="23"/>
      <c r="N419" s="84"/>
      <c r="O419" s="84"/>
      <c r="P419" s="23"/>
      <c r="Q419" s="23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</row>
    <row r="420" spans="1:35" ht="18" x14ac:dyDescent="0.3">
      <c r="A420" s="40"/>
      <c r="B420" s="84"/>
      <c r="C420" s="84"/>
      <c r="D420" s="23"/>
      <c r="E420" s="23"/>
      <c r="F420" s="23"/>
      <c r="G420" s="23"/>
      <c r="H420" s="26"/>
      <c r="I420" s="23"/>
      <c r="J420" s="23"/>
      <c r="K420" s="23"/>
      <c r="L420" s="23"/>
      <c r="M420" s="23"/>
      <c r="N420" s="84"/>
      <c r="O420" s="84"/>
      <c r="P420" s="23"/>
      <c r="Q420" s="23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</row>
    <row r="421" spans="1:35" ht="18" x14ac:dyDescent="0.3">
      <c r="A421" s="40"/>
      <c r="B421" s="84"/>
      <c r="C421" s="84"/>
      <c r="D421" s="23"/>
      <c r="E421" s="23"/>
      <c r="F421" s="23"/>
      <c r="G421" s="23"/>
      <c r="H421" s="26"/>
      <c r="I421" s="23"/>
      <c r="J421" s="23"/>
      <c r="K421" s="23"/>
      <c r="L421" s="23"/>
      <c r="M421" s="23"/>
      <c r="N421" s="84"/>
      <c r="O421" s="84"/>
      <c r="P421" s="23"/>
      <c r="Q421" s="23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</row>
    <row r="422" spans="1:35" ht="18" x14ac:dyDescent="0.3">
      <c r="A422" s="40"/>
      <c r="B422" s="84"/>
      <c r="C422" s="84"/>
      <c r="D422" s="23"/>
      <c r="E422" s="23"/>
      <c r="F422" s="23"/>
      <c r="G422" s="23"/>
      <c r="H422" s="26"/>
      <c r="I422" s="23"/>
      <c r="J422" s="23"/>
      <c r="K422" s="23"/>
      <c r="L422" s="23"/>
      <c r="M422" s="23"/>
      <c r="N422" s="84"/>
      <c r="O422" s="84"/>
      <c r="P422" s="23"/>
      <c r="Q422" s="23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</row>
    <row r="423" spans="1:35" ht="18" x14ac:dyDescent="0.3">
      <c r="A423" s="40"/>
      <c r="B423" s="84"/>
      <c r="C423" s="84"/>
      <c r="D423" s="23"/>
      <c r="E423" s="23"/>
      <c r="F423" s="23"/>
      <c r="G423" s="23"/>
      <c r="H423" s="26"/>
      <c r="I423" s="23"/>
      <c r="J423" s="23"/>
      <c r="K423" s="23"/>
      <c r="L423" s="23"/>
      <c r="M423" s="23"/>
      <c r="N423" s="84"/>
      <c r="O423" s="84"/>
      <c r="P423" s="23"/>
      <c r="Q423" s="23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</row>
    <row r="424" spans="1:35" ht="18" x14ac:dyDescent="0.3">
      <c r="A424" s="40"/>
      <c r="B424" s="84"/>
      <c r="C424" s="84"/>
      <c r="D424" s="23"/>
      <c r="E424" s="23"/>
      <c r="F424" s="23"/>
      <c r="G424" s="23"/>
      <c r="H424" s="26"/>
      <c r="I424" s="23"/>
      <c r="J424" s="23"/>
      <c r="K424" s="23"/>
      <c r="L424" s="23"/>
      <c r="M424" s="23"/>
      <c r="N424" s="84"/>
      <c r="O424" s="84"/>
      <c r="P424" s="23"/>
      <c r="Q424" s="23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</row>
    <row r="425" spans="1:35" ht="18" x14ac:dyDescent="0.3">
      <c r="A425" s="40"/>
      <c r="B425" s="84"/>
      <c r="C425" s="84"/>
      <c r="D425" s="23"/>
      <c r="E425" s="23"/>
      <c r="F425" s="23"/>
      <c r="G425" s="23"/>
      <c r="H425" s="26"/>
      <c r="I425" s="23"/>
      <c r="J425" s="23"/>
      <c r="K425" s="23"/>
      <c r="L425" s="23"/>
      <c r="M425" s="23"/>
      <c r="N425" s="84"/>
      <c r="O425" s="84"/>
      <c r="P425" s="23"/>
      <c r="Q425" s="23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</row>
    <row r="426" spans="1:35" ht="18" x14ac:dyDescent="0.3">
      <c r="A426" s="40"/>
      <c r="B426" s="84"/>
      <c r="C426" s="84"/>
      <c r="D426" s="23"/>
      <c r="E426" s="23"/>
      <c r="F426" s="23"/>
      <c r="G426" s="23"/>
      <c r="H426" s="26"/>
      <c r="I426" s="23"/>
      <c r="J426" s="23"/>
      <c r="K426" s="23"/>
      <c r="L426" s="23"/>
      <c r="M426" s="23"/>
      <c r="N426" s="84"/>
      <c r="O426" s="84"/>
      <c r="P426" s="23"/>
      <c r="Q426" s="23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</row>
    <row r="427" spans="1:35" ht="18" x14ac:dyDescent="0.3">
      <c r="A427" s="40"/>
      <c r="B427" s="84"/>
      <c r="C427" s="84"/>
      <c r="D427" s="23"/>
      <c r="E427" s="23"/>
      <c r="F427" s="23"/>
      <c r="G427" s="23"/>
      <c r="H427" s="26"/>
      <c r="I427" s="23"/>
      <c r="J427" s="23"/>
      <c r="K427" s="23"/>
      <c r="L427" s="23"/>
      <c r="M427" s="23"/>
      <c r="N427" s="84"/>
      <c r="O427" s="84"/>
      <c r="P427" s="23"/>
      <c r="Q427" s="23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</row>
    <row r="428" spans="1:35" ht="18" x14ac:dyDescent="0.3">
      <c r="A428" s="40"/>
      <c r="B428" s="84"/>
      <c r="C428" s="84"/>
      <c r="D428" s="23"/>
      <c r="E428" s="23"/>
      <c r="F428" s="23"/>
      <c r="G428" s="23"/>
      <c r="H428" s="26"/>
      <c r="I428" s="23"/>
      <c r="J428" s="23"/>
      <c r="K428" s="23"/>
      <c r="L428" s="23"/>
      <c r="M428" s="23"/>
      <c r="N428" s="84"/>
      <c r="O428" s="84"/>
      <c r="P428" s="23"/>
      <c r="Q428" s="23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</row>
    <row r="429" spans="1:35" ht="18" x14ac:dyDescent="0.3">
      <c r="A429" s="40"/>
      <c r="B429" s="84"/>
      <c r="C429" s="84"/>
      <c r="D429" s="23"/>
      <c r="E429" s="23"/>
      <c r="F429" s="23"/>
      <c r="G429" s="23"/>
      <c r="H429" s="26"/>
      <c r="I429" s="23"/>
      <c r="J429" s="23"/>
      <c r="K429" s="23"/>
      <c r="L429" s="23"/>
      <c r="M429" s="23"/>
      <c r="N429" s="84"/>
      <c r="O429" s="84"/>
      <c r="P429" s="23"/>
      <c r="Q429" s="23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</row>
    <row r="430" spans="1:35" ht="18" x14ac:dyDescent="0.3">
      <c r="A430" s="40"/>
      <c r="B430" s="84"/>
      <c r="C430" s="84"/>
      <c r="D430" s="23"/>
      <c r="E430" s="23"/>
      <c r="F430" s="23"/>
      <c r="G430" s="23"/>
      <c r="H430" s="26"/>
      <c r="I430" s="23"/>
      <c r="J430" s="23"/>
      <c r="K430" s="23"/>
      <c r="L430" s="23"/>
      <c r="M430" s="23"/>
      <c r="N430" s="84"/>
      <c r="O430" s="84"/>
      <c r="P430" s="23"/>
      <c r="Q430" s="23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</row>
    <row r="431" spans="1:35" ht="18" x14ac:dyDescent="0.3">
      <c r="A431" s="40"/>
      <c r="B431" s="84"/>
      <c r="C431" s="84"/>
      <c r="D431" s="23"/>
      <c r="E431" s="23"/>
      <c r="F431" s="23"/>
      <c r="G431" s="23"/>
      <c r="H431" s="26"/>
      <c r="I431" s="23"/>
      <c r="J431" s="23"/>
      <c r="K431" s="23"/>
      <c r="L431" s="23"/>
      <c r="M431" s="23"/>
      <c r="N431" s="84"/>
      <c r="O431" s="84"/>
      <c r="P431" s="23"/>
      <c r="Q431" s="23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</row>
    <row r="432" spans="1:35" ht="18" x14ac:dyDescent="0.3">
      <c r="A432" s="40"/>
      <c r="B432" s="84"/>
      <c r="C432" s="84"/>
      <c r="D432" s="23"/>
      <c r="E432" s="23"/>
      <c r="F432" s="23"/>
      <c r="G432" s="23"/>
      <c r="H432" s="26"/>
      <c r="I432" s="23"/>
      <c r="J432" s="23"/>
      <c r="K432" s="23"/>
      <c r="L432" s="23"/>
      <c r="M432" s="23"/>
      <c r="N432" s="84"/>
      <c r="O432" s="84"/>
      <c r="P432" s="23"/>
      <c r="Q432" s="23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</row>
    <row r="433" spans="1:35" ht="18" x14ac:dyDescent="0.3">
      <c r="A433" s="40"/>
      <c r="B433" s="84"/>
      <c r="C433" s="84"/>
      <c r="D433" s="23"/>
      <c r="E433" s="23"/>
      <c r="F433" s="23"/>
      <c r="G433" s="23"/>
      <c r="H433" s="26"/>
      <c r="I433" s="23"/>
      <c r="J433" s="23"/>
      <c r="K433" s="23"/>
      <c r="L433" s="23"/>
      <c r="M433" s="23"/>
      <c r="N433" s="84"/>
      <c r="O433" s="84"/>
      <c r="P433" s="23"/>
      <c r="Q433" s="23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</row>
    <row r="434" spans="1:35" ht="18" x14ac:dyDescent="0.3">
      <c r="A434" s="40"/>
      <c r="B434" s="84"/>
      <c r="C434" s="84"/>
      <c r="D434" s="23"/>
      <c r="E434" s="23"/>
      <c r="F434" s="23"/>
      <c r="G434" s="23"/>
      <c r="H434" s="26"/>
      <c r="I434" s="23"/>
      <c r="J434" s="23"/>
      <c r="K434" s="23"/>
      <c r="L434" s="23"/>
      <c r="M434" s="23"/>
      <c r="N434" s="84"/>
      <c r="O434" s="84"/>
      <c r="P434" s="23"/>
      <c r="Q434" s="23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</row>
    <row r="435" spans="1:35" ht="18" x14ac:dyDescent="0.3">
      <c r="A435" s="40"/>
      <c r="B435" s="84"/>
      <c r="C435" s="84"/>
      <c r="D435" s="23"/>
      <c r="E435" s="23"/>
      <c r="F435" s="23"/>
      <c r="G435" s="23"/>
      <c r="H435" s="26"/>
      <c r="I435" s="23"/>
      <c r="J435" s="23"/>
      <c r="K435" s="23"/>
      <c r="L435" s="23"/>
      <c r="M435" s="23"/>
      <c r="N435" s="84"/>
      <c r="O435" s="84"/>
      <c r="P435" s="23"/>
      <c r="Q435" s="23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</row>
    <row r="436" spans="1:35" ht="18" x14ac:dyDescent="0.3">
      <c r="A436" s="40"/>
      <c r="B436" s="84"/>
      <c r="C436" s="84"/>
      <c r="D436" s="23"/>
      <c r="E436" s="23"/>
      <c r="F436" s="23"/>
      <c r="G436" s="23"/>
      <c r="H436" s="26"/>
      <c r="I436" s="23"/>
      <c r="J436" s="23"/>
      <c r="K436" s="23"/>
      <c r="L436" s="23"/>
      <c r="M436" s="23"/>
      <c r="N436" s="84"/>
      <c r="O436" s="84"/>
      <c r="P436" s="23"/>
      <c r="Q436" s="23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</row>
    <row r="437" spans="1:35" ht="18" x14ac:dyDescent="0.3">
      <c r="A437" s="40"/>
      <c r="B437" s="84"/>
      <c r="C437" s="84"/>
      <c r="D437" s="23"/>
      <c r="E437" s="23"/>
      <c r="F437" s="23"/>
      <c r="G437" s="23"/>
      <c r="H437" s="26"/>
      <c r="I437" s="23"/>
      <c r="J437" s="23"/>
      <c r="K437" s="23"/>
      <c r="L437" s="23"/>
      <c r="M437" s="23"/>
      <c r="N437" s="84"/>
      <c r="O437" s="84"/>
      <c r="P437" s="23"/>
      <c r="Q437" s="23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  <row r="438" spans="1:35" ht="18" x14ac:dyDescent="0.3">
      <c r="A438" s="40"/>
      <c r="B438" s="84"/>
      <c r="C438" s="84"/>
      <c r="D438" s="23"/>
      <c r="E438" s="23"/>
      <c r="F438" s="23"/>
      <c r="G438" s="23"/>
      <c r="H438" s="26"/>
      <c r="I438" s="23"/>
      <c r="J438" s="23"/>
      <c r="K438" s="23"/>
      <c r="L438" s="23"/>
      <c r="M438" s="23"/>
      <c r="N438" s="84"/>
      <c r="O438" s="84"/>
      <c r="P438" s="23"/>
      <c r="Q438" s="23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</row>
    <row r="439" spans="1:35" ht="18" x14ac:dyDescent="0.3">
      <c r="A439" s="40"/>
      <c r="B439" s="84"/>
      <c r="C439" s="84"/>
      <c r="D439" s="23"/>
      <c r="E439" s="23"/>
      <c r="F439" s="23"/>
      <c r="G439" s="23"/>
      <c r="H439" s="26"/>
      <c r="I439" s="23"/>
      <c r="J439" s="23"/>
      <c r="K439" s="23"/>
      <c r="L439" s="23"/>
      <c r="M439" s="23"/>
      <c r="N439" s="84"/>
      <c r="O439" s="84"/>
      <c r="P439" s="23"/>
      <c r="Q439" s="23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</row>
    <row r="440" spans="1:35" ht="18" x14ac:dyDescent="0.3">
      <c r="A440" s="40"/>
      <c r="B440" s="84"/>
      <c r="C440" s="84"/>
      <c r="D440" s="23"/>
      <c r="E440" s="23"/>
      <c r="F440" s="23"/>
      <c r="G440" s="23"/>
      <c r="H440" s="26"/>
      <c r="I440" s="23"/>
      <c r="J440" s="23"/>
      <c r="K440" s="23"/>
      <c r="L440" s="23"/>
      <c r="M440" s="23"/>
      <c r="N440" s="84"/>
      <c r="O440" s="84"/>
      <c r="P440" s="23"/>
      <c r="Q440" s="23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</row>
    <row r="441" spans="1:35" ht="18" x14ac:dyDescent="0.3">
      <c r="A441" s="40"/>
      <c r="B441" s="84"/>
      <c r="C441" s="84"/>
      <c r="D441" s="23"/>
      <c r="E441" s="23"/>
      <c r="F441" s="23"/>
      <c r="G441" s="23"/>
      <c r="H441" s="26"/>
      <c r="I441" s="23"/>
      <c r="J441" s="23"/>
      <c r="K441" s="23"/>
      <c r="L441" s="23"/>
      <c r="M441" s="23"/>
      <c r="N441" s="84"/>
      <c r="O441" s="84"/>
      <c r="P441" s="23"/>
      <c r="Q441" s="23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</row>
    <row r="442" spans="1:35" ht="18" x14ac:dyDescent="0.3">
      <c r="A442" s="40"/>
      <c r="B442" s="84"/>
      <c r="C442" s="84"/>
      <c r="D442" s="23"/>
      <c r="E442" s="23"/>
      <c r="F442" s="23"/>
      <c r="G442" s="23"/>
      <c r="H442" s="26"/>
      <c r="I442" s="23"/>
      <c r="J442" s="23"/>
      <c r="K442" s="23"/>
      <c r="L442" s="23"/>
      <c r="M442" s="23"/>
      <c r="N442" s="84"/>
      <c r="O442" s="84"/>
      <c r="P442" s="23"/>
      <c r="Q442" s="23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</row>
    <row r="443" spans="1:35" ht="18" x14ac:dyDescent="0.3">
      <c r="A443" s="40"/>
      <c r="B443" s="84"/>
      <c r="C443" s="84"/>
      <c r="D443" s="23"/>
      <c r="E443" s="23"/>
      <c r="F443" s="23"/>
      <c r="G443" s="23"/>
      <c r="H443" s="26"/>
      <c r="I443" s="23"/>
      <c r="J443" s="23"/>
      <c r="K443" s="23"/>
      <c r="L443" s="23"/>
      <c r="M443" s="23"/>
      <c r="N443" s="84"/>
      <c r="O443" s="84"/>
      <c r="P443" s="23"/>
      <c r="Q443" s="23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</row>
    <row r="444" spans="1:35" ht="18" x14ac:dyDescent="0.3">
      <c r="A444" s="40"/>
      <c r="B444" s="84"/>
      <c r="C444" s="84"/>
      <c r="D444" s="23"/>
      <c r="E444" s="23"/>
      <c r="F444" s="23"/>
      <c r="G444" s="23"/>
      <c r="H444" s="26"/>
      <c r="I444" s="23"/>
      <c r="J444" s="23"/>
      <c r="K444" s="23"/>
      <c r="L444" s="23"/>
      <c r="M444" s="23"/>
      <c r="N444" s="84"/>
      <c r="O444" s="84"/>
      <c r="P444" s="23"/>
      <c r="Q444" s="23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</row>
    <row r="445" spans="1:35" ht="18" x14ac:dyDescent="0.3">
      <c r="A445" s="40"/>
      <c r="B445" s="84"/>
      <c r="C445" s="84"/>
      <c r="D445" s="23"/>
      <c r="E445" s="23"/>
      <c r="F445" s="23"/>
      <c r="G445" s="23"/>
      <c r="H445" s="26"/>
      <c r="I445" s="23"/>
      <c r="J445" s="23"/>
      <c r="K445" s="23"/>
      <c r="L445" s="23"/>
      <c r="M445" s="23"/>
      <c r="N445" s="84"/>
      <c r="O445" s="84"/>
      <c r="P445" s="23"/>
      <c r="Q445" s="23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</row>
    <row r="446" spans="1:35" ht="18" x14ac:dyDescent="0.3">
      <c r="A446" s="40"/>
      <c r="B446" s="84"/>
      <c r="C446" s="84"/>
      <c r="D446" s="23"/>
      <c r="E446" s="23"/>
      <c r="F446" s="23"/>
      <c r="G446" s="23"/>
      <c r="H446" s="26"/>
      <c r="I446" s="23"/>
      <c r="J446" s="23"/>
      <c r="K446" s="23"/>
      <c r="L446" s="23"/>
      <c r="M446" s="23"/>
      <c r="N446" s="84"/>
      <c r="O446" s="84"/>
      <c r="P446" s="23"/>
      <c r="Q446" s="23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</row>
    <row r="447" spans="1:35" ht="18" x14ac:dyDescent="0.3">
      <c r="A447" s="40"/>
      <c r="B447" s="84"/>
      <c r="C447" s="84"/>
      <c r="D447" s="23"/>
      <c r="E447" s="23"/>
      <c r="F447" s="23"/>
      <c r="G447" s="23"/>
      <c r="H447" s="26"/>
      <c r="I447" s="23"/>
      <c r="J447" s="23"/>
      <c r="K447" s="23"/>
      <c r="L447" s="23"/>
      <c r="M447" s="23"/>
      <c r="N447" s="26"/>
      <c r="O447" s="26"/>
      <c r="P447" s="23"/>
      <c r="Q447" s="23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</row>
    <row r="448" spans="1:35" ht="18" x14ac:dyDescent="0.3">
      <c r="A448" s="40"/>
      <c r="B448" s="84"/>
      <c r="C448" s="84"/>
      <c r="D448" s="23"/>
      <c r="E448" s="23"/>
      <c r="F448" s="23"/>
      <c r="G448" s="23"/>
      <c r="H448" s="26"/>
      <c r="I448" s="23"/>
      <c r="J448" s="23"/>
      <c r="K448" s="23"/>
      <c r="L448" s="23"/>
      <c r="M448" s="23"/>
      <c r="N448" s="26"/>
      <c r="O448" s="26"/>
      <c r="P448" s="23"/>
      <c r="Q448" s="23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</row>
    <row r="449" spans="1:35" ht="18" x14ac:dyDescent="0.3">
      <c r="A449" s="40"/>
      <c r="B449" s="84"/>
      <c r="C449" s="84"/>
      <c r="D449" s="23"/>
      <c r="E449" s="23"/>
      <c r="F449" s="23"/>
      <c r="G449" s="23"/>
      <c r="H449" s="26"/>
      <c r="I449" s="23"/>
      <c r="J449" s="23"/>
      <c r="K449" s="23"/>
      <c r="L449" s="23"/>
      <c r="M449" s="23"/>
      <c r="N449" s="26"/>
      <c r="O449" s="26"/>
      <c r="P449" s="23"/>
      <c r="Q449" s="23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</row>
    <row r="450" spans="1:35" ht="18" x14ac:dyDescent="0.3">
      <c r="A450" s="40"/>
      <c r="B450" s="84"/>
      <c r="C450" s="84"/>
      <c r="D450" s="23"/>
      <c r="E450" s="23"/>
      <c r="F450" s="23"/>
      <c r="G450" s="23"/>
      <c r="H450" s="26"/>
      <c r="I450" s="23"/>
      <c r="J450" s="23"/>
      <c r="K450" s="23"/>
      <c r="L450" s="23"/>
      <c r="M450" s="23"/>
      <c r="N450" s="26"/>
      <c r="O450" s="26"/>
      <c r="P450" s="23"/>
      <c r="Q450" s="23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</row>
    <row r="451" spans="1:35" ht="18" x14ac:dyDescent="0.3">
      <c r="A451" s="40"/>
      <c r="B451" s="84"/>
      <c r="C451" s="84"/>
      <c r="D451" s="23"/>
      <c r="E451" s="23"/>
      <c r="F451" s="23"/>
      <c r="G451" s="23"/>
      <c r="H451" s="26"/>
      <c r="I451" s="23"/>
      <c r="J451" s="23"/>
      <c r="K451" s="23"/>
      <c r="L451" s="23"/>
      <c r="M451" s="23"/>
      <c r="N451" s="26"/>
      <c r="O451" s="26"/>
      <c r="P451" s="23"/>
      <c r="Q451" s="23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</row>
    <row r="452" spans="1:35" ht="18" x14ac:dyDescent="0.3">
      <c r="A452" s="40"/>
      <c r="B452" s="84"/>
      <c r="C452" s="84"/>
      <c r="D452" s="23"/>
      <c r="E452" s="23"/>
      <c r="F452" s="23"/>
      <c r="G452" s="23"/>
      <c r="H452" s="26"/>
      <c r="I452" s="23"/>
      <c r="J452" s="23"/>
      <c r="K452" s="23"/>
      <c r="L452" s="23"/>
      <c r="M452" s="23"/>
      <c r="N452" s="26"/>
      <c r="O452" s="26"/>
      <c r="P452" s="23"/>
      <c r="Q452" s="23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</row>
    <row r="453" spans="1:35" ht="18" x14ac:dyDescent="0.3">
      <c r="A453" s="40"/>
      <c r="B453" s="84"/>
      <c r="C453" s="84"/>
      <c r="D453" s="23"/>
      <c r="E453" s="23"/>
      <c r="F453" s="23"/>
      <c r="G453" s="23"/>
      <c r="H453" s="26"/>
      <c r="I453" s="23"/>
      <c r="J453" s="23"/>
      <c r="K453" s="23"/>
      <c r="L453" s="23"/>
      <c r="M453" s="23"/>
      <c r="N453" s="26"/>
      <c r="O453" s="26"/>
      <c r="P453" s="23"/>
      <c r="Q453" s="23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</row>
    <row r="454" spans="1:35" ht="18" x14ac:dyDescent="0.3">
      <c r="A454" s="40"/>
      <c r="B454" s="84"/>
      <c r="C454" s="84"/>
      <c r="D454" s="23"/>
      <c r="E454" s="23"/>
      <c r="F454" s="23"/>
      <c r="G454" s="23"/>
      <c r="H454" s="26"/>
      <c r="I454" s="23"/>
      <c r="J454" s="23"/>
      <c r="K454" s="23"/>
      <c r="L454" s="23"/>
      <c r="M454" s="23"/>
      <c r="N454" s="26"/>
      <c r="O454" s="26"/>
      <c r="P454" s="23"/>
      <c r="Q454" s="23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</row>
    <row r="455" spans="1:35" ht="18" x14ac:dyDescent="0.3">
      <c r="A455" s="40"/>
      <c r="B455" s="84"/>
      <c r="C455" s="84"/>
      <c r="D455" s="23"/>
      <c r="E455" s="23"/>
      <c r="F455" s="23"/>
      <c r="G455" s="23"/>
      <c r="H455" s="26"/>
      <c r="I455" s="23"/>
      <c r="J455" s="23"/>
      <c r="K455" s="23"/>
      <c r="L455" s="23"/>
      <c r="M455" s="23"/>
      <c r="N455" s="26"/>
      <c r="O455" s="26"/>
      <c r="P455" s="23"/>
      <c r="Q455" s="23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</row>
    <row r="456" spans="1:35" ht="18" x14ac:dyDescent="0.3">
      <c r="A456" s="40"/>
      <c r="B456" s="84"/>
      <c r="C456" s="84"/>
      <c r="D456" s="23"/>
      <c r="E456" s="23"/>
      <c r="F456" s="23"/>
      <c r="G456" s="23"/>
      <c r="H456" s="26"/>
      <c r="I456" s="23"/>
      <c r="J456" s="23"/>
      <c r="K456" s="23"/>
      <c r="L456" s="23"/>
      <c r="M456" s="23"/>
      <c r="N456" s="26"/>
      <c r="O456" s="26"/>
      <c r="P456" s="23"/>
      <c r="Q456" s="23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</row>
    <row r="457" spans="1:35" ht="18" x14ac:dyDescent="0.3">
      <c r="A457" s="40"/>
      <c r="B457" s="84"/>
      <c r="C457" s="84"/>
      <c r="D457" s="23"/>
      <c r="E457" s="23"/>
      <c r="F457" s="23"/>
      <c r="G457" s="23"/>
      <c r="H457" s="26"/>
      <c r="I457" s="23"/>
      <c r="J457" s="23"/>
      <c r="K457" s="23"/>
      <c r="L457" s="23"/>
      <c r="M457" s="23"/>
      <c r="N457" s="26"/>
      <c r="O457" s="26"/>
      <c r="P457" s="23"/>
      <c r="Q457" s="23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</row>
    <row r="458" spans="1:35" ht="18" x14ac:dyDescent="0.3">
      <c r="A458" s="40"/>
      <c r="B458" s="84"/>
      <c r="C458" s="84"/>
      <c r="D458" s="23"/>
      <c r="E458" s="23"/>
      <c r="F458" s="23"/>
      <c r="G458" s="23"/>
      <c r="H458" s="26"/>
      <c r="I458" s="23"/>
      <c r="J458" s="23"/>
      <c r="K458" s="23"/>
      <c r="L458" s="23"/>
      <c r="M458" s="23"/>
      <c r="N458" s="26"/>
      <c r="O458" s="26"/>
      <c r="P458" s="23"/>
      <c r="Q458" s="23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</row>
    <row r="459" spans="1:35" ht="18" x14ac:dyDescent="0.3">
      <c r="A459" s="40"/>
      <c r="B459" s="84"/>
      <c r="C459" s="84"/>
      <c r="D459" s="23"/>
      <c r="E459" s="23"/>
      <c r="F459" s="23"/>
      <c r="G459" s="23"/>
      <c r="H459" s="26"/>
      <c r="I459" s="23"/>
      <c r="J459" s="23"/>
      <c r="K459" s="23"/>
      <c r="L459" s="23"/>
      <c r="M459" s="23"/>
      <c r="N459" s="26"/>
      <c r="O459" s="26"/>
      <c r="P459" s="23"/>
      <c r="Q459" s="23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</row>
    <row r="460" spans="1:35" ht="18" x14ac:dyDescent="0.3">
      <c r="A460" s="40"/>
      <c r="B460" s="84"/>
      <c r="C460" s="84"/>
      <c r="D460" s="23"/>
      <c r="E460" s="23"/>
      <c r="F460" s="23"/>
      <c r="G460" s="23"/>
      <c r="H460" s="26"/>
      <c r="I460" s="23"/>
      <c r="J460" s="23"/>
      <c r="K460" s="23"/>
      <c r="L460" s="23"/>
      <c r="M460" s="23"/>
      <c r="N460" s="26"/>
      <c r="O460" s="26"/>
      <c r="P460" s="23"/>
      <c r="Q460" s="23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</row>
    <row r="461" spans="1:35" ht="18" x14ac:dyDescent="0.3">
      <c r="A461" s="40"/>
      <c r="B461" s="84"/>
      <c r="C461" s="84"/>
      <c r="D461" s="23"/>
      <c r="E461" s="23"/>
      <c r="F461" s="23"/>
      <c r="G461" s="23"/>
      <c r="H461" s="26"/>
      <c r="I461" s="23"/>
      <c r="J461" s="23"/>
      <c r="K461" s="23"/>
      <c r="L461" s="23"/>
      <c r="M461" s="23"/>
      <c r="N461" s="26"/>
      <c r="O461" s="26"/>
      <c r="P461" s="23"/>
      <c r="Q461" s="23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</row>
    <row r="462" spans="1:35" ht="18" x14ac:dyDescent="0.3">
      <c r="A462" s="40"/>
      <c r="B462" s="84"/>
      <c r="C462" s="84"/>
      <c r="D462" s="23"/>
      <c r="E462" s="23"/>
      <c r="F462" s="23"/>
      <c r="G462" s="23"/>
      <c r="H462" s="26"/>
      <c r="I462" s="23"/>
      <c r="J462" s="23"/>
      <c r="K462" s="23"/>
      <c r="L462" s="23"/>
      <c r="M462" s="23"/>
      <c r="N462" s="26"/>
      <c r="O462" s="26"/>
      <c r="P462" s="23"/>
      <c r="Q462" s="23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</row>
    <row r="463" spans="1:35" ht="18" x14ac:dyDescent="0.3">
      <c r="A463" s="40"/>
      <c r="B463" s="84"/>
      <c r="C463" s="84"/>
      <c r="D463" s="23"/>
      <c r="E463" s="23"/>
      <c r="F463" s="23"/>
      <c r="G463" s="23"/>
      <c r="H463" s="26"/>
      <c r="I463" s="23"/>
      <c r="J463" s="23"/>
      <c r="K463" s="23"/>
      <c r="L463" s="23"/>
      <c r="M463" s="23"/>
      <c r="N463" s="26"/>
      <c r="O463" s="26"/>
      <c r="P463" s="23"/>
      <c r="Q463" s="23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</row>
    <row r="464" spans="1:35" ht="18" x14ac:dyDescent="0.3">
      <c r="A464" s="40"/>
      <c r="B464" s="84"/>
      <c r="C464" s="84"/>
      <c r="D464" s="23"/>
      <c r="E464" s="23"/>
      <c r="F464" s="23"/>
      <c r="G464" s="23"/>
      <c r="H464" s="26"/>
      <c r="I464" s="23"/>
      <c r="J464" s="23"/>
      <c r="K464" s="23"/>
      <c r="L464" s="23"/>
      <c r="M464" s="23"/>
      <c r="N464" s="26"/>
      <c r="O464" s="26"/>
      <c r="P464" s="23"/>
      <c r="Q464" s="23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</row>
    <row r="465" spans="1:35" ht="18" x14ac:dyDescent="0.3">
      <c r="A465" s="40"/>
      <c r="B465" s="84"/>
      <c r="C465" s="84"/>
      <c r="D465" s="23"/>
      <c r="E465" s="23"/>
      <c r="F465" s="23"/>
      <c r="G465" s="23"/>
      <c r="H465" s="26"/>
      <c r="I465" s="23"/>
      <c r="J465" s="23"/>
      <c r="K465" s="23"/>
      <c r="L465" s="23"/>
      <c r="M465" s="23"/>
      <c r="N465" s="26"/>
      <c r="O465" s="26"/>
      <c r="P465" s="23"/>
      <c r="Q465" s="23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</row>
    <row r="466" spans="1:35" ht="18" x14ac:dyDescent="0.3">
      <c r="A466" s="40"/>
      <c r="B466" s="84"/>
      <c r="C466" s="84"/>
      <c r="D466" s="23"/>
      <c r="E466" s="23"/>
      <c r="F466" s="23"/>
      <c r="G466" s="23"/>
      <c r="H466" s="26"/>
      <c r="I466" s="23"/>
      <c r="J466" s="23"/>
      <c r="K466" s="23"/>
      <c r="L466" s="23"/>
      <c r="M466" s="23"/>
      <c r="N466" s="26"/>
      <c r="O466" s="26"/>
      <c r="P466" s="23"/>
      <c r="Q466" s="23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</row>
    <row r="467" spans="1:35" ht="18" x14ac:dyDescent="0.3">
      <c r="A467" s="40"/>
      <c r="B467" s="84"/>
      <c r="C467" s="84"/>
      <c r="D467" s="23"/>
      <c r="E467" s="23"/>
      <c r="F467" s="23"/>
      <c r="G467" s="23"/>
      <c r="H467" s="26"/>
      <c r="I467" s="23"/>
      <c r="J467" s="23"/>
      <c r="K467" s="23"/>
      <c r="L467" s="23"/>
      <c r="M467" s="23"/>
      <c r="N467" s="26"/>
      <c r="O467" s="26"/>
      <c r="P467" s="23"/>
      <c r="Q467" s="23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</row>
    <row r="468" spans="1:35" ht="18" x14ac:dyDescent="0.3">
      <c r="A468" s="40"/>
      <c r="B468" s="84"/>
      <c r="C468" s="84"/>
      <c r="D468" s="23"/>
      <c r="E468" s="23"/>
      <c r="F468" s="23"/>
      <c r="G468" s="23"/>
      <c r="H468" s="26"/>
      <c r="I468" s="23"/>
      <c r="J468" s="23"/>
      <c r="K468" s="23"/>
      <c r="L468" s="23"/>
      <c r="M468" s="23"/>
      <c r="N468" s="26"/>
      <c r="O468" s="26"/>
      <c r="P468" s="23"/>
      <c r="Q468" s="23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</row>
    <row r="469" spans="1:35" ht="18" x14ac:dyDescent="0.3">
      <c r="A469" s="40"/>
      <c r="B469" s="84"/>
      <c r="C469" s="84"/>
      <c r="D469" s="23"/>
      <c r="E469" s="23"/>
      <c r="F469" s="23"/>
      <c r="G469" s="23"/>
      <c r="H469" s="26"/>
      <c r="I469" s="23"/>
      <c r="J469" s="23"/>
      <c r="K469" s="23"/>
      <c r="L469" s="23"/>
      <c r="M469" s="23"/>
      <c r="N469" s="26"/>
      <c r="O469" s="26"/>
      <c r="P469" s="23"/>
      <c r="Q469" s="23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</row>
    <row r="470" spans="1:35" ht="18" x14ac:dyDescent="0.3">
      <c r="A470" s="40"/>
      <c r="B470" s="84"/>
      <c r="C470" s="84"/>
      <c r="D470" s="23"/>
      <c r="E470" s="23"/>
      <c r="F470" s="23"/>
      <c r="G470" s="23"/>
      <c r="H470" s="26"/>
      <c r="I470" s="23"/>
      <c r="J470" s="23"/>
      <c r="K470" s="23"/>
      <c r="L470" s="23"/>
      <c r="M470" s="23"/>
      <c r="N470" s="26"/>
      <c r="O470" s="26"/>
      <c r="P470" s="23"/>
      <c r="Q470" s="23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</row>
    <row r="471" spans="1:35" ht="18" x14ac:dyDescent="0.3">
      <c r="A471" s="40"/>
      <c r="B471" s="84"/>
      <c r="C471" s="84"/>
      <c r="D471" s="23"/>
      <c r="E471" s="23"/>
      <c r="F471" s="23"/>
      <c r="G471" s="23"/>
      <c r="H471" s="26"/>
      <c r="I471" s="23"/>
      <c r="J471" s="23"/>
      <c r="K471" s="23"/>
      <c r="L471" s="23"/>
      <c r="M471" s="23"/>
      <c r="N471" s="26"/>
      <c r="O471" s="26"/>
      <c r="P471" s="23"/>
      <c r="Q471" s="23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</row>
    <row r="472" spans="1:35" ht="18" x14ac:dyDescent="0.3">
      <c r="A472" s="40"/>
      <c r="B472" s="84"/>
      <c r="C472" s="84"/>
      <c r="D472" s="23"/>
      <c r="E472" s="23"/>
      <c r="F472" s="23"/>
      <c r="G472" s="23"/>
      <c r="H472" s="26"/>
      <c r="I472" s="23"/>
      <c r="J472" s="23"/>
      <c r="K472" s="23"/>
      <c r="L472" s="23"/>
      <c r="M472" s="23"/>
      <c r="N472" s="26"/>
      <c r="O472" s="26"/>
      <c r="P472" s="23"/>
      <c r="Q472" s="23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</row>
    <row r="473" spans="1:35" ht="18" x14ac:dyDescent="0.3">
      <c r="A473" s="40"/>
      <c r="B473" s="84"/>
      <c r="C473" s="84"/>
      <c r="D473" s="23"/>
      <c r="E473" s="23"/>
      <c r="F473" s="23"/>
      <c r="G473" s="23"/>
      <c r="H473" s="26"/>
      <c r="I473" s="23"/>
      <c r="J473" s="23"/>
      <c r="K473" s="23"/>
      <c r="L473" s="23"/>
      <c r="M473" s="23"/>
      <c r="N473" s="26"/>
      <c r="O473" s="26"/>
      <c r="P473" s="23"/>
      <c r="Q473" s="23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</row>
    <row r="474" spans="1:35" ht="18" x14ac:dyDescent="0.3">
      <c r="A474" s="40"/>
      <c r="B474" s="84"/>
      <c r="C474" s="84"/>
      <c r="D474" s="23"/>
      <c r="E474" s="23"/>
      <c r="F474" s="23"/>
      <c r="G474" s="23"/>
      <c r="H474" s="26"/>
      <c r="I474" s="23"/>
      <c r="J474" s="23"/>
      <c r="K474" s="23"/>
      <c r="L474" s="23"/>
      <c r="M474" s="23"/>
      <c r="N474" s="26"/>
      <c r="O474" s="26"/>
      <c r="P474" s="23"/>
      <c r="Q474" s="23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</row>
    <row r="475" spans="1:35" ht="18" x14ac:dyDescent="0.3">
      <c r="A475" s="40"/>
      <c r="B475" s="84"/>
      <c r="C475" s="84"/>
      <c r="D475" s="23"/>
      <c r="E475" s="23"/>
      <c r="F475" s="23"/>
      <c r="G475" s="23"/>
      <c r="H475" s="26"/>
      <c r="I475" s="23"/>
      <c r="J475" s="23"/>
      <c r="K475" s="23"/>
      <c r="L475" s="23"/>
      <c r="M475" s="23"/>
      <c r="N475" s="26"/>
      <c r="O475" s="26"/>
      <c r="P475" s="23"/>
      <c r="Q475" s="23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</row>
    <row r="476" spans="1:35" ht="18" x14ac:dyDescent="0.3">
      <c r="A476" s="40"/>
      <c r="B476" s="84"/>
      <c r="C476" s="84"/>
      <c r="D476" s="23"/>
      <c r="E476" s="23"/>
      <c r="F476" s="23"/>
      <c r="G476" s="23"/>
      <c r="H476" s="26"/>
      <c r="I476" s="23"/>
      <c r="J476" s="23"/>
      <c r="K476" s="23"/>
      <c r="L476" s="23"/>
      <c r="M476" s="23"/>
      <c r="N476" s="26"/>
      <c r="O476" s="26"/>
      <c r="P476" s="23"/>
      <c r="Q476" s="23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</row>
    <row r="477" spans="1:35" ht="18" x14ac:dyDescent="0.3">
      <c r="A477" s="40"/>
      <c r="B477" s="84"/>
      <c r="C477" s="84"/>
      <c r="D477" s="23"/>
      <c r="E477" s="23"/>
      <c r="F477" s="23"/>
      <c r="G477" s="23"/>
      <c r="H477" s="26"/>
      <c r="I477" s="23"/>
      <c r="J477" s="23"/>
      <c r="K477" s="23"/>
      <c r="L477" s="23"/>
      <c r="M477" s="23"/>
      <c r="N477" s="26"/>
      <c r="O477" s="26"/>
      <c r="P477" s="23"/>
      <c r="Q477" s="23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</row>
    <row r="478" spans="1:35" ht="18" x14ac:dyDescent="0.3">
      <c r="A478" s="40"/>
      <c r="B478" s="84"/>
      <c r="C478" s="84"/>
      <c r="D478" s="23"/>
      <c r="E478" s="23"/>
      <c r="F478" s="23"/>
      <c r="G478" s="23"/>
      <c r="H478" s="26"/>
      <c r="I478" s="23"/>
      <c r="J478" s="23"/>
      <c r="K478" s="23"/>
      <c r="L478" s="23"/>
      <c r="M478" s="23"/>
      <c r="N478" s="26"/>
      <c r="O478" s="26"/>
      <c r="P478" s="23"/>
      <c r="Q478" s="23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</row>
    <row r="479" spans="1:35" ht="18" x14ac:dyDescent="0.3">
      <c r="A479" s="40"/>
      <c r="B479" s="84"/>
      <c r="C479" s="84"/>
      <c r="D479" s="23"/>
      <c r="E479" s="23"/>
      <c r="F479" s="23"/>
      <c r="G479" s="23"/>
      <c r="H479" s="26"/>
      <c r="I479" s="23"/>
      <c r="J479" s="23"/>
      <c r="K479" s="23"/>
      <c r="L479" s="23"/>
      <c r="M479" s="23"/>
      <c r="N479" s="26"/>
      <c r="O479" s="26"/>
      <c r="P479" s="23"/>
      <c r="Q479" s="23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</row>
    <row r="480" spans="1:35" ht="18" x14ac:dyDescent="0.3">
      <c r="A480" s="40"/>
      <c r="B480" s="84"/>
      <c r="C480" s="84"/>
      <c r="D480" s="23"/>
      <c r="E480" s="23"/>
      <c r="F480" s="23"/>
      <c r="G480" s="23"/>
      <c r="H480" s="26"/>
      <c r="I480" s="23"/>
      <c r="J480" s="23"/>
      <c r="K480" s="23"/>
      <c r="L480" s="23"/>
      <c r="M480" s="23"/>
      <c r="N480" s="26"/>
      <c r="O480" s="26"/>
      <c r="P480" s="23"/>
      <c r="Q480" s="23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</row>
    <row r="481" spans="1:35" ht="18" x14ac:dyDescent="0.3">
      <c r="A481" s="40"/>
      <c r="B481" s="84"/>
      <c r="C481" s="84"/>
      <c r="D481" s="23"/>
      <c r="E481" s="23"/>
      <c r="F481" s="23"/>
      <c r="G481" s="23"/>
      <c r="H481" s="26"/>
      <c r="I481" s="23"/>
      <c r="J481" s="23"/>
      <c r="K481" s="23"/>
      <c r="L481" s="23"/>
      <c r="M481" s="23"/>
      <c r="N481" s="26"/>
      <c r="O481" s="26"/>
      <c r="P481" s="23"/>
      <c r="Q481" s="23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</row>
    <row r="482" spans="1:35" ht="18" x14ac:dyDescent="0.3">
      <c r="A482" s="40"/>
      <c r="B482" s="84"/>
      <c r="C482" s="84"/>
      <c r="D482" s="23"/>
      <c r="E482" s="23"/>
      <c r="F482" s="23"/>
      <c r="G482" s="23"/>
      <c r="H482" s="26"/>
      <c r="I482" s="23"/>
      <c r="J482" s="23"/>
      <c r="K482" s="23"/>
      <c r="L482" s="23"/>
      <c r="M482" s="23"/>
      <c r="N482" s="26"/>
      <c r="O482" s="26"/>
      <c r="P482" s="23"/>
      <c r="Q482" s="23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</row>
    <row r="483" spans="1:35" ht="18" x14ac:dyDescent="0.3">
      <c r="A483" s="40"/>
      <c r="B483" s="84"/>
      <c r="C483" s="84"/>
      <c r="D483" s="23"/>
      <c r="E483" s="23"/>
      <c r="F483" s="23"/>
      <c r="G483" s="23"/>
      <c r="H483" s="26"/>
      <c r="I483" s="23"/>
      <c r="J483" s="23"/>
      <c r="K483" s="23"/>
      <c r="L483" s="23"/>
      <c r="M483" s="23"/>
      <c r="N483" s="26"/>
      <c r="O483" s="26"/>
      <c r="P483" s="23"/>
      <c r="Q483" s="23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</row>
    <row r="484" spans="1:35" ht="18" x14ac:dyDescent="0.3">
      <c r="A484" s="40"/>
      <c r="B484" s="84"/>
      <c r="C484" s="84"/>
      <c r="D484" s="23"/>
      <c r="E484" s="23"/>
      <c r="F484" s="23"/>
      <c r="G484" s="23"/>
      <c r="H484" s="26"/>
      <c r="I484" s="23"/>
      <c r="J484" s="23"/>
      <c r="K484" s="23"/>
      <c r="L484" s="23"/>
      <c r="M484" s="23"/>
      <c r="N484" s="26"/>
      <c r="O484" s="26"/>
      <c r="P484" s="23"/>
      <c r="Q484" s="23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</row>
    <row r="485" spans="1:35" ht="18" x14ac:dyDescent="0.3">
      <c r="A485" s="40"/>
      <c r="B485" s="84"/>
      <c r="C485" s="84"/>
      <c r="D485" s="23"/>
      <c r="E485" s="23"/>
      <c r="F485" s="23"/>
      <c r="G485" s="23"/>
      <c r="H485" s="26"/>
      <c r="I485" s="23"/>
      <c r="J485" s="23"/>
      <c r="K485" s="23"/>
      <c r="L485" s="23"/>
      <c r="M485" s="23"/>
      <c r="N485" s="26"/>
      <c r="O485" s="26"/>
      <c r="P485" s="23"/>
      <c r="Q485" s="23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</row>
    <row r="486" spans="1:35" ht="18" x14ac:dyDescent="0.3">
      <c r="A486" s="40"/>
      <c r="B486" s="84"/>
      <c r="C486" s="84"/>
      <c r="D486" s="23"/>
      <c r="E486" s="23"/>
      <c r="F486" s="23"/>
      <c r="G486" s="23"/>
      <c r="H486" s="26"/>
      <c r="I486" s="23"/>
      <c r="J486" s="23"/>
      <c r="K486" s="23"/>
      <c r="L486" s="23"/>
      <c r="M486" s="23"/>
      <c r="N486" s="26"/>
      <c r="O486" s="26"/>
      <c r="P486" s="23"/>
      <c r="Q486" s="23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</row>
    <row r="487" spans="1:35" ht="18" x14ac:dyDescent="0.3">
      <c r="A487" s="40"/>
      <c r="B487" s="84"/>
      <c r="C487" s="84"/>
      <c r="D487" s="23"/>
      <c r="E487" s="23"/>
      <c r="F487" s="23"/>
      <c r="G487" s="23"/>
      <c r="H487" s="26"/>
      <c r="I487" s="23"/>
      <c r="J487" s="23"/>
      <c r="K487" s="23"/>
      <c r="L487" s="23"/>
      <c r="M487" s="23"/>
      <c r="N487" s="26"/>
      <c r="O487" s="26"/>
      <c r="P487" s="23"/>
      <c r="Q487" s="23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</row>
    <row r="488" spans="1:35" ht="18" x14ac:dyDescent="0.3">
      <c r="A488" s="40"/>
      <c r="B488" s="84"/>
      <c r="C488" s="84"/>
      <c r="D488" s="23"/>
      <c r="E488" s="23"/>
      <c r="F488" s="23"/>
      <c r="G488" s="23"/>
      <c r="H488" s="26"/>
      <c r="I488" s="23"/>
      <c r="J488" s="23"/>
      <c r="K488" s="23"/>
      <c r="L488" s="23"/>
      <c r="M488" s="23"/>
      <c r="N488" s="26"/>
      <c r="O488" s="26"/>
      <c r="P488" s="23"/>
      <c r="Q488" s="23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</row>
    <row r="489" spans="1:35" ht="18" x14ac:dyDescent="0.3">
      <c r="A489" s="40"/>
      <c r="B489" s="84"/>
      <c r="C489" s="84"/>
      <c r="D489" s="23"/>
      <c r="E489" s="23"/>
      <c r="F489" s="23"/>
      <c r="G489" s="23"/>
      <c r="H489" s="26"/>
      <c r="I489" s="23"/>
      <c r="J489" s="23"/>
      <c r="K489" s="23"/>
      <c r="L489" s="23"/>
      <c r="M489" s="23"/>
      <c r="N489" s="26"/>
      <c r="O489" s="26"/>
      <c r="P489" s="23"/>
      <c r="Q489" s="23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</row>
    <row r="490" spans="1:35" ht="18" x14ac:dyDescent="0.3">
      <c r="A490" s="40"/>
      <c r="B490" s="84"/>
      <c r="C490" s="84"/>
      <c r="D490" s="23"/>
      <c r="E490" s="23"/>
      <c r="F490" s="23"/>
      <c r="G490" s="23"/>
      <c r="H490" s="26"/>
      <c r="I490" s="23"/>
      <c r="J490" s="23"/>
      <c r="K490" s="23"/>
      <c r="L490" s="23"/>
      <c r="M490" s="23"/>
      <c r="N490" s="26"/>
      <c r="O490" s="26"/>
      <c r="P490" s="23"/>
      <c r="Q490" s="23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</row>
    <row r="491" spans="1:35" ht="18" x14ac:dyDescent="0.3">
      <c r="A491" s="40"/>
      <c r="B491" s="84"/>
      <c r="C491" s="84"/>
      <c r="D491" s="23"/>
      <c r="E491" s="23"/>
      <c r="F491" s="23"/>
      <c r="G491" s="23"/>
      <c r="H491" s="26"/>
      <c r="I491" s="23"/>
      <c r="J491" s="23"/>
      <c r="K491" s="23"/>
      <c r="L491" s="23"/>
      <c r="M491" s="23"/>
      <c r="N491" s="26"/>
      <c r="O491" s="26"/>
      <c r="P491" s="23"/>
      <c r="Q491" s="23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</row>
    <row r="492" spans="1:35" ht="18" x14ac:dyDescent="0.3">
      <c r="A492" s="40"/>
      <c r="B492" s="84"/>
      <c r="C492" s="84"/>
      <c r="D492" s="23"/>
      <c r="E492" s="23"/>
      <c r="F492" s="23"/>
      <c r="G492" s="23"/>
      <c r="H492" s="26"/>
      <c r="I492" s="23"/>
      <c r="J492" s="23"/>
      <c r="K492" s="23"/>
      <c r="L492" s="23"/>
      <c r="M492" s="23"/>
      <c r="N492" s="26"/>
      <c r="O492" s="26"/>
      <c r="P492" s="23"/>
      <c r="Q492" s="23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</row>
    <row r="493" spans="1:35" ht="18" x14ac:dyDescent="0.3">
      <c r="A493" s="40"/>
      <c r="B493" s="84"/>
      <c r="C493" s="84"/>
      <c r="D493" s="23"/>
      <c r="E493" s="23"/>
      <c r="F493" s="23"/>
      <c r="G493" s="23"/>
      <c r="H493" s="26"/>
      <c r="I493" s="23"/>
      <c r="J493" s="23"/>
      <c r="K493" s="23"/>
      <c r="L493" s="23"/>
      <c r="M493" s="23"/>
      <c r="N493" s="26"/>
      <c r="O493" s="26"/>
      <c r="P493" s="23"/>
      <c r="Q493" s="23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</row>
    <row r="494" spans="1:35" ht="18" x14ac:dyDescent="0.3">
      <c r="A494" s="40"/>
      <c r="B494" s="84"/>
      <c r="C494" s="84"/>
      <c r="D494" s="23"/>
      <c r="E494" s="23"/>
      <c r="F494" s="23"/>
      <c r="G494" s="23"/>
      <c r="H494" s="26"/>
      <c r="I494" s="23"/>
      <c r="J494" s="23"/>
      <c r="K494" s="23"/>
      <c r="L494" s="23"/>
      <c r="M494" s="23"/>
      <c r="N494" s="26"/>
      <c r="O494" s="26"/>
      <c r="P494" s="23"/>
      <c r="Q494" s="23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</row>
    <row r="495" spans="1:35" ht="18" x14ac:dyDescent="0.3">
      <c r="A495" s="40"/>
      <c r="B495" s="84"/>
      <c r="C495" s="84"/>
      <c r="D495" s="23"/>
      <c r="E495" s="23"/>
      <c r="F495" s="23"/>
      <c r="G495" s="23"/>
      <c r="H495" s="26"/>
      <c r="I495" s="23"/>
      <c r="J495" s="23"/>
      <c r="K495" s="23"/>
      <c r="L495" s="23"/>
      <c r="M495" s="23"/>
      <c r="N495" s="26"/>
      <c r="O495" s="26"/>
      <c r="P495" s="23"/>
      <c r="Q495" s="23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</row>
    <row r="496" spans="1:35" ht="18" x14ac:dyDescent="0.3">
      <c r="A496" s="40"/>
      <c r="B496" s="84"/>
      <c r="C496" s="84"/>
      <c r="D496" s="23"/>
      <c r="E496" s="23"/>
      <c r="F496" s="23"/>
      <c r="G496" s="23"/>
      <c r="H496" s="26"/>
      <c r="I496" s="23"/>
      <c r="J496" s="23"/>
      <c r="K496" s="23"/>
      <c r="L496" s="23"/>
      <c r="M496" s="23"/>
      <c r="N496" s="26"/>
      <c r="O496" s="26"/>
      <c r="P496" s="23"/>
      <c r="Q496" s="23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</row>
    <row r="497" spans="1:35" ht="18" x14ac:dyDescent="0.3">
      <c r="A497" s="40"/>
      <c r="B497" s="84"/>
      <c r="C497" s="84"/>
      <c r="D497" s="23"/>
      <c r="E497" s="23"/>
      <c r="F497" s="23"/>
      <c r="G497" s="23"/>
      <c r="H497" s="26"/>
      <c r="I497" s="23"/>
      <c r="J497" s="23"/>
      <c r="K497" s="23"/>
      <c r="L497" s="23"/>
      <c r="M497" s="23"/>
      <c r="N497" s="26"/>
      <c r="O497" s="26"/>
      <c r="P497" s="23"/>
      <c r="Q497" s="23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</row>
    <row r="498" spans="1:35" ht="18" x14ac:dyDescent="0.3">
      <c r="A498" s="40"/>
      <c r="B498" s="84"/>
      <c r="C498" s="84"/>
      <c r="D498" s="23"/>
      <c r="E498" s="23"/>
      <c r="F498" s="23"/>
      <c r="G498" s="23"/>
      <c r="H498" s="26"/>
      <c r="I498" s="23"/>
      <c r="J498" s="23"/>
      <c r="K498" s="23"/>
      <c r="L498" s="23"/>
      <c r="M498" s="23"/>
      <c r="N498" s="26"/>
      <c r="O498" s="26"/>
      <c r="P498" s="23"/>
      <c r="Q498" s="23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</row>
    <row r="499" spans="1:35" ht="18" x14ac:dyDescent="0.3">
      <c r="A499" s="40"/>
      <c r="B499" s="84"/>
      <c r="C499" s="84"/>
      <c r="D499" s="23"/>
      <c r="E499" s="23"/>
      <c r="F499" s="23"/>
      <c r="G499" s="23"/>
      <c r="H499" s="26"/>
      <c r="I499" s="23"/>
      <c r="J499" s="23"/>
      <c r="K499" s="23"/>
      <c r="L499" s="23"/>
      <c r="M499" s="23"/>
      <c r="N499" s="26"/>
      <c r="O499" s="26"/>
      <c r="P499" s="23"/>
      <c r="Q499" s="23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</row>
    <row r="500" spans="1:35" ht="18" x14ac:dyDescent="0.3">
      <c r="A500" s="40"/>
      <c r="B500" s="84"/>
      <c r="C500" s="84"/>
      <c r="D500" s="23"/>
      <c r="E500" s="23"/>
      <c r="F500" s="23"/>
      <c r="G500" s="23"/>
      <c r="H500" s="26"/>
      <c r="I500" s="23"/>
      <c r="J500" s="23"/>
      <c r="K500" s="23"/>
      <c r="L500" s="23"/>
      <c r="M500" s="23"/>
      <c r="N500" s="26"/>
      <c r="O500" s="26"/>
      <c r="P500" s="23"/>
      <c r="Q500" s="23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</row>
    <row r="501" spans="1:35" ht="18" x14ac:dyDescent="0.3">
      <c r="A501" s="40"/>
      <c r="B501" s="84"/>
      <c r="C501" s="84"/>
      <c r="D501" s="23"/>
      <c r="E501" s="23"/>
      <c r="F501" s="23"/>
      <c r="G501" s="23"/>
      <c r="H501" s="26"/>
      <c r="I501" s="23"/>
      <c r="J501" s="23"/>
      <c r="K501" s="23"/>
      <c r="L501" s="23"/>
      <c r="M501" s="23"/>
      <c r="N501" s="26"/>
      <c r="O501" s="26"/>
      <c r="P501" s="23"/>
      <c r="Q501" s="23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</row>
    <row r="502" spans="1:35" ht="18" x14ac:dyDescent="0.3">
      <c r="A502" s="40"/>
      <c r="B502" s="84"/>
      <c r="C502" s="84"/>
      <c r="D502" s="23"/>
      <c r="E502" s="23"/>
      <c r="F502" s="23"/>
      <c r="G502" s="23"/>
      <c r="H502" s="26"/>
      <c r="I502" s="23"/>
      <c r="J502" s="23"/>
      <c r="K502" s="23"/>
      <c r="L502" s="23"/>
      <c r="M502" s="23"/>
      <c r="N502" s="26"/>
      <c r="O502" s="26"/>
      <c r="P502" s="23"/>
      <c r="Q502" s="23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</row>
    <row r="503" spans="1:35" ht="18" x14ac:dyDescent="0.3">
      <c r="A503" s="40"/>
      <c r="B503" s="84"/>
      <c r="C503" s="84"/>
      <c r="D503" s="23"/>
      <c r="E503" s="23"/>
      <c r="F503" s="23"/>
      <c r="G503" s="23"/>
      <c r="H503" s="26"/>
      <c r="I503" s="23"/>
      <c r="J503" s="23"/>
      <c r="K503" s="23"/>
      <c r="L503" s="23"/>
      <c r="M503" s="23"/>
      <c r="N503" s="26"/>
      <c r="O503" s="26"/>
      <c r="P503" s="23"/>
      <c r="Q503" s="23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</row>
    <row r="504" spans="1:35" ht="18" x14ac:dyDescent="0.3">
      <c r="A504" s="40"/>
      <c r="B504" s="84"/>
      <c r="C504" s="84"/>
      <c r="D504" s="23"/>
      <c r="E504" s="23"/>
      <c r="F504" s="23"/>
      <c r="G504" s="23"/>
      <c r="H504" s="26"/>
      <c r="I504" s="23"/>
      <c r="J504" s="23"/>
      <c r="K504" s="23"/>
      <c r="L504" s="23"/>
      <c r="M504" s="23"/>
      <c r="N504" s="26"/>
      <c r="O504" s="26"/>
      <c r="P504" s="23"/>
      <c r="Q504" s="23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</row>
    <row r="505" spans="1:35" ht="18" x14ac:dyDescent="0.3">
      <c r="A505" s="40"/>
      <c r="B505" s="84"/>
      <c r="C505" s="84"/>
      <c r="D505" s="23"/>
      <c r="E505" s="23"/>
      <c r="F505" s="23"/>
      <c r="G505" s="23"/>
      <c r="H505" s="26"/>
      <c r="I505" s="23"/>
      <c r="J505" s="23"/>
      <c r="K505" s="23"/>
      <c r="L505" s="23"/>
      <c r="M505" s="23"/>
      <c r="N505" s="26"/>
      <c r="O505" s="26"/>
      <c r="P505" s="23"/>
      <c r="Q505" s="23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</row>
    <row r="506" spans="1:35" ht="18" x14ac:dyDescent="0.3">
      <c r="A506" s="40"/>
      <c r="B506" s="84"/>
      <c r="C506" s="84"/>
      <c r="D506" s="23"/>
      <c r="E506" s="23"/>
      <c r="F506" s="23"/>
      <c r="G506" s="23"/>
      <c r="H506" s="26"/>
      <c r="I506" s="23"/>
      <c r="J506" s="23"/>
      <c r="K506" s="23"/>
      <c r="L506" s="23"/>
      <c r="M506" s="23"/>
      <c r="N506" s="26"/>
      <c r="O506" s="26"/>
      <c r="P506" s="23"/>
      <c r="Q506" s="23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</row>
    <row r="507" spans="1:35" ht="18" x14ac:dyDescent="0.3">
      <c r="A507" s="40"/>
      <c r="B507" s="84"/>
      <c r="C507" s="84"/>
      <c r="D507" s="23"/>
      <c r="E507" s="23"/>
      <c r="F507" s="23"/>
      <c r="G507" s="23"/>
      <c r="H507" s="26"/>
      <c r="I507" s="23"/>
      <c r="J507" s="23"/>
      <c r="K507" s="23"/>
      <c r="L507" s="23"/>
      <c r="M507" s="23"/>
      <c r="N507" s="26"/>
      <c r="O507" s="26"/>
      <c r="P507" s="23"/>
      <c r="Q507" s="23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</row>
    <row r="508" spans="1:35" ht="18" x14ac:dyDescent="0.3">
      <c r="A508" s="40"/>
      <c r="B508" s="84"/>
      <c r="C508" s="84"/>
      <c r="D508" s="23"/>
      <c r="E508" s="23"/>
      <c r="F508" s="23"/>
      <c r="G508" s="23"/>
      <c r="H508" s="26"/>
      <c r="I508" s="23"/>
      <c r="J508" s="23"/>
      <c r="K508" s="23"/>
      <c r="L508" s="23"/>
      <c r="M508" s="23"/>
      <c r="N508" s="26"/>
      <c r="O508" s="26"/>
      <c r="P508" s="23"/>
      <c r="Q508" s="23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</row>
    <row r="509" spans="1:35" ht="18" x14ac:dyDescent="0.3">
      <c r="A509" s="40"/>
      <c r="B509" s="84"/>
      <c r="C509" s="84"/>
      <c r="D509" s="23"/>
      <c r="E509" s="23"/>
      <c r="F509" s="23"/>
      <c r="G509" s="23"/>
      <c r="H509" s="26"/>
      <c r="I509" s="23"/>
      <c r="J509" s="23"/>
      <c r="K509" s="23"/>
      <c r="L509" s="23"/>
      <c r="M509" s="23"/>
      <c r="N509" s="26"/>
      <c r="O509" s="26"/>
      <c r="P509" s="23"/>
      <c r="Q509" s="23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</row>
    <row r="510" spans="1:35" ht="18" x14ac:dyDescent="0.3">
      <c r="A510" s="40"/>
      <c r="B510" s="84"/>
      <c r="C510" s="84"/>
      <c r="D510" s="23"/>
      <c r="E510" s="23"/>
      <c r="F510" s="23"/>
      <c r="G510" s="23"/>
      <c r="H510" s="26"/>
      <c r="I510" s="23"/>
      <c r="J510" s="23"/>
      <c r="K510" s="23"/>
      <c r="L510" s="23"/>
      <c r="M510" s="23"/>
      <c r="N510" s="26"/>
      <c r="O510" s="26"/>
      <c r="P510" s="23"/>
      <c r="Q510" s="23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</row>
    <row r="511" spans="1:35" ht="18" x14ac:dyDescent="0.3">
      <c r="A511" s="40"/>
      <c r="B511" s="84"/>
      <c r="C511" s="84"/>
      <c r="D511" s="23"/>
      <c r="E511" s="23"/>
      <c r="F511" s="23"/>
      <c r="G511" s="23"/>
      <c r="H511" s="26"/>
      <c r="I511" s="23"/>
      <c r="J511" s="23"/>
      <c r="K511" s="23"/>
      <c r="L511" s="23"/>
      <c r="M511" s="23"/>
      <c r="N511" s="26"/>
      <c r="O511" s="26"/>
      <c r="P511" s="23"/>
      <c r="Q511" s="23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</row>
    <row r="512" spans="1:35" ht="18" x14ac:dyDescent="0.3">
      <c r="A512" s="40"/>
      <c r="B512" s="84"/>
      <c r="C512" s="84"/>
      <c r="D512" s="23"/>
      <c r="E512" s="23"/>
      <c r="F512" s="23"/>
      <c r="G512" s="23"/>
      <c r="H512" s="26"/>
      <c r="I512" s="23"/>
      <c r="J512" s="23"/>
      <c r="K512" s="23"/>
      <c r="L512" s="23"/>
      <c r="M512" s="23"/>
      <c r="N512" s="26"/>
      <c r="O512" s="26"/>
      <c r="P512" s="23"/>
      <c r="Q512" s="23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</row>
    <row r="513" spans="1:35" ht="18" x14ac:dyDescent="0.3">
      <c r="A513" s="40"/>
      <c r="B513" s="84"/>
      <c r="C513" s="84"/>
      <c r="D513" s="23"/>
      <c r="E513" s="23"/>
      <c r="F513" s="23"/>
      <c r="G513" s="23"/>
      <c r="H513" s="26"/>
      <c r="I513" s="23"/>
      <c r="J513" s="23"/>
      <c r="K513" s="23"/>
      <c r="L513" s="23"/>
      <c r="M513" s="23"/>
      <c r="N513" s="26"/>
      <c r="O513" s="26"/>
      <c r="P513" s="23"/>
      <c r="Q513" s="23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</row>
    <row r="514" spans="1:35" ht="18" x14ac:dyDescent="0.3">
      <c r="A514" s="40"/>
      <c r="B514" s="84"/>
      <c r="C514" s="84"/>
      <c r="D514" s="23"/>
      <c r="E514" s="23"/>
      <c r="F514" s="23"/>
      <c r="G514" s="23"/>
      <c r="H514" s="26"/>
      <c r="I514" s="23"/>
      <c r="J514" s="23"/>
      <c r="K514" s="23"/>
      <c r="L514" s="23"/>
      <c r="M514" s="23"/>
      <c r="N514" s="26"/>
      <c r="O514" s="26"/>
      <c r="P514" s="23"/>
      <c r="Q514" s="23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</row>
    <row r="515" spans="1:35" ht="18" x14ac:dyDescent="0.3">
      <c r="A515" s="40"/>
      <c r="B515" s="84"/>
      <c r="C515" s="84"/>
      <c r="D515" s="23"/>
      <c r="E515" s="23"/>
      <c r="F515" s="23"/>
      <c r="G515" s="23"/>
      <c r="H515" s="26"/>
      <c r="I515" s="23"/>
      <c r="J515" s="23"/>
      <c r="K515" s="23"/>
      <c r="L515" s="23"/>
      <c r="M515" s="23"/>
      <c r="N515" s="26"/>
      <c r="O515" s="26"/>
      <c r="P515" s="23"/>
      <c r="Q515" s="23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</row>
    <row r="516" spans="1:35" ht="18" x14ac:dyDescent="0.3">
      <c r="A516" s="40"/>
      <c r="B516" s="84"/>
      <c r="C516" s="84"/>
      <c r="D516" s="23"/>
      <c r="E516" s="23"/>
      <c r="F516" s="23"/>
      <c r="G516" s="23"/>
      <c r="H516" s="26"/>
      <c r="I516" s="23"/>
      <c r="J516" s="23"/>
      <c r="K516" s="23"/>
      <c r="L516" s="23"/>
      <c r="M516" s="23"/>
      <c r="N516" s="26"/>
      <c r="O516" s="26"/>
      <c r="P516" s="23"/>
      <c r="Q516" s="23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</row>
    <row r="517" spans="1:35" ht="18" x14ac:dyDescent="0.3">
      <c r="A517" s="40"/>
      <c r="B517" s="84"/>
      <c r="C517" s="84"/>
      <c r="D517" s="23"/>
      <c r="E517" s="23"/>
      <c r="F517" s="23"/>
      <c r="G517" s="23"/>
      <c r="H517" s="26"/>
      <c r="I517" s="23"/>
      <c r="J517" s="23"/>
      <c r="K517" s="23"/>
      <c r="L517" s="23"/>
      <c r="M517" s="23"/>
      <c r="N517" s="26"/>
      <c r="O517" s="26"/>
      <c r="P517" s="23"/>
      <c r="Q517" s="23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</row>
    <row r="518" spans="1:35" ht="18" x14ac:dyDescent="0.3">
      <c r="A518" s="40"/>
      <c r="B518" s="84"/>
      <c r="C518" s="84"/>
      <c r="D518" s="23"/>
      <c r="E518" s="23"/>
      <c r="F518" s="23"/>
      <c r="G518" s="23"/>
      <c r="H518" s="26"/>
      <c r="I518" s="23"/>
      <c r="J518" s="23"/>
      <c r="K518" s="23"/>
      <c r="L518" s="23"/>
      <c r="M518" s="23"/>
      <c r="N518" s="26"/>
      <c r="O518" s="26"/>
      <c r="P518" s="23"/>
      <c r="Q518" s="23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</row>
    <row r="519" spans="1:35" ht="18" x14ac:dyDescent="0.3">
      <c r="A519" s="40"/>
      <c r="B519" s="84"/>
      <c r="C519" s="84"/>
      <c r="D519" s="23"/>
      <c r="E519" s="23"/>
      <c r="F519" s="23"/>
      <c r="G519" s="23"/>
      <c r="H519" s="26"/>
      <c r="I519" s="23"/>
      <c r="J519" s="23"/>
      <c r="K519" s="23"/>
      <c r="L519" s="23"/>
      <c r="M519" s="23"/>
      <c r="N519" s="26"/>
      <c r="O519" s="26"/>
      <c r="P519" s="23"/>
      <c r="Q519" s="23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</row>
    <row r="520" spans="1:35" ht="18" x14ac:dyDescent="0.3">
      <c r="A520" s="40"/>
      <c r="B520" s="84"/>
      <c r="C520" s="84"/>
      <c r="D520" s="23"/>
      <c r="E520" s="23"/>
      <c r="F520" s="23"/>
      <c r="G520" s="23"/>
      <c r="H520" s="26"/>
      <c r="I520" s="23"/>
      <c r="J520" s="23"/>
      <c r="K520" s="23"/>
      <c r="L520" s="23"/>
      <c r="M520" s="23"/>
      <c r="N520" s="26"/>
      <c r="O520" s="26"/>
      <c r="P520" s="23"/>
      <c r="Q520" s="23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</row>
    <row r="521" spans="1:35" ht="18" x14ac:dyDescent="0.3">
      <c r="A521" s="40"/>
      <c r="B521" s="84"/>
      <c r="C521" s="84"/>
      <c r="D521" s="23"/>
      <c r="E521" s="23"/>
      <c r="F521" s="23"/>
      <c r="G521" s="23"/>
      <c r="H521" s="26"/>
      <c r="I521" s="23"/>
      <c r="J521" s="23"/>
      <c r="K521" s="23"/>
      <c r="L521" s="23"/>
      <c r="M521" s="23"/>
      <c r="N521" s="26"/>
      <c r="O521" s="26"/>
      <c r="P521" s="23"/>
      <c r="Q521" s="23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</row>
    <row r="522" spans="1:35" ht="18" x14ac:dyDescent="0.3">
      <c r="A522" s="40"/>
      <c r="B522" s="84"/>
      <c r="C522" s="84"/>
      <c r="D522" s="23"/>
      <c r="E522" s="23"/>
      <c r="F522" s="23"/>
      <c r="G522" s="23"/>
      <c r="H522" s="26"/>
      <c r="I522" s="23"/>
      <c r="J522" s="23"/>
      <c r="K522" s="23"/>
      <c r="L522" s="23"/>
      <c r="M522" s="23"/>
      <c r="N522" s="26"/>
      <c r="O522" s="26"/>
      <c r="P522" s="23"/>
      <c r="Q522" s="23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</row>
    <row r="523" spans="1:35" ht="18" x14ac:dyDescent="0.3">
      <c r="A523" s="40"/>
      <c r="B523" s="84"/>
      <c r="C523" s="84"/>
      <c r="D523" s="23"/>
      <c r="E523" s="23"/>
      <c r="F523" s="23"/>
      <c r="G523" s="23"/>
      <c r="H523" s="26"/>
      <c r="I523" s="23"/>
      <c r="J523" s="23"/>
      <c r="K523" s="23"/>
      <c r="L523" s="23"/>
      <c r="M523" s="23"/>
      <c r="N523" s="26"/>
      <c r="O523" s="26"/>
      <c r="P523" s="23"/>
      <c r="Q523" s="23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</row>
    <row r="524" spans="1:35" ht="18" x14ac:dyDescent="0.3">
      <c r="A524" s="40"/>
      <c r="B524" s="84"/>
      <c r="C524" s="84"/>
      <c r="D524" s="23"/>
      <c r="E524" s="23"/>
      <c r="F524" s="23"/>
      <c r="G524" s="23"/>
      <c r="H524" s="26"/>
      <c r="I524" s="23"/>
      <c r="J524" s="23"/>
      <c r="K524" s="23"/>
      <c r="L524" s="23"/>
      <c r="M524" s="23"/>
      <c r="N524" s="26"/>
      <c r="O524" s="26"/>
      <c r="P524" s="23"/>
      <c r="Q524" s="23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</row>
    <row r="525" spans="1:35" ht="18" x14ac:dyDescent="0.3">
      <c r="A525" s="40"/>
      <c r="B525" s="84"/>
      <c r="C525" s="84"/>
      <c r="D525" s="23"/>
      <c r="E525" s="23"/>
      <c r="F525" s="23"/>
      <c r="G525" s="23"/>
      <c r="H525" s="26"/>
      <c r="I525" s="23"/>
      <c r="J525" s="23"/>
      <c r="K525" s="23"/>
      <c r="L525" s="23"/>
      <c r="M525" s="23"/>
      <c r="N525" s="26"/>
      <c r="O525" s="26"/>
      <c r="P525" s="23"/>
      <c r="Q525" s="23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</row>
    <row r="526" spans="1:35" ht="18" x14ac:dyDescent="0.3">
      <c r="A526" s="40"/>
      <c r="B526" s="84"/>
      <c r="C526" s="84"/>
      <c r="D526" s="23"/>
      <c r="E526" s="23"/>
      <c r="F526" s="23"/>
      <c r="G526" s="23"/>
      <c r="H526" s="26"/>
      <c r="I526" s="23"/>
      <c r="J526" s="23"/>
      <c r="K526" s="23"/>
      <c r="L526" s="23"/>
      <c r="M526" s="23"/>
      <c r="N526" s="26"/>
      <c r="O526" s="26"/>
      <c r="P526" s="23"/>
      <c r="Q526" s="23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</row>
    <row r="527" spans="1:35" ht="18" x14ac:dyDescent="0.3">
      <c r="A527" s="40"/>
      <c r="B527" s="84"/>
      <c r="C527" s="84"/>
      <c r="D527" s="23"/>
      <c r="E527" s="23"/>
      <c r="F527" s="23"/>
      <c r="G527" s="23"/>
      <c r="H527" s="26"/>
      <c r="I527" s="23"/>
      <c r="J527" s="23"/>
      <c r="K527" s="23"/>
      <c r="L527" s="23"/>
      <c r="M527" s="23"/>
      <c r="N527" s="26"/>
      <c r="O527" s="26"/>
      <c r="P527" s="23"/>
      <c r="Q527" s="23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</row>
    <row r="528" spans="1:35" ht="18" x14ac:dyDescent="0.3">
      <c r="A528" s="40"/>
      <c r="B528" s="84"/>
      <c r="C528" s="84"/>
      <c r="D528" s="23"/>
      <c r="E528" s="23"/>
      <c r="F528" s="23"/>
      <c r="G528" s="23"/>
      <c r="H528" s="26"/>
      <c r="I528" s="23"/>
      <c r="J528" s="23"/>
      <c r="K528" s="23"/>
      <c r="L528" s="23"/>
      <c r="M528" s="23"/>
      <c r="N528" s="26"/>
      <c r="O528" s="26"/>
      <c r="P528" s="23"/>
      <c r="Q528" s="23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</row>
    <row r="529" spans="1:35" ht="18" x14ac:dyDescent="0.3">
      <c r="A529" s="40"/>
      <c r="B529" s="84"/>
      <c r="C529" s="84"/>
      <c r="D529" s="23"/>
      <c r="E529" s="23"/>
      <c r="F529" s="23"/>
      <c r="G529" s="23"/>
      <c r="H529" s="26"/>
      <c r="I529" s="23"/>
      <c r="J529" s="23"/>
      <c r="K529" s="23"/>
      <c r="L529" s="23"/>
      <c r="M529" s="23"/>
      <c r="N529" s="26"/>
      <c r="O529" s="26"/>
      <c r="P529" s="23"/>
      <c r="Q529" s="23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</row>
    <row r="530" spans="1:35" ht="18" x14ac:dyDescent="0.3">
      <c r="A530" s="40"/>
      <c r="B530" s="84"/>
      <c r="C530" s="84"/>
      <c r="D530" s="23"/>
      <c r="E530" s="23"/>
      <c r="F530" s="23"/>
      <c r="G530" s="23"/>
      <c r="H530" s="26"/>
      <c r="I530" s="23"/>
      <c r="J530" s="23"/>
      <c r="K530" s="23"/>
      <c r="L530" s="23"/>
      <c r="M530" s="23"/>
      <c r="N530" s="26"/>
      <c r="O530" s="26"/>
      <c r="P530" s="23"/>
      <c r="Q530" s="23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</row>
    <row r="531" spans="1:35" ht="18" x14ac:dyDescent="0.3">
      <c r="A531" s="40"/>
      <c r="B531" s="84"/>
      <c r="C531" s="84"/>
      <c r="D531" s="23"/>
      <c r="E531" s="23"/>
      <c r="F531" s="23"/>
      <c r="G531" s="23"/>
      <c r="H531" s="26"/>
      <c r="I531" s="23"/>
      <c r="J531" s="23"/>
      <c r="K531" s="23"/>
      <c r="L531" s="23"/>
      <c r="M531" s="23"/>
      <c r="N531" s="26"/>
      <c r="O531" s="26"/>
      <c r="P531" s="23"/>
      <c r="Q531" s="23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</row>
    <row r="532" spans="1:35" ht="18" x14ac:dyDescent="0.3">
      <c r="A532" s="40"/>
      <c r="B532" s="84"/>
      <c r="C532" s="84"/>
      <c r="D532" s="23"/>
      <c r="E532" s="23"/>
      <c r="F532" s="23"/>
      <c r="G532" s="23"/>
      <c r="H532" s="26"/>
      <c r="I532" s="23"/>
      <c r="J532" s="23"/>
      <c r="K532" s="23"/>
      <c r="L532" s="23"/>
      <c r="M532" s="23"/>
      <c r="N532" s="26"/>
      <c r="O532" s="26"/>
      <c r="P532" s="23"/>
      <c r="Q532" s="23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</row>
    <row r="533" spans="1:35" ht="18" x14ac:dyDescent="0.3">
      <c r="A533" s="40"/>
      <c r="B533" s="84"/>
      <c r="C533" s="84"/>
      <c r="D533" s="23"/>
      <c r="E533" s="23"/>
      <c r="F533" s="23"/>
      <c r="G533" s="23"/>
      <c r="H533" s="26"/>
      <c r="I533" s="23"/>
      <c r="J533" s="23"/>
      <c r="K533" s="23"/>
      <c r="L533" s="23"/>
      <c r="M533" s="23"/>
      <c r="N533" s="26"/>
      <c r="O533" s="26"/>
      <c r="P533" s="23"/>
      <c r="Q533" s="23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</row>
    <row r="534" spans="1:35" ht="18" x14ac:dyDescent="0.3">
      <c r="A534" s="40"/>
      <c r="B534" s="84"/>
      <c r="C534" s="84"/>
      <c r="D534" s="23"/>
      <c r="E534" s="23"/>
      <c r="F534" s="23"/>
      <c r="G534" s="23"/>
      <c r="H534" s="26"/>
      <c r="I534" s="23"/>
      <c r="J534" s="23"/>
      <c r="K534" s="23"/>
      <c r="L534" s="23"/>
      <c r="M534" s="23"/>
      <c r="N534" s="26"/>
      <c r="O534" s="26"/>
      <c r="P534" s="23"/>
      <c r="Q534" s="23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</row>
    <row r="535" spans="1:35" ht="18" x14ac:dyDescent="0.3">
      <c r="A535" s="40"/>
      <c r="B535" s="84"/>
      <c r="C535" s="84"/>
      <c r="D535" s="23"/>
      <c r="E535" s="23"/>
      <c r="F535" s="23"/>
      <c r="G535" s="23"/>
      <c r="H535" s="26"/>
      <c r="I535" s="23"/>
      <c r="J535" s="23"/>
      <c r="K535" s="23"/>
      <c r="L535" s="23"/>
      <c r="M535" s="23"/>
      <c r="N535" s="26"/>
      <c r="O535" s="26"/>
      <c r="P535" s="23"/>
      <c r="Q535" s="23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</row>
    <row r="536" spans="1:35" ht="18" x14ac:dyDescent="0.3">
      <c r="A536" s="40"/>
      <c r="B536" s="84"/>
      <c r="C536" s="84"/>
      <c r="D536" s="23"/>
      <c r="E536" s="23"/>
      <c r="F536" s="23"/>
      <c r="G536" s="23"/>
      <c r="H536" s="26"/>
      <c r="I536" s="23"/>
      <c r="J536" s="23"/>
      <c r="K536" s="23"/>
      <c r="L536" s="23"/>
      <c r="M536" s="23"/>
      <c r="N536" s="26"/>
      <c r="O536" s="26"/>
      <c r="P536" s="23"/>
      <c r="Q536" s="23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</row>
    <row r="537" spans="1:35" ht="18" x14ac:dyDescent="0.3">
      <c r="A537" s="40"/>
      <c r="B537" s="84"/>
      <c r="C537" s="84"/>
      <c r="D537" s="23"/>
      <c r="E537" s="23"/>
      <c r="F537" s="23"/>
      <c r="G537" s="23"/>
      <c r="H537" s="26"/>
      <c r="I537" s="23"/>
      <c r="J537" s="23"/>
      <c r="K537" s="23"/>
      <c r="L537" s="23"/>
      <c r="M537" s="23"/>
      <c r="N537" s="26"/>
      <c r="O537" s="26"/>
      <c r="P537" s="23"/>
      <c r="Q537" s="23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</row>
    <row r="538" spans="1:35" ht="18" x14ac:dyDescent="0.3">
      <c r="A538" s="40"/>
      <c r="B538" s="84"/>
      <c r="C538" s="84"/>
      <c r="D538" s="23"/>
      <c r="E538" s="23"/>
      <c r="F538" s="23"/>
      <c r="G538" s="23"/>
      <c r="H538" s="26"/>
      <c r="I538" s="23"/>
      <c r="J538" s="23"/>
      <c r="K538" s="23"/>
      <c r="L538" s="23"/>
      <c r="M538" s="23"/>
      <c r="N538" s="26"/>
      <c r="O538" s="26"/>
      <c r="P538" s="23"/>
      <c r="Q538" s="23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</row>
    <row r="539" spans="1:35" ht="18" x14ac:dyDescent="0.3">
      <c r="A539" s="40"/>
      <c r="B539" s="84"/>
      <c r="C539" s="84"/>
      <c r="D539" s="23"/>
      <c r="E539" s="23"/>
      <c r="F539" s="23"/>
      <c r="G539" s="23"/>
      <c r="H539" s="26"/>
      <c r="I539" s="23"/>
      <c r="J539" s="23"/>
      <c r="K539" s="23"/>
      <c r="L539" s="23"/>
      <c r="M539" s="23"/>
      <c r="N539" s="26"/>
      <c r="O539" s="26"/>
      <c r="P539" s="23"/>
      <c r="Q539" s="23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</row>
    <row r="540" spans="1:35" ht="18" x14ac:dyDescent="0.3">
      <c r="A540" s="40"/>
      <c r="B540" s="84"/>
      <c r="C540" s="84"/>
      <c r="D540" s="23"/>
      <c r="E540" s="23"/>
      <c r="F540" s="23"/>
      <c r="G540" s="23"/>
      <c r="H540" s="26"/>
      <c r="I540" s="23"/>
      <c r="J540" s="23"/>
      <c r="K540" s="23"/>
      <c r="L540" s="23"/>
      <c r="M540" s="23"/>
      <c r="N540" s="26"/>
      <c r="O540" s="26"/>
      <c r="P540" s="23"/>
      <c r="Q540" s="23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</row>
    <row r="541" spans="1:35" ht="18" x14ac:dyDescent="0.3">
      <c r="A541" s="40"/>
      <c r="B541" s="84"/>
      <c r="C541" s="84"/>
      <c r="D541" s="23"/>
      <c r="E541" s="23"/>
      <c r="F541" s="23"/>
      <c r="G541" s="23"/>
      <c r="H541" s="26"/>
      <c r="I541" s="23"/>
      <c r="J541" s="23"/>
      <c r="K541" s="23"/>
      <c r="L541" s="23"/>
      <c r="M541" s="23"/>
      <c r="N541" s="26"/>
      <c r="O541" s="26"/>
      <c r="P541" s="23"/>
      <c r="Q541" s="23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</row>
    <row r="542" spans="1:35" ht="18" x14ac:dyDescent="0.3">
      <c r="A542" s="40"/>
      <c r="B542" s="84"/>
      <c r="C542" s="84"/>
      <c r="D542" s="23"/>
      <c r="E542" s="23"/>
      <c r="F542" s="23"/>
      <c r="G542" s="23"/>
      <c r="H542" s="26"/>
      <c r="I542" s="23"/>
      <c r="J542" s="23"/>
      <c r="K542" s="23"/>
      <c r="L542" s="23"/>
      <c r="M542" s="23"/>
      <c r="N542" s="26"/>
      <c r="O542" s="26"/>
      <c r="P542" s="23"/>
      <c r="Q542" s="23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</row>
    <row r="543" spans="1:35" ht="18" x14ac:dyDescent="0.3">
      <c r="A543" s="40"/>
      <c r="B543" s="84"/>
      <c r="C543" s="84"/>
      <c r="D543" s="23"/>
      <c r="E543" s="23"/>
      <c r="F543" s="23"/>
      <c r="G543" s="23"/>
      <c r="H543" s="26"/>
      <c r="I543" s="23"/>
      <c r="J543" s="23"/>
      <c r="K543" s="23"/>
      <c r="L543" s="23"/>
      <c r="M543" s="23"/>
      <c r="N543" s="26"/>
      <c r="O543" s="26"/>
      <c r="P543" s="23"/>
      <c r="Q543" s="23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</row>
    <row r="544" spans="1:35" ht="18" x14ac:dyDescent="0.3">
      <c r="A544" s="40"/>
      <c r="B544" s="84"/>
      <c r="C544" s="84"/>
      <c r="D544" s="23"/>
      <c r="E544" s="23"/>
      <c r="F544" s="23"/>
      <c r="G544" s="23"/>
      <c r="H544" s="26"/>
      <c r="I544" s="23"/>
      <c r="J544" s="23"/>
      <c r="K544" s="23"/>
      <c r="L544" s="23"/>
      <c r="M544" s="23"/>
      <c r="N544" s="26"/>
      <c r="O544" s="26"/>
      <c r="P544" s="23"/>
      <c r="Q544" s="23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</row>
    <row r="545" spans="1:35" ht="18" x14ac:dyDescent="0.3">
      <c r="A545" s="40"/>
      <c r="B545" s="84"/>
      <c r="C545" s="84"/>
      <c r="D545" s="23"/>
      <c r="E545" s="23"/>
      <c r="F545" s="23"/>
      <c r="G545" s="23"/>
      <c r="H545" s="26"/>
      <c r="I545" s="23"/>
      <c r="J545" s="23"/>
      <c r="K545" s="23"/>
      <c r="L545" s="23"/>
      <c r="M545" s="23"/>
      <c r="N545" s="26"/>
      <c r="O545" s="26"/>
      <c r="P545" s="23"/>
      <c r="Q545" s="23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</row>
    <row r="546" spans="1:35" ht="18" x14ac:dyDescent="0.3">
      <c r="A546" s="40"/>
      <c r="B546" s="84"/>
      <c r="C546" s="84"/>
      <c r="D546" s="23"/>
      <c r="E546" s="23"/>
      <c r="F546" s="23"/>
      <c r="G546" s="23"/>
      <c r="H546" s="26"/>
      <c r="I546" s="23"/>
      <c r="J546" s="23"/>
      <c r="K546" s="23"/>
      <c r="L546" s="23"/>
      <c r="M546" s="23"/>
      <c r="N546" s="26"/>
      <c r="O546" s="26"/>
      <c r="P546" s="23"/>
      <c r="Q546" s="23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</row>
    <row r="547" spans="1:35" ht="18" x14ac:dyDescent="0.3">
      <c r="A547" s="40"/>
      <c r="B547" s="84"/>
      <c r="C547" s="84"/>
      <c r="D547" s="23"/>
      <c r="E547" s="23"/>
      <c r="F547" s="23"/>
      <c r="G547" s="23"/>
      <c r="H547" s="26"/>
      <c r="I547" s="23"/>
      <c r="J547" s="23"/>
      <c r="K547" s="23"/>
      <c r="L547" s="23"/>
      <c r="M547" s="23"/>
      <c r="N547" s="26"/>
      <c r="O547" s="26"/>
      <c r="P547" s="23"/>
      <c r="Q547" s="23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</row>
    <row r="548" spans="1:35" ht="18" x14ac:dyDescent="0.3">
      <c r="A548" s="40"/>
      <c r="B548" s="84"/>
      <c r="C548" s="84"/>
      <c r="D548" s="23"/>
      <c r="E548" s="23"/>
      <c r="F548" s="23"/>
      <c r="G548" s="23"/>
      <c r="H548" s="26"/>
      <c r="I548" s="23"/>
      <c r="J548" s="23"/>
      <c r="K548" s="23"/>
      <c r="L548" s="23"/>
      <c r="M548" s="23"/>
      <c r="N548" s="26"/>
      <c r="O548" s="26"/>
      <c r="P548" s="23"/>
      <c r="Q548" s="23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</row>
    <row r="549" spans="1:35" ht="18" x14ac:dyDescent="0.3">
      <c r="A549" s="40"/>
      <c r="B549" s="84"/>
      <c r="C549" s="84"/>
      <c r="D549" s="23"/>
      <c r="E549" s="23"/>
      <c r="F549" s="23"/>
      <c r="G549" s="23"/>
      <c r="H549" s="26"/>
      <c r="I549" s="23"/>
      <c r="J549" s="23"/>
      <c r="K549" s="23"/>
      <c r="L549" s="23"/>
      <c r="M549" s="23"/>
      <c r="N549" s="26"/>
      <c r="O549" s="26"/>
      <c r="P549" s="23"/>
      <c r="Q549" s="23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</row>
    <row r="550" spans="1:35" ht="18" x14ac:dyDescent="0.3">
      <c r="A550" s="40"/>
      <c r="B550" s="84"/>
      <c r="C550" s="84"/>
      <c r="D550" s="23"/>
      <c r="E550" s="23"/>
      <c r="F550" s="23"/>
      <c r="G550" s="23"/>
      <c r="H550" s="26"/>
      <c r="I550" s="23"/>
      <c r="J550" s="23"/>
      <c r="K550" s="23"/>
      <c r="L550" s="23"/>
      <c r="M550" s="23"/>
      <c r="N550" s="26"/>
      <c r="O550" s="26"/>
      <c r="P550" s="23"/>
      <c r="Q550" s="23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</row>
    <row r="551" spans="1:35" ht="18" x14ac:dyDescent="0.3">
      <c r="A551" s="40"/>
      <c r="B551" s="84"/>
      <c r="C551" s="84"/>
      <c r="D551" s="23"/>
      <c r="E551" s="23"/>
      <c r="F551" s="23"/>
      <c r="G551" s="23"/>
      <c r="H551" s="26"/>
      <c r="I551" s="23"/>
      <c r="J551" s="23"/>
      <c r="K551" s="23"/>
      <c r="L551" s="23"/>
      <c r="M551" s="23"/>
      <c r="N551" s="26"/>
      <c r="O551" s="26"/>
      <c r="P551" s="23"/>
      <c r="Q551" s="23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</row>
    <row r="552" spans="1:35" ht="18" x14ac:dyDescent="0.3">
      <c r="A552" s="40"/>
      <c r="B552" s="84"/>
      <c r="C552" s="84"/>
      <c r="D552" s="23"/>
      <c r="E552" s="23"/>
      <c r="F552" s="23"/>
      <c r="G552" s="23"/>
      <c r="H552" s="26"/>
      <c r="I552" s="23"/>
      <c r="J552" s="23"/>
      <c r="K552" s="23"/>
      <c r="L552" s="23"/>
      <c r="M552" s="23"/>
      <c r="N552" s="26"/>
      <c r="O552" s="26"/>
      <c r="P552" s="23"/>
      <c r="Q552" s="23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</row>
    <row r="553" spans="1:35" ht="18" x14ac:dyDescent="0.3">
      <c r="A553" s="40"/>
      <c r="B553" s="84"/>
      <c r="C553" s="84"/>
      <c r="D553" s="23"/>
      <c r="E553" s="23"/>
      <c r="F553" s="23"/>
      <c r="G553" s="23"/>
      <c r="H553" s="26"/>
      <c r="I553" s="23"/>
      <c r="J553" s="23"/>
      <c r="K553" s="23"/>
      <c r="L553" s="23"/>
      <c r="M553" s="23"/>
      <c r="N553" s="26"/>
      <c r="O553" s="26"/>
      <c r="P553" s="23"/>
      <c r="Q553" s="23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</row>
    <row r="554" spans="1:35" ht="18" x14ac:dyDescent="0.3">
      <c r="A554" s="40"/>
      <c r="B554" s="84"/>
      <c r="C554" s="84"/>
      <c r="D554" s="23"/>
      <c r="E554" s="23"/>
      <c r="F554" s="23"/>
      <c r="G554" s="23"/>
      <c r="H554" s="26"/>
      <c r="I554" s="23"/>
      <c r="J554" s="23"/>
      <c r="K554" s="23"/>
      <c r="L554" s="23"/>
      <c r="M554" s="23"/>
      <c r="N554" s="26"/>
      <c r="O554" s="26"/>
      <c r="P554" s="23"/>
      <c r="Q554" s="23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</row>
    <row r="555" spans="1:35" ht="18" x14ac:dyDescent="0.3">
      <c r="A555" s="40"/>
      <c r="B555" s="84"/>
      <c r="C555" s="84"/>
      <c r="D555" s="23"/>
      <c r="E555" s="23"/>
      <c r="F555" s="23"/>
      <c r="G555" s="23"/>
      <c r="H555" s="26"/>
      <c r="I555" s="23"/>
      <c r="J555" s="23"/>
      <c r="K555" s="23"/>
      <c r="L555" s="23"/>
      <c r="M555" s="23"/>
      <c r="N555" s="26"/>
      <c r="O555" s="26"/>
      <c r="P555" s="23"/>
      <c r="Q555" s="23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</row>
    <row r="556" spans="1:35" ht="18" x14ac:dyDescent="0.3">
      <c r="A556" s="40"/>
      <c r="B556" s="84"/>
      <c r="C556" s="84"/>
      <c r="D556" s="23"/>
      <c r="E556" s="23"/>
      <c r="F556" s="23"/>
      <c r="G556" s="23"/>
      <c r="H556" s="26"/>
      <c r="I556" s="23"/>
      <c r="J556" s="23"/>
      <c r="K556" s="23"/>
      <c r="L556" s="23"/>
      <c r="M556" s="23"/>
      <c r="N556" s="26"/>
      <c r="O556" s="26"/>
      <c r="P556" s="23"/>
      <c r="Q556" s="23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</row>
    <row r="557" spans="1:35" ht="18" x14ac:dyDescent="0.3">
      <c r="A557" s="40"/>
      <c r="B557" s="84"/>
      <c r="C557" s="84"/>
      <c r="D557" s="23"/>
      <c r="E557" s="23"/>
      <c r="F557" s="23"/>
      <c r="G557" s="23"/>
      <c r="H557" s="26"/>
      <c r="I557" s="23"/>
      <c r="J557" s="23"/>
      <c r="K557" s="23"/>
      <c r="L557" s="23"/>
      <c r="M557" s="23"/>
      <c r="N557" s="26"/>
      <c r="O557" s="26"/>
      <c r="P557" s="23"/>
      <c r="Q557" s="23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</row>
    <row r="558" spans="1:35" ht="18" x14ac:dyDescent="0.3">
      <c r="A558" s="40"/>
      <c r="B558" s="84"/>
      <c r="C558" s="84"/>
      <c r="D558" s="23"/>
      <c r="E558" s="23"/>
      <c r="F558" s="23"/>
      <c r="G558" s="23"/>
      <c r="H558" s="26"/>
      <c r="I558" s="23"/>
      <c r="J558" s="23"/>
      <c r="K558" s="23"/>
      <c r="L558" s="23"/>
      <c r="M558" s="23"/>
      <c r="N558" s="26"/>
      <c r="O558" s="26"/>
      <c r="P558" s="23"/>
      <c r="Q558" s="23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</row>
    <row r="559" spans="1:35" ht="18" x14ac:dyDescent="0.3">
      <c r="A559" s="40"/>
      <c r="B559" s="84"/>
      <c r="C559" s="84"/>
      <c r="D559" s="23"/>
      <c r="E559" s="23"/>
      <c r="F559" s="23"/>
      <c r="G559" s="23"/>
      <c r="H559" s="26"/>
      <c r="I559" s="23"/>
      <c r="J559" s="23"/>
      <c r="K559" s="23"/>
      <c r="L559" s="23"/>
      <c r="M559" s="23"/>
      <c r="N559" s="26"/>
      <c r="O559" s="26"/>
      <c r="P559" s="23"/>
      <c r="Q559" s="23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</row>
    <row r="560" spans="1:35" ht="18" x14ac:dyDescent="0.3">
      <c r="A560" s="40"/>
      <c r="B560" s="84"/>
      <c r="C560" s="84"/>
      <c r="D560" s="23"/>
      <c r="E560" s="23"/>
      <c r="F560" s="23"/>
      <c r="G560" s="23"/>
      <c r="H560" s="26"/>
      <c r="I560" s="23"/>
      <c r="J560" s="23"/>
      <c r="K560" s="23"/>
      <c r="L560" s="23"/>
      <c r="M560" s="23"/>
      <c r="N560" s="26"/>
      <c r="O560" s="26"/>
      <c r="P560" s="23"/>
      <c r="Q560" s="23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</row>
    <row r="561" spans="1:35" ht="18" x14ac:dyDescent="0.3">
      <c r="A561" s="40"/>
      <c r="B561" s="84"/>
      <c r="C561" s="84"/>
      <c r="D561" s="23"/>
      <c r="E561" s="23"/>
      <c r="F561" s="23"/>
      <c r="G561" s="23"/>
      <c r="H561" s="26"/>
      <c r="I561" s="23"/>
      <c r="J561" s="23"/>
      <c r="K561" s="23"/>
      <c r="L561" s="23"/>
      <c r="M561" s="23"/>
      <c r="N561" s="26"/>
      <c r="O561" s="26"/>
      <c r="P561" s="23"/>
      <c r="Q561" s="23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</row>
    <row r="562" spans="1:35" ht="18" x14ac:dyDescent="0.3">
      <c r="A562" s="40"/>
      <c r="B562" s="84"/>
      <c r="C562" s="84"/>
      <c r="D562" s="23"/>
      <c r="E562" s="23"/>
      <c r="F562" s="23"/>
      <c r="G562" s="23"/>
      <c r="H562" s="26"/>
      <c r="I562" s="23"/>
      <c r="J562" s="23"/>
      <c r="K562" s="23"/>
      <c r="L562" s="23"/>
      <c r="M562" s="23"/>
      <c r="N562" s="26"/>
      <c r="O562" s="26"/>
      <c r="P562" s="23"/>
      <c r="Q562" s="23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</row>
    <row r="563" spans="1:35" ht="18" x14ac:dyDescent="0.3">
      <c r="A563" s="40"/>
      <c r="B563" s="84"/>
      <c r="C563" s="84"/>
      <c r="D563" s="23"/>
      <c r="E563" s="23"/>
      <c r="F563" s="23"/>
      <c r="G563" s="23"/>
      <c r="H563" s="26"/>
      <c r="I563" s="23"/>
      <c r="J563" s="23"/>
      <c r="K563" s="23"/>
      <c r="L563" s="23"/>
      <c r="M563" s="23"/>
      <c r="N563" s="26"/>
      <c r="O563" s="26"/>
      <c r="P563" s="23"/>
      <c r="Q563" s="23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</row>
    <row r="564" spans="1:35" ht="18" x14ac:dyDescent="0.3">
      <c r="A564" s="86"/>
      <c r="B564" s="87"/>
      <c r="C564" s="87"/>
      <c r="D564" s="24"/>
      <c r="E564" s="24"/>
      <c r="F564" s="24"/>
      <c r="G564" s="24"/>
      <c r="H564" s="88"/>
      <c r="I564" s="24"/>
      <c r="J564" s="24"/>
      <c r="K564" s="24"/>
      <c r="L564" s="24"/>
      <c r="M564" s="24"/>
      <c r="N564" s="88"/>
      <c r="O564" s="88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</row>
    <row r="565" spans="1:35" ht="18" x14ac:dyDescent="0.3">
      <c r="A565" s="86"/>
      <c r="B565" s="87"/>
      <c r="C565" s="87"/>
      <c r="D565" s="24"/>
      <c r="E565" s="24"/>
      <c r="F565" s="24"/>
      <c r="G565" s="24"/>
      <c r="H565" s="88"/>
      <c r="I565" s="24"/>
      <c r="J565" s="24"/>
      <c r="K565" s="24"/>
      <c r="L565" s="24"/>
      <c r="M565" s="24"/>
      <c r="N565" s="88"/>
      <c r="O565" s="88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</row>
    <row r="566" spans="1:35" ht="18" x14ac:dyDescent="0.3">
      <c r="A566" s="86"/>
      <c r="B566" s="87"/>
      <c r="C566" s="87"/>
      <c r="D566" s="24"/>
      <c r="E566" s="24"/>
      <c r="F566" s="24"/>
      <c r="G566" s="24"/>
      <c r="H566" s="88"/>
      <c r="I566" s="24"/>
      <c r="J566" s="24"/>
      <c r="K566" s="24"/>
      <c r="L566" s="24"/>
      <c r="M566" s="24"/>
      <c r="N566" s="88"/>
      <c r="O566" s="88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</row>
    <row r="567" spans="1:35" ht="18" x14ac:dyDescent="0.3">
      <c r="A567" s="86"/>
      <c r="B567" s="87"/>
      <c r="C567" s="87"/>
      <c r="D567" s="24"/>
      <c r="E567" s="24"/>
      <c r="F567" s="24"/>
      <c r="G567" s="24"/>
      <c r="H567" s="88"/>
      <c r="I567" s="24"/>
      <c r="J567" s="24"/>
      <c r="K567" s="24"/>
      <c r="L567" s="24"/>
      <c r="M567" s="24"/>
      <c r="N567" s="88"/>
      <c r="O567" s="88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</row>
    <row r="568" spans="1:35" ht="18" x14ac:dyDescent="0.3">
      <c r="A568" s="86"/>
      <c r="B568" s="87"/>
      <c r="C568" s="87"/>
      <c r="D568" s="24"/>
      <c r="E568" s="24"/>
      <c r="F568" s="24"/>
      <c r="G568" s="24"/>
      <c r="H568" s="88"/>
      <c r="I568" s="24"/>
      <c r="J568" s="24"/>
      <c r="K568" s="24"/>
      <c r="L568" s="24"/>
      <c r="M568" s="24"/>
      <c r="N568" s="88"/>
      <c r="O568" s="88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</row>
    <row r="569" spans="1:35" ht="18" x14ac:dyDescent="0.3">
      <c r="A569" s="86"/>
      <c r="B569" s="87"/>
      <c r="C569" s="87"/>
      <c r="D569" s="24"/>
      <c r="E569" s="24"/>
      <c r="F569" s="24"/>
      <c r="G569" s="24"/>
      <c r="H569" s="88"/>
      <c r="I569" s="24"/>
      <c r="J569" s="24"/>
      <c r="K569" s="24"/>
      <c r="L569" s="24"/>
      <c r="M569" s="24"/>
      <c r="N569" s="88"/>
      <c r="O569" s="88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</row>
    <row r="570" spans="1:35" ht="18" x14ac:dyDescent="0.3">
      <c r="A570" s="86"/>
      <c r="B570" s="87"/>
      <c r="C570" s="87"/>
      <c r="D570" s="24"/>
      <c r="E570" s="24"/>
      <c r="F570" s="24"/>
      <c r="G570" s="24"/>
      <c r="H570" s="88"/>
      <c r="I570" s="24"/>
      <c r="J570" s="24"/>
      <c r="K570" s="24"/>
      <c r="L570" s="24"/>
      <c r="M570" s="24"/>
      <c r="N570" s="88"/>
      <c r="O570" s="88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</row>
    <row r="571" spans="1:35" ht="18" x14ac:dyDescent="0.3">
      <c r="A571" s="86"/>
      <c r="B571" s="87"/>
      <c r="C571" s="87"/>
      <c r="D571" s="24"/>
      <c r="E571" s="24"/>
      <c r="F571" s="24"/>
      <c r="G571" s="24"/>
      <c r="H571" s="88"/>
      <c r="I571" s="24"/>
      <c r="J571" s="24"/>
      <c r="K571" s="24"/>
      <c r="L571" s="24"/>
      <c r="M571" s="24"/>
      <c r="N571" s="88"/>
      <c r="O571" s="88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</row>
    <row r="572" spans="1:35" ht="18" x14ac:dyDescent="0.3">
      <c r="A572" s="86"/>
      <c r="B572" s="87"/>
      <c r="C572" s="87"/>
      <c r="D572" s="24"/>
      <c r="E572" s="24"/>
      <c r="F572" s="24"/>
      <c r="G572" s="24"/>
      <c r="H572" s="88"/>
      <c r="I572" s="24"/>
      <c r="J572" s="24"/>
      <c r="K572" s="24"/>
      <c r="L572" s="24"/>
      <c r="M572" s="24"/>
      <c r="N572" s="88"/>
      <c r="O572" s="88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</row>
    <row r="573" spans="1:35" ht="18" x14ac:dyDescent="0.3">
      <c r="A573" s="86"/>
      <c r="B573" s="87"/>
      <c r="C573" s="87"/>
      <c r="D573" s="24"/>
      <c r="E573" s="24"/>
      <c r="F573" s="24"/>
      <c r="G573" s="24"/>
      <c r="H573" s="88"/>
      <c r="I573" s="24"/>
      <c r="J573" s="24"/>
      <c r="K573" s="24"/>
      <c r="L573" s="24"/>
      <c r="M573" s="24"/>
      <c r="N573" s="88"/>
      <c r="O573" s="88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</row>
    <row r="574" spans="1:35" ht="18" x14ac:dyDescent="0.3">
      <c r="A574" s="86"/>
      <c r="B574" s="87"/>
      <c r="C574" s="87"/>
      <c r="D574" s="24"/>
      <c r="E574" s="24"/>
      <c r="F574" s="24"/>
      <c r="G574" s="24"/>
      <c r="H574" s="88"/>
      <c r="I574" s="24"/>
      <c r="J574" s="24"/>
      <c r="K574" s="24"/>
      <c r="L574" s="24"/>
      <c r="M574" s="24"/>
      <c r="N574" s="88"/>
      <c r="O574" s="88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</row>
    <row r="575" spans="1:35" ht="18" x14ac:dyDescent="0.3">
      <c r="A575" s="86"/>
      <c r="B575" s="87"/>
      <c r="C575" s="87"/>
      <c r="D575" s="24"/>
      <c r="E575" s="24"/>
      <c r="F575" s="24"/>
      <c r="G575" s="24"/>
      <c r="H575" s="88"/>
      <c r="I575" s="24"/>
      <c r="J575" s="24"/>
      <c r="K575" s="24"/>
      <c r="L575" s="24"/>
      <c r="M575" s="24"/>
      <c r="N575" s="88"/>
      <c r="O575" s="88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</row>
    <row r="576" spans="1:35" ht="18" x14ac:dyDescent="0.3">
      <c r="A576" s="86"/>
      <c r="B576" s="87"/>
      <c r="C576" s="87"/>
      <c r="D576" s="24"/>
      <c r="E576" s="24"/>
      <c r="F576" s="24"/>
      <c r="G576" s="24"/>
      <c r="H576" s="88"/>
      <c r="I576" s="24"/>
      <c r="J576" s="24"/>
      <c r="K576" s="24"/>
      <c r="L576" s="24"/>
      <c r="M576" s="24"/>
      <c r="N576" s="88"/>
      <c r="O576" s="88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</row>
    <row r="577" spans="1:35" ht="18" x14ac:dyDescent="0.3">
      <c r="A577" s="86"/>
      <c r="B577" s="87"/>
      <c r="C577" s="87"/>
      <c r="D577" s="24"/>
      <c r="E577" s="24"/>
      <c r="F577" s="24"/>
      <c r="G577" s="24"/>
      <c r="H577" s="88"/>
      <c r="I577" s="24"/>
      <c r="J577" s="24"/>
      <c r="K577" s="24"/>
      <c r="L577" s="24"/>
      <c r="M577" s="24"/>
      <c r="N577" s="88"/>
      <c r="O577" s="88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</row>
    <row r="578" spans="1:35" ht="18" x14ac:dyDescent="0.3">
      <c r="A578" s="86"/>
      <c r="B578" s="87"/>
      <c r="C578" s="87"/>
      <c r="D578" s="24"/>
      <c r="E578" s="24"/>
      <c r="F578" s="24"/>
      <c r="G578" s="24"/>
      <c r="H578" s="88"/>
      <c r="I578" s="24"/>
      <c r="J578" s="24"/>
      <c r="K578" s="24"/>
      <c r="L578" s="24"/>
      <c r="M578" s="24"/>
      <c r="N578" s="88"/>
      <c r="O578" s="88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</row>
    <row r="579" spans="1:35" ht="18" x14ac:dyDescent="0.3">
      <c r="A579" s="86"/>
      <c r="B579" s="87"/>
      <c r="C579" s="87"/>
      <c r="D579" s="24"/>
      <c r="E579" s="24"/>
      <c r="F579" s="24"/>
      <c r="G579" s="24"/>
      <c r="H579" s="88"/>
      <c r="I579" s="24"/>
      <c r="J579" s="24"/>
      <c r="K579" s="24"/>
      <c r="L579" s="24"/>
      <c r="M579" s="24"/>
      <c r="N579" s="88"/>
      <c r="O579" s="88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</row>
    <row r="580" spans="1:35" ht="18" x14ac:dyDescent="0.3">
      <c r="A580" s="86"/>
      <c r="B580" s="87"/>
      <c r="C580" s="87"/>
      <c r="D580" s="24"/>
      <c r="E580" s="24"/>
      <c r="F580" s="24"/>
      <c r="G580" s="24"/>
      <c r="H580" s="88"/>
      <c r="I580" s="24"/>
      <c r="J580" s="24"/>
      <c r="K580" s="24"/>
      <c r="L580" s="24"/>
      <c r="M580" s="24"/>
      <c r="N580" s="88"/>
      <c r="O580" s="88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</row>
    <row r="581" spans="1:35" ht="18" x14ac:dyDescent="0.3">
      <c r="A581" s="86"/>
      <c r="B581" s="87"/>
      <c r="C581" s="87"/>
      <c r="D581" s="24"/>
      <c r="E581" s="24"/>
      <c r="F581" s="24"/>
      <c r="G581" s="24"/>
      <c r="H581" s="88"/>
      <c r="I581" s="24"/>
      <c r="J581" s="24"/>
      <c r="K581" s="24"/>
      <c r="L581" s="24"/>
      <c r="M581" s="24"/>
      <c r="N581" s="88"/>
      <c r="O581" s="88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</row>
    <row r="582" spans="1:35" ht="18" x14ac:dyDescent="0.3">
      <c r="A582" s="86"/>
      <c r="B582" s="87"/>
      <c r="C582" s="87"/>
      <c r="D582" s="24"/>
      <c r="E582" s="24"/>
      <c r="F582" s="24"/>
      <c r="G582" s="24"/>
      <c r="H582" s="88"/>
      <c r="I582" s="24"/>
      <c r="J582" s="24"/>
      <c r="K582" s="24"/>
      <c r="L582" s="24"/>
      <c r="M582" s="24"/>
      <c r="N582" s="88"/>
      <c r="O582" s="88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</row>
    <row r="583" spans="1:35" ht="18" x14ac:dyDescent="0.3">
      <c r="A583" s="86"/>
      <c r="B583" s="87"/>
      <c r="C583" s="87"/>
      <c r="D583" s="24"/>
      <c r="E583" s="24"/>
      <c r="F583" s="24"/>
      <c r="G583" s="24"/>
      <c r="H583" s="88"/>
      <c r="I583" s="24"/>
      <c r="J583" s="24"/>
      <c r="K583" s="24"/>
      <c r="L583" s="24"/>
      <c r="M583" s="24"/>
      <c r="N583" s="88"/>
      <c r="O583" s="88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</row>
    <row r="584" spans="1:35" ht="18" x14ac:dyDescent="0.3">
      <c r="A584" s="86"/>
      <c r="B584" s="87"/>
      <c r="C584" s="87"/>
      <c r="D584" s="24"/>
      <c r="E584" s="24"/>
      <c r="F584" s="24"/>
      <c r="G584" s="24"/>
      <c r="H584" s="88"/>
      <c r="I584" s="24"/>
      <c r="J584" s="24"/>
      <c r="K584" s="24"/>
      <c r="L584" s="24"/>
      <c r="M584" s="24"/>
      <c r="N584" s="88"/>
      <c r="O584" s="88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</row>
    <row r="585" spans="1:35" ht="18" x14ac:dyDescent="0.3">
      <c r="A585" s="86"/>
      <c r="B585" s="87"/>
      <c r="C585" s="87"/>
      <c r="D585" s="24"/>
      <c r="E585" s="24"/>
      <c r="F585" s="24"/>
      <c r="G585" s="24"/>
      <c r="H585" s="88"/>
      <c r="I585" s="24"/>
      <c r="J585" s="24"/>
      <c r="K585" s="24"/>
      <c r="L585" s="24"/>
      <c r="M585" s="24"/>
      <c r="N585" s="88"/>
      <c r="O585" s="88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</row>
    <row r="586" spans="1:35" ht="18" x14ac:dyDescent="0.3">
      <c r="A586" s="86"/>
      <c r="B586" s="87"/>
      <c r="C586" s="87"/>
      <c r="D586" s="24"/>
      <c r="E586" s="24"/>
      <c r="F586" s="24"/>
      <c r="G586" s="24"/>
      <c r="H586" s="88"/>
      <c r="I586" s="24"/>
      <c r="J586" s="24"/>
      <c r="K586" s="24"/>
      <c r="L586" s="24"/>
      <c r="M586" s="24"/>
      <c r="N586" s="88"/>
      <c r="O586" s="88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</row>
    <row r="587" spans="1:35" ht="18" x14ac:dyDescent="0.3">
      <c r="A587" s="86"/>
      <c r="B587" s="87"/>
      <c r="C587" s="87"/>
      <c r="D587" s="24"/>
      <c r="E587" s="24"/>
      <c r="F587" s="24"/>
      <c r="G587" s="24"/>
      <c r="H587" s="88"/>
      <c r="I587" s="24"/>
      <c r="J587" s="24"/>
      <c r="K587" s="24"/>
      <c r="L587" s="24"/>
      <c r="M587" s="24"/>
      <c r="N587" s="88"/>
      <c r="O587" s="88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</row>
    <row r="588" spans="1:35" ht="18" x14ac:dyDescent="0.3">
      <c r="A588" s="86"/>
      <c r="B588" s="87"/>
      <c r="C588" s="87"/>
      <c r="D588" s="24"/>
      <c r="E588" s="24"/>
      <c r="F588" s="24"/>
      <c r="G588" s="24"/>
      <c r="H588" s="88"/>
      <c r="I588" s="24"/>
      <c r="J588" s="24"/>
      <c r="K588" s="24"/>
      <c r="L588" s="24"/>
      <c r="M588" s="24"/>
      <c r="N588" s="88"/>
      <c r="O588" s="88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</row>
    <row r="589" spans="1:35" ht="18" x14ac:dyDescent="0.3">
      <c r="A589" s="86"/>
      <c r="B589" s="87"/>
      <c r="C589" s="87"/>
      <c r="D589" s="24"/>
      <c r="E589" s="24"/>
      <c r="F589" s="24"/>
      <c r="G589" s="24"/>
      <c r="H589" s="88"/>
      <c r="I589" s="24"/>
      <c r="J589" s="24"/>
      <c r="K589" s="24"/>
      <c r="L589" s="24"/>
      <c r="M589" s="24"/>
      <c r="N589" s="88"/>
      <c r="O589" s="88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</row>
    <row r="590" spans="1:35" ht="18" x14ac:dyDescent="0.3">
      <c r="A590" s="86"/>
      <c r="B590" s="87"/>
      <c r="C590" s="87"/>
      <c r="D590" s="24"/>
      <c r="E590" s="24"/>
      <c r="F590" s="24"/>
      <c r="G590" s="24"/>
      <c r="H590" s="88"/>
      <c r="I590" s="24"/>
      <c r="J590" s="24"/>
      <c r="K590" s="24"/>
      <c r="L590" s="24"/>
      <c r="M590" s="24"/>
      <c r="N590" s="88"/>
      <c r="O590" s="88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</row>
    <row r="591" spans="1:35" ht="18" x14ac:dyDescent="0.3">
      <c r="A591" s="86"/>
      <c r="B591" s="87"/>
      <c r="C591" s="87"/>
      <c r="D591" s="24"/>
      <c r="E591" s="24"/>
      <c r="F591" s="24"/>
      <c r="G591" s="24"/>
      <c r="H591" s="88"/>
      <c r="I591" s="24"/>
      <c r="J591" s="24"/>
      <c r="K591" s="24"/>
      <c r="L591" s="24"/>
      <c r="M591" s="24"/>
      <c r="N591" s="88"/>
      <c r="O591" s="88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</row>
    <row r="592" spans="1:35" ht="18" x14ac:dyDescent="0.3">
      <c r="A592" s="86"/>
      <c r="B592" s="87"/>
      <c r="C592" s="87"/>
      <c r="D592" s="24"/>
      <c r="E592" s="24"/>
      <c r="F592" s="24"/>
      <c r="G592" s="24"/>
      <c r="H592" s="88"/>
      <c r="I592" s="24"/>
      <c r="J592" s="24"/>
      <c r="K592" s="24"/>
      <c r="L592" s="24"/>
      <c r="M592" s="24"/>
      <c r="N592" s="88"/>
      <c r="O592" s="88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</row>
    <row r="593" spans="1:35" ht="18" x14ac:dyDescent="0.3">
      <c r="A593" s="86"/>
      <c r="B593" s="87"/>
      <c r="C593" s="87"/>
      <c r="D593" s="24"/>
      <c r="E593" s="24"/>
      <c r="F593" s="24"/>
      <c r="G593" s="24"/>
      <c r="H593" s="88"/>
      <c r="I593" s="24"/>
      <c r="J593" s="24"/>
      <c r="K593" s="24"/>
      <c r="L593" s="24"/>
      <c r="M593" s="24"/>
      <c r="N593" s="88"/>
      <c r="O593" s="88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</row>
    <row r="594" spans="1:35" ht="18" x14ac:dyDescent="0.3">
      <c r="A594" s="86"/>
      <c r="B594" s="87"/>
      <c r="C594" s="87"/>
      <c r="D594" s="24"/>
      <c r="E594" s="24"/>
      <c r="F594" s="24"/>
      <c r="G594" s="24"/>
      <c r="H594" s="88"/>
      <c r="I594" s="24"/>
      <c r="J594" s="24"/>
      <c r="K594" s="24"/>
      <c r="L594" s="24"/>
      <c r="M594" s="24"/>
      <c r="N594" s="88"/>
      <c r="O594" s="88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</row>
    <row r="595" spans="1:35" ht="18" x14ac:dyDescent="0.3">
      <c r="A595" s="86"/>
      <c r="B595" s="87"/>
      <c r="C595" s="87"/>
      <c r="D595" s="24"/>
      <c r="E595" s="24"/>
      <c r="F595" s="24"/>
      <c r="G595" s="24"/>
      <c r="H595" s="88"/>
      <c r="I595" s="24"/>
      <c r="J595" s="24"/>
      <c r="K595" s="24"/>
      <c r="L595" s="24"/>
      <c r="M595" s="24"/>
      <c r="N595" s="88"/>
      <c r="O595" s="88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</row>
    <row r="596" spans="1:35" ht="18" x14ac:dyDescent="0.3">
      <c r="A596" s="86"/>
      <c r="B596" s="87"/>
      <c r="C596" s="87"/>
      <c r="D596" s="24"/>
      <c r="E596" s="24"/>
      <c r="F596" s="24"/>
      <c r="G596" s="24"/>
      <c r="H596" s="88"/>
      <c r="I596" s="24"/>
      <c r="J596" s="24"/>
      <c r="K596" s="24"/>
      <c r="L596" s="24"/>
      <c r="M596" s="24"/>
      <c r="N596" s="88"/>
      <c r="O596" s="88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</row>
    <row r="597" spans="1:35" ht="18" x14ac:dyDescent="0.3">
      <c r="A597" s="86"/>
      <c r="B597" s="87"/>
      <c r="C597" s="87"/>
      <c r="D597" s="24"/>
      <c r="E597" s="24"/>
      <c r="F597" s="24"/>
      <c r="G597" s="24"/>
      <c r="H597" s="88"/>
      <c r="I597" s="24"/>
      <c r="J597" s="24"/>
      <c r="K597" s="24"/>
      <c r="L597" s="24"/>
      <c r="M597" s="24"/>
      <c r="N597" s="88"/>
      <c r="O597" s="88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</row>
    <row r="598" spans="1:35" ht="18" x14ac:dyDescent="0.3">
      <c r="A598" s="86"/>
      <c r="B598" s="87"/>
      <c r="C598" s="87"/>
      <c r="D598" s="24"/>
      <c r="E598" s="24"/>
      <c r="F598" s="24"/>
      <c r="G598" s="24"/>
      <c r="H598" s="88"/>
      <c r="I598" s="24"/>
      <c r="J598" s="24"/>
      <c r="K598" s="24"/>
      <c r="L598" s="24"/>
      <c r="M598" s="24"/>
      <c r="N598" s="88"/>
      <c r="O598" s="88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</row>
    <row r="599" spans="1:35" ht="18" x14ac:dyDescent="0.3">
      <c r="A599" s="86"/>
      <c r="B599" s="87"/>
      <c r="C599" s="87"/>
      <c r="D599" s="24"/>
      <c r="E599" s="24"/>
      <c r="F599" s="24"/>
      <c r="G599" s="24"/>
      <c r="H599" s="88"/>
      <c r="I599" s="24"/>
      <c r="J599" s="24"/>
      <c r="K599" s="24"/>
      <c r="L599" s="24"/>
      <c r="M599" s="24"/>
      <c r="N599" s="88"/>
      <c r="O599" s="88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</row>
    <row r="600" spans="1:35" ht="18" x14ac:dyDescent="0.3">
      <c r="A600" s="86"/>
      <c r="B600" s="87"/>
      <c r="C600" s="87"/>
      <c r="D600" s="24"/>
      <c r="E600" s="24"/>
      <c r="F600" s="24"/>
      <c r="G600" s="24"/>
      <c r="H600" s="88"/>
      <c r="I600" s="24"/>
      <c r="J600" s="24"/>
      <c r="K600" s="24"/>
      <c r="L600" s="24"/>
      <c r="M600" s="24"/>
      <c r="N600" s="88"/>
      <c r="O600" s="88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</row>
    <row r="601" spans="1:35" ht="18" x14ac:dyDescent="0.3">
      <c r="A601" s="86"/>
      <c r="B601" s="87"/>
      <c r="C601" s="87"/>
      <c r="D601" s="24"/>
      <c r="E601" s="24"/>
      <c r="F601" s="24"/>
      <c r="G601" s="24"/>
      <c r="H601" s="88"/>
      <c r="I601" s="24"/>
      <c r="J601" s="24"/>
      <c r="K601" s="24"/>
      <c r="L601" s="24"/>
      <c r="M601" s="24"/>
      <c r="N601" s="88"/>
      <c r="O601" s="88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</row>
    <row r="602" spans="1:35" ht="18" x14ac:dyDescent="0.3">
      <c r="A602" s="86"/>
      <c r="B602" s="87"/>
      <c r="C602" s="87"/>
      <c r="D602" s="24"/>
      <c r="E602" s="24"/>
      <c r="F602" s="24"/>
      <c r="G602" s="24"/>
      <c r="H602" s="88"/>
      <c r="I602" s="24"/>
      <c r="J602" s="24"/>
      <c r="K602" s="24"/>
      <c r="L602" s="24"/>
      <c r="M602" s="24"/>
      <c r="N602" s="88"/>
      <c r="O602" s="88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</row>
    <row r="603" spans="1:35" ht="18" x14ac:dyDescent="0.3">
      <c r="A603" s="86"/>
      <c r="B603" s="87"/>
      <c r="C603" s="87"/>
      <c r="D603" s="24"/>
      <c r="E603" s="24"/>
      <c r="F603" s="24"/>
      <c r="G603" s="24"/>
      <c r="H603" s="88"/>
      <c r="I603" s="24"/>
      <c r="J603" s="24"/>
      <c r="K603" s="24"/>
      <c r="L603" s="24"/>
      <c r="M603" s="24"/>
      <c r="N603" s="88"/>
      <c r="O603" s="88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</row>
    <row r="604" spans="1:35" ht="18" x14ac:dyDescent="0.3">
      <c r="A604" s="86"/>
      <c r="B604" s="87"/>
      <c r="C604" s="87"/>
      <c r="D604" s="24"/>
      <c r="E604" s="24"/>
      <c r="F604" s="24"/>
      <c r="G604" s="24"/>
      <c r="H604" s="88"/>
      <c r="I604" s="24"/>
      <c r="J604" s="24"/>
      <c r="K604" s="24"/>
      <c r="L604" s="24"/>
      <c r="M604" s="24"/>
      <c r="N604" s="88"/>
      <c r="O604" s="88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</row>
    <row r="605" spans="1:35" ht="18" x14ac:dyDescent="0.3">
      <c r="A605" s="86"/>
      <c r="B605" s="87"/>
      <c r="C605" s="87"/>
      <c r="D605" s="24"/>
      <c r="E605" s="24"/>
      <c r="F605" s="24"/>
      <c r="G605" s="24"/>
      <c r="H605" s="88"/>
      <c r="I605" s="24"/>
      <c r="J605" s="24"/>
      <c r="K605" s="24"/>
      <c r="L605" s="24"/>
      <c r="M605" s="24"/>
      <c r="N605" s="88"/>
      <c r="O605" s="88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</row>
    <row r="606" spans="1:35" ht="18" x14ac:dyDescent="0.3">
      <c r="A606" s="86"/>
      <c r="B606" s="87"/>
      <c r="C606" s="87"/>
      <c r="D606" s="24"/>
      <c r="E606" s="24"/>
      <c r="F606" s="24"/>
      <c r="G606" s="24"/>
      <c r="H606" s="88"/>
      <c r="I606" s="24"/>
      <c r="J606" s="24"/>
      <c r="K606" s="24"/>
      <c r="L606" s="24"/>
      <c r="M606" s="24"/>
      <c r="N606" s="88"/>
      <c r="O606" s="88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</row>
    <row r="607" spans="1:35" ht="18" x14ac:dyDescent="0.3">
      <c r="A607" s="86"/>
      <c r="B607" s="87"/>
      <c r="C607" s="87"/>
      <c r="D607" s="24"/>
      <c r="E607" s="24"/>
      <c r="F607" s="24"/>
      <c r="G607" s="24"/>
      <c r="H607" s="88"/>
      <c r="I607" s="24"/>
      <c r="J607" s="24"/>
      <c r="K607" s="24"/>
      <c r="L607" s="24"/>
      <c r="M607" s="24"/>
      <c r="N607" s="88"/>
      <c r="O607" s="88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</row>
    <row r="608" spans="1:35" ht="18" x14ac:dyDescent="0.3">
      <c r="A608" s="86"/>
      <c r="B608" s="87"/>
      <c r="C608" s="87"/>
      <c r="D608" s="24"/>
      <c r="E608" s="24"/>
      <c r="F608" s="24"/>
      <c r="G608" s="24"/>
      <c r="H608" s="88"/>
      <c r="I608" s="24"/>
      <c r="J608" s="24"/>
      <c r="K608" s="24"/>
      <c r="L608" s="24"/>
      <c r="M608" s="24"/>
      <c r="N608" s="88"/>
      <c r="O608" s="88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</row>
    <row r="609" spans="1:35" ht="18" x14ac:dyDescent="0.3">
      <c r="A609" s="86"/>
      <c r="B609" s="87"/>
      <c r="C609" s="87"/>
      <c r="D609" s="24"/>
      <c r="E609" s="24"/>
      <c r="F609" s="24"/>
      <c r="G609" s="24"/>
      <c r="H609" s="88"/>
      <c r="I609" s="24"/>
      <c r="J609" s="24"/>
      <c r="K609" s="24"/>
      <c r="L609" s="24"/>
      <c r="M609" s="24"/>
      <c r="N609" s="88"/>
      <c r="O609" s="88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</row>
    <row r="610" spans="1:35" ht="18" x14ac:dyDescent="0.3">
      <c r="A610" s="86"/>
      <c r="B610" s="87"/>
      <c r="C610" s="87"/>
      <c r="D610" s="24"/>
      <c r="E610" s="24"/>
      <c r="F610" s="24"/>
      <c r="G610" s="24"/>
      <c r="H610" s="88"/>
      <c r="I610" s="24"/>
      <c r="J610" s="24"/>
      <c r="K610" s="24"/>
      <c r="L610" s="24"/>
      <c r="M610" s="24"/>
      <c r="N610" s="88"/>
      <c r="O610" s="88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</row>
    <row r="611" spans="1:35" ht="18" x14ac:dyDescent="0.3">
      <c r="A611" s="86"/>
      <c r="B611" s="87"/>
      <c r="C611" s="87"/>
      <c r="D611" s="24"/>
      <c r="E611" s="24"/>
      <c r="F611" s="24"/>
      <c r="G611" s="24"/>
      <c r="H611" s="88"/>
      <c r="I611" s="24"/>
      <c r="J611" s="24"/>
      <c r="K611" s="24"/>
      <c r="L611" s="24"/>
      <c r="M611" s="24"/>
      <c r="N611" s="88"/>
      <c r="O611" s="88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</row>
    <row r="612" spans="1:35" ht="18" x14ac:dyDescent="0.3">
      <c r="A612" s="86"/>
      <c r="B612" s="87"/>
      <c r="C612" s="87"/>
      <c r="D612" s="24"/>
      <c r="E612" s="24"/>
      <c r="F612" s="24"/>
      <c r="G612" s="24"/>
      <c r="H612" s="88"/>
      <c r="I612" s="24"/>
      <c r="J612" s="24"/>
      <c r="K612" s="24"/>
      <c r="L612" s="24"/>
      <c r="M612" s="24"/>
      <c r="N612" s="88"/>
      <c r="O612" s="88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</row>
    <row r="613" spans="1:35" ht="18" x14ac:dyDescent="0.3">
      <c r="A613" s="86"/>
      <c r="B613" s="87"/>
      <c r="C613" s="87"/>
      <c r="D613" s="24"/>
      <c r="E613" s="24"/>
      <c r="F613" s="24"/>
      <c r="G613" s="24"/>
      <c r="H613" s="88"/>
      <c r="I613" s="24"/>
      <c r="J613" s="24"/>
      <c r="K613" s="24"/>
      <c r="L613" s="24"/>
      <c r="M613" s="24"/>
      <c r="N613" s="88"/>
      <c r="O613" s="88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</row>
    <row r="614" spans="1:35" ht="18" x14ac:dyDescent="0.3">
      <c r="A614" s="86"/>
      <c r="B614" s="87"/>
      <c r="C614" s="87"/>
      <c r="D614" s="24"/>
      <c r="E614" s="24"/>
      <c r="F614" s="24"/>
      <c r="G614" s="24"/>
      <c r="H614" s="88"/>
      <c r="I614" s="24"/>
      <c r="J614" s="24"/>
      <c r="K614" s="24"/>
      <c r="L614" s="24"/>
      <c r="M614" s="24"/>
      <c r="N614" s="88"/>
      <c r="O614" s="88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</row>
    <row r="615" spans="1:35" ht="18" x14ac:dyDescent="0.3">
      <c r="A615" s="86"/>
      <c r="B615" s="87"/>
      <c r="C615" s="87"/>
      <c r="D615" s="24"/>
      <c r="E615" s="24"/>
      <c r="F615" s="24"/>
      <c r="G615" s="24"/>
      <c r="H615" s="88"/>
      <c r="I615" s="24"/>
      <c r="J615" s="24"/>
      <c r="K615" s="24"/>
      <c r="L615" s="24"/>
      <c r="M615" s="24"/>
      <c r="N615" s="88"/>
      <c r="O615" s="88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</row>
    <row r="616" spans="1:35" ht="18" x14ac:dyDescent="0.3">
      <c r="A616" s="86"/>
      <c r="B616" s="87"/>
      <c r="C616" s="87"/>
      <c r="D616" s="24"/>
      <c r="E616" s="24"/>
      <c r="F616" s="24"/>
      <c r="G616" s="24"/>
      <c r="H616" s="88"/>
      <c r="I616" s="24"/>
      <c r="J616" s="24"/>
      <c r="K616" s="24"/>
      <c r="L616" s="24"/>
      <c r="M616" s="24"/>
      <c r="N616" s="88"/>
      <c r="O616" s="88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</row>
    <row r="617" spans="1:35" ht="18" x14ac:dyDescent="0.3">
      <c r="A617" s="86"/>
      <c r="B617" s="87"/>
      <c r="C617" s="87"/>
      <c r="D617" s="24"/>
      <c r="E617" s="24"/>
      <c r="F617" s="24"/>
      <c r="G617" s="24"/>
      <c r="H617" s="88"/>
      <c r="I617" s="24"/>
      <c r="J617" s="24"/>
      <c r="K617" s="24"/>
      <c r="L617" s="24"/>
      <c r="M617" s="24"/>
      <c r="N617" s="88"/>
      <c r="O617" s="88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</row>
    <row r="618" spans="1:35" ht="18" x14ac:dyDescent="0.3">
      <c r="A618" s="86"/>
      <c r="B618" s="87"/>
      <c r="C618" s="87"/>
      <c r="D618" s="24"/>
      <c r="E618" s="24"/>
      <c r="F618" s="24"/>
      <c r="G618" s="24"/>
      <c r="H618" s="88"/>
      <c r="I618" s="24"/>
      <c r="J618" s="24"/>
      <c r="K618" s="24"/>
      <c r="L618" s="24"/>
      <c r="M618" s="24"/>
      <c r="N618" s="88"/>
      <c r="O618" s="88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</row>
    <row r="619" spans="1:35" ht="18" x14ac:dyDescent="0.3">
      <c r="A619" s="86"/>
      <c r="B619" s="87"/>
      <c r="C619" s="87"/>
      <c r="D619" s="24"/>
      <c r="E619" s="24"/>
      <c r="F619" s="24"/>
      <c r="G619" s="24"/>
      <c r="H619" s="88"/>
      <c r="I619" s="24"/>
      <c r="J619" s="24"/>
      <c r="K619" s="24"/>
      <c r="L619" s="24"/>
      <c r="M619" s="24"/>
      <c r="N619" s="88"/>
      <c r="O619" s="88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</row>
    <row r="620" spans="1:35" ht="18" x14ac:dyDescent="0.3">
      <c r="A620" s="86"/>
      <c r="B620" s="87"/>
      <c r="C620" s="87"/>
      <c r="D620" s="24"/>
      <c r="E620" s="24"/>
      <c r="F620" s="24"/>
      <c r="G620" s="24"/>
      <c r="H620" s="88"/>
      <c r="I620" s="24"/>
      <c r="J620" s="24"/>
      <c r="K620" s="24"/>
      <c r="L620" s="24"/>
      <c r="M620" s="24"/>
      <c r="N620" s="88"/>
      <c r="O620" s="88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</row>
    <row r="621" spans="1:35" ht="18" x14ac:dyDescent="0.3">
      <c r="A621" s="86"/>
      <c r="B621" s="87"/>
      <c r="C621" s="87"/>
      <c r="D621" s="24"/>
      <c r="E621" s="24"/>
      <c r="F621" s="24"/>
      <c r="G621" s="24"/>
      <c r="H621" s="88"/>
      <c r="I621" s="24"/>
      <c r="J621" s="24"/>
      <c r="K621" s="24"/>
      <c r="L621" s="24"/>
      <c r="M621" s="24"/>
      <c r="N621" s="88"/>
      <c r="O621" s="88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</row>
    <row r="622" spans="1:35" ht="18" x14ac:dyDescent="0.3">
      <c r="A622" s="86"/>
      <c r="B622" s="87"/>
      <c r="C622" s="87"/>
      <c r="D622" s="24"/>
      <c r="E622" s="24"/>
      <c r="F622" s="24"/>
      <c r="G622" s="24"/>
      <c r="H622" s="88"/>
      <c r="I622" s="24"/>
      <c r="J622" s="24"/>
      <c r="K622" s="24"/>
      <c r="L622" s="24"/>
      <c r="M622" s="24"/>
      <c r="N622" s="88"/>
      <c r="O622" s="88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</row>
    <row r="623" spans="1:35" ht="18" x14ac:dyDescent="0.3">
      <c r="A623" s="86"/>
      <c r="B623" s="87"/>
      <c r="C623" s="87"/>
      <c r="D623" s="24"/>
      <c r="E623" s="24"/>
      <c r="F623" s="24"/>
      <c r="G623" s="24"/>
      <c r="H623" s="88"/>
      <c r="I623" s="24"/>
      <c r="J623" s="24"/>
      <c r="K623" s="24"/>
      <c r="L623" s="24"/>
      <c r="M623" s="24"/>
      <c r="N623" s="88"/>
      <c r="O623" s="88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</row>
    <row r="624" spans="1:35" ht="18" x14ac:dyDescent="0.3">
      <c r="A624" s="86"/>
      <c r="B624" s="87"/>
      <c r="C624" s="87"/>
      <c r="D624" s="24"/>
      <c r="E624" s="24"/>
      <c r="F624" s="24"/>
      <c r="G624" s="24"/>
      <c r="H624" s="88"/>
      <c r="I624" s="24"/>
      <c r="J624" s="24"/>
      <c r="K624" s="24"/>
      <c r="L624" s="24"/>
      <c r="M624" s="24"/>
      <c r="N624" s="88"/>
      <c r="O624" s="88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</row>
    <row r="625" spans="1:35" ht="18" x14ac:dyDescent="0.3">
      <c r="A625" s="86"/>
      <c r="B625" s="87"/>
      <c r="C625" s="87"/>
      <c r="D625" s="24"/>
      <c r="E625" s="24"/>
      <c r="F625" s="24"/>
      <c r="G625" s="24"/>
      <c r="H625" s="88"/>
      <c r="I625" s="24"/>
      <c r="J625" s="24"/>
      <c r="K625" s="24"/>
      <c r="L625" s="24"/>
      <c r="M625" s="24"/>
      <c r="N625" s="88"/>
      <c r="O625" s="88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</row>
    <row r="626" spans="1:35" ht="18" x14ac:dyDescent="0.3">
      <c r="A626" s="86"/>
      <c r="B626" s="87"/>
      <c r="C626" s="87"/>
      <c r="D626" s="24"/>
      <c r="E626" s="24"/>
      <c r="F626" s="24"/>
      <c r="G626" s="24"/>
      <c r="H626" s="88"/>
      <c r="I626" s="24"/>
      <c r="J626" s="24"/>
      <c r="K626" s="24"/>
      <c r="L626" s="24"/>
      <c r="M626" s="24"/>
      <c r="N626" s="88"/>
      <c r="O626" s="88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</row>
    <row r="627" spans="1:35" ht="18" x14ac:dyDescent="0.3">
      <c r="A627" s="86"/>
      <c r="B627" s="87"/>
      <c r="C627" s="87"/>
      <c r="D627" s="24"/>
      <c r="E627" s="24"/>
      <c r="F627" s="24"/>
      <c r="G627" s="24"/>
      <c r="H627" s="88"/>
      <c r="I627" s="24"/>
      <c r="J627" s="24"/>
      <c r="K627" s="24"/>
      <c r="L627" s="24"/>
      <c r="M627" s="24"/>
      <c r="N627" s="88"/>
      <c r="O627" s="88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</row>
    <row r="628" spans="1:35" ht="18" x14ac:dyDescent="0.3">
      <c r="A628" s="86"/>
      <c r="B628" s="24"/>
      <c r="C628" s="24"/>
      <c r="D628" s="24"/>
      <c r="E628" s="24"/>
      <c r="F628" s="24"/>
      <c r="G628" s="24"/>
      <c r="H628" s="88"/>
      <c r="I628" s="24"/>
      <c r="J628" s="24"/>
      <c r="K628" s="24"/>
      <c r="L628" s="24"/>
      <c r="M628" s="24"/>
      <c r="N628" s="88"/>
      <c r="O628" s="88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</row>
    <row r="629" spans="1:35" ht="18" x14ac:dyDescent="0.3">
      <c r="A629" s="86"/>
      <c r="B629" s="24"/>
      <c r="C629" s="24"/>
      <c r="D629" s="24"/>
      <c r="E629" s="24"/>
      <c r="F629" s="24"/>
      <c r="G629" s="24"/>
      <c r="H629" s="88"/>
      <c r="I629" s="24"/>
      <c r="J629" s="24"/>
      <c r="K629" s="24"/>
      <c r="L629" s="24"/>
      <c r="M629" s="24"/>
      <c r="N629" s="88"/>
      <c r="O629" s="88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</row>
    <row r="630" spans="1:35" ht="18" x14ac:dyDescent="0.3">
      <c r="A630" s="86"/>
      <c r="B630" s="24"/>
      <c r="C630" s="24"/>
      <c r="D630" s="24"/>
      <c r="E630" s="24"/>
      <c r="F630" s="24"/>
      <c r="G630" s="24"/>
      <c r="H630" s="88"/>
      <c r="I630" s="24"/>
      <c r="J630" s="24"/>
      <c r="K630" s="24"/>
      <c r="L630" s="24"/>
      <c r="M630" s="24"/>
      <c r="N630" s="88"/>
      <c r="O630" s="88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</row>
    <row r="631" spans="1:35" ht="18" x14ac:dyDescent="0.3">
      <c r="A631" s="86"/>
      <c r="B631" s="24"/>
      <c r="C631" s="24"/>
      <c r="D631" s="24"/>
      <c r="E631" s="24"/>
      <c r="F631" s="24"/>
      <c r="G631" s="24"/>
      <c r="H631" s="88"/>
      <c r="I631" s="24"/>
      <c r="J631" s="24"/>
      <c r="K631" s="24"/>
      <c r="L631" s="24"/>
      <c r="M631" s="24"/>
      <c r="N631" s="88"/>
      <c r="O631" s="88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</row>
    <row r="632" spans="1:35" ht="18" x14ac:dyDescent="0.3">
      <c r="A632" s="86"/>
      <c r="B632" s="24"/>
      <c r="C632" s="24"/>
      <c r="D632" s="24"/>
      <c r="E632" s="24"/>
      <c r="F632" s="24"/>
      <c r="G632" s="24"/>
      <c r="H632" s="88"/>
      <c r="I632" s="24"/>
      <c r="J632" s="24"/>
      <c r="K632" s="24"/>
      <c r="L632" s="24"/>
      <c r="M632" s="24"/>
      <c r="N632" s="88"/>
      <c r="O632" s="88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</row>
    <row r="633" spans="1:35" ht="18" x14ac:dyDescent="0.3">
      <c r="A633" s="86"/>
      <c r="B633" s="24"/>
      <c r="C633" s="24"/>
      <c r="D633" s="24"/>
      <c r="E633" s="24"/>
      <c r="F633" s="24"/>
      <c r="G633" s="24"/>
      <c r="H633" s="88"/>
      <c r="I633" s="24"/>
      <c r="J633" s="24"/>
      <c r="K633" s="24"/>
      <c r="L633" s="24"/>
      <c r="M633" s="24"/>
      <c r="N633" s="88"/>
      <c r="O633" s="88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</row>
    <row r="634" spans="1:35" ht="18" x14ac:dyDescent="0.3">
      <c r="A634" s="86"/>
      <c r="B634" s="24"/>
      <c r="C634" s="24"/>
      <c r="D634" s="24"/>
      <c r="E634" s="24"/>
      <c r="F634" s="24"/>
      <c r="G634" s="24"/>
      <c r="H634" s="88"/>
      <c r="I634" s="24"/>
      <c r="J634" s="24"/>
      <c r="K634" s="24"/>
      <c r="L634" s="24"/>
      <c r="M634" s="24"/>
      <c r="N634" s="88"/>
      <c r="O634" s="88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</row>
    <row r="635" spans="1:35" ht="18" x14ac:dyDescent="0.3">
      <c r="A635" s="86"/>
      <c r="B635" s="24"/>
      <c r="C635" s="24"/>
      <c r="D635" s="24"/>
      <c r="E635" s="24"/>
      <c r="F635" s="24"/>
      <c r="G635" s="24"/>
      <c r="H635" s="88"/>
      <c r="I635" s="24"/>
      <c r="J635" s="24"/>
      <c r="K635" s="24"/>
      <c r="L635" s="24"/>
      <c r="M635" s="24"/>
      <c r="N635" s="88"/>
      <c r="O635" s="88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</row>
    <row r="636" spans="1:35" ht="18" x14ac:dyDescent="0.3">
      <c r="A636" s="86"/>
      <c r="B636" s="24"/>
      <c r="C636" s="24"/>
      <c r="D636" s="24"/>
      <c r="E636" s="24"/>
      <c r="F636" s="24"/>
      <c r="G636" s="24"/>
      <c r="H636" s="88"/>
      <c r="I636" s="24"/>
      <c r="J636" s="24"/>
      <c r="K636" s="24"/>
      <c r="L636" s="24"/>
      <c r="M636" s="24"/>
      <c r="N636" s="88"/>
      <c r="O636" s="88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</row>
    <row r="637" spans="1:35" ht="18" x14ac:dyDescent="0.3">
      <c r="A637" s="86"/>
      <c r="B637" s="24"/>
      <c r="C637" s="24"/>
      <c r="D637" s="24"/>
      <c r="E637" s="24"/>
      <c r="F637" s="24"/>
      <c r="G637" s="24"/>
      <c r="H637" s="88"/>
      <c r="I637" s="24"/>
      <c r="J637" s="24"/>
      <c r="K637" s="24"/>
      <c r="L637" s="24"/>
      <c r="M637" s="24"/>
      <c r="N637" s="88"/>
      <c r="O637" s="88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</row>
    <row r="638" spans="1:35" ht="18" x14ac:dyDescent="0.3">
      <c r="A638" s="86"/>
      <c r="B638" s="24"/>
      <c r="C638" s="24"/>
      <c r="D638" s="24"/>
      <c r="E638" s="24"/>
      <c r="F638" s="24"/>
      <c r="G638" s="24"/>
      <c r="H638" s="88"/>
      <c r="I638" s="24"/>
      <c r="J638" s="24"/>
      <c r="K638" s="24"/>
      <c r="L638" s="24"/>
      <c r="M638" s="24"/>
      <c r="N638" s="88"/>
      <c r="O638" s="88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</row>
    <row r="639" spans="1:35" ht="18" x14ac:dyDescent="0.3">
      <c r="A639" s="86"/>
      <c r="B639" s="24"/>
      <c r="C639" s="24"/>
      <c r="D639" s="24"/>
      <c r="E639" s="24"/>
      <c r="F639" s="24"/>
      <c r="G639" s="24"/>
      <c r="H639" s="88"/>
      <c r="I639" s="24"/>
      <c r="J639" s="24"/>
      <c r="K639" s="24"/>
      <c r="L639" s="24"/>
      <c r="M639" s="24"/>
      <c r="N639" s="88"/>
      <c r="O639" s="88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</row>
    <row r="640" spans="1:35" ht="18" x14ac:dyDescent="0.3">
      <c r="A640" s="86"/>
      <c r="B640" s="24"/>
      <c r="C640" s="24"/>
      <c r="D640" s="24"/>
      <c r="E640" s="24"/>
      <c r="F640" s="24"/>
      <c r="G640" s="24"/>
      <c r="H640" s="88"/>
      <c r="I640" s="24"/>
      <c r="J640" s="24"/>
      <c r="K640" s="24"/>
      <c r="L640" s="24"/>
      <c r="M640" s="24"/>
      <c r="N640" s="88"/>
      <c r="O640" s="88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</row>
    <row r="641" spans="1:35" ht="18" x14ac:dyDescent="0.3">
      <c r="A641" s="86"/>
      <c r="B641" s="24"/>
      <c r="C641" s="24"/>
      <c r="D641" s="24"/>
      <c r="E641" s="24"/>
      <c r="F641" s="24"/>
      <c r="G641" s="24"/>
      <c r="H641" s="88"/>
      <c r="I641" s="24"/>
      <c r="J641" s="24"/>
      <c r="K641" s="24"/>
      <c r="L641" s="24"/>
      <c r="M641" s="24"/>
      <c r="N641" s="88"/>
      <c r="O641" s="88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</row>
    <row r="642" spans="1:35" ht="18" x14ac:dyDescent="0.3">
      <c r="A642" s="86"/>
      <c r="B642" s="24"/>
      <c r="C642" s="24"/>
      <c r="D642" s="24"/>
      <c r="E642" s="24"/>
      <c r="F642" s="24"/>
      <c r="G642" s="24"/>
      <c r="H642" s="88"/>
      <c r="I642" s="24"/>
      <c r="J642" s="24"/>
      <c r="K642" s="24"/>
      <c r="L642" s="24"/>
      <c r="M642" s="24"/>
      <c r="N642" s="88"/>
      <c r="O642" s="88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</row>
    <row r="643" spans="1:35" ht="18" x14ac:dyDescent="0.3">
      <c r="A643" s="86"/>
      <c r="B643" s="24"/>
      <c r="C643" s="24"/>
      <c r="D643" s="24"/>
      <c r="E643" s="24"/>
      <c r="F643" s="24"/>
      <c r="G643" s="24"/>
      <c r="H643" s="88"/>
      <c r="I643" s="24"/>
      <c r="J643" s="24"/>
      <c r="K643" s="24"/>
      <c r="L643" s="24"/>
      <c r="M643" s="24"/>
      <c r="N643" s="88"/>
      <c r="O643" s="88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</row>
    <row r="644" spans="1:35" ht="18" x14ac:dyDescent="0.3">
      <c r="A644" s="86"/>
      <c r="B644" s="24"/>
      <c r="C644" s="24"/>
      <c r="D644" s="24"/>
      <c r="E644" s="24"/>
      <c r="F644" s="24"/>
      <c r="G644" s="24"/>
      <c r="H644" s="88"/>
      <c r="I644" s="24"/>
      <c r="J644" s="24"/>
      <c r="K644" s="24"/>
      <c r="L644" s="24"/>
      <c r="M644" s="24"/>
      <c r="N644" s="88"/>
      <c r="O644" s="88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</row>
    <row r="645" spans="1:35" ht="18" x14ac:dyDescent="0.3">
      <c r="A645" s="86"/>
      <c r="B645" s="24"/>
      <c r="C645" s="24"/>
      <c r="D645" s="24"/>
      <c r="E645" s="24"/>
      <c r="F645" s="24"/>
      <c r="G645" s="24"/>
      <c r="H645" s="88"/>
      <c r="I645" s="24"/>
      <c r="J645" s="24"/>
      <c r="K645" s="24"/>
      <c r="L645" s="24"/>
      <c r="M645" s="24"/>
      <c r="N645" s="88"/>
      <c r="O645" s="88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</row>
    <row r="646" spans="1:35" ht="18" x14ac:dyDescent="0.3">
      <c r="A646" s="86"/>
      <c r="B646" s="24"/>
      <c r="C646" s="24"/>
      <c r="D646" s="24"/>
      <c r="E646" s="24"/>
      <c r="F646" s="24"/>
      <c r="G646" s="24"/>
      <c r="H646" s="88"/>
      <c r="I646" s="24"/>
      <c r="J646" s="24"/>
      <c r="K646" s="24"/>
      <c r="L646" s="24"/>
      <c r="M646" s="24"/>
      <c r="N646" s="88"/>
      <c r="O646" s="88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</row>
    <row r="647" spans="1:35" ht="18" x14ac:dyDescent="0.3">
      <c r="A647" s="86"/>
      <c r="B647" s="24"/>
      <c r="C647" s="24"/>
      <c r="D647" s="24"/>
      <c r="E647" s="24"/>
      <c r="F647" s="24"/>
      <c r="G647" s="24"/>
      <c r="H647" s="88"/>
      <c r="I647" s="24"/>
      <c r="J647" s="24"/>
      <c r="K647" s="24"/>
      <c r="L647" s="24"/>
      <c r="M647" s="24"/>
      <c r="N647" s="88"/>
      <c r="O647" s="88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</row>
    <row r="648" spans="1:35" ht="18" x14ac:dyDescent="0.3">
      <c r="A648" s="86"/>
      <c r="B648" s="24"/>
      <c r="C648" s="24"/>
      <c r="D648" s="24"/>
      <c r="E648" s="24"/>
      <c r="F648" s="24"/>
      <c r="G648" s="24"/>
      <c r="H648" s="88"/>
      <c r="I648" s="24"/>
      <c r="J648" s="24"/>
      <c r="K648" s="24"/>
      <c r="L648" s="24"/>
      <c r="M648" s="24"/>
      <c r="N648" s="88"/>
      <c r="O648" s="88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</row>
    <row r="649" spans="1:35" ht="18" x14ac:dyDescent="0.3">
      <c r="A649" s="86"/>
      <c r="B649" s="24"/>
      <c r="C649" s="24"/>
      <c r="D649" s="24"/>
      <c r="E649" s="24"/>
      <c r="F649" s="24"/>
      <c r="G649" s="24"/>
      <c r="H649" s="88"/>
      <c r="I649" s="24"/>
      <c r="J649" s="24"/>
      <c r="K649" s="24"/>
      <c r="L649" s="24"/>
      <c r="M649" s="24"/>
      <c r="N649" s="88"/>
      <c r="O649" s="88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</row>
    <row r="650" spans="1:35" ht="18" x14ac:dyDescent="0.3">
      <c r="A650" s="86"/>
      <c r="B650" s="24"/>
      <c r="C650" s="24"/>
      <c r="D650" s="24"/>
      <c r="E650" s="24"/>
      <c r="F650" s="24"/>
      <c r="G650" s="24"/>
      <c r="H650" s="88"/>
      <c r="I650" s="24"/>
      <c r="J650" s="24"/>
      <c r="K650" s="24"/>
      <c r="L650" s="24"/>
      <c r="M650" s="24"/>
      <c r="N650" s="88"/>
      <c r="O650" s="88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</row>
    <row r="651" spans="1:35" ht="18" x14ac:dyDescent="0.3">
      <c r="A651" s="86"/>
      <c r="B651" s="24"/>
      <c r="C651" s="24"/>
      <c r="D651" s="24"/>
      <c r="E651" s="24"/>
      <c r="F651" s="24"/>
      <c r="G651" s="24"/>
      <c r="H651" s="88"/>
      <c r="I651" s="24"/>
      <c r="J651" s="24"/>
      <c r="K651" s="24"/>
      <c r="L651" s="24"/>
      <c r="M651" s="24"/>
      <c r="N651" s="88"/>
      <c r="O651" s="88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</row>
    <row r="652" spans="1:35" ht="18" x14ac:dyDescent="0.3">
      <c r="A652" s="86"/>
      <c r="B652" s="24"/>
      <c r="C652" s="24"/>
      <c r="D652" s="24"/>
      <c r="E652" s="24"/>
      <c r="F652" s="24"/>
      <c r="G652" s="24"/>
      <c r="H652" s="88"/>
      <c r="I652" s="24"/>
      <c r="J652" s="24"/>
      <c r="K652" s="24"/>
      <c r="L652" s="24"/>
      <c r="M652" s="24"/>
      <c r="N652" s="88"/>
      <c r="O652" s="88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</row>
    <row r="653" spans="1:35" ht="18" x14ac:dyDescent="0.3">
      <c r="A653" s="86"/>
      <c r="B653" s="24"/>
      <c r="C653" s="24"/>
      <c r="D653" s="24"/>
      <c r="E653" s="24"/>
      <c r="F653" s="24"/>
      <c r="G653" s="24"/>
      <c r="H653" s="88"/>
      <c r="I653" s="24"/>
      <c r="J653" s="24"/>
      <c r="K653" s="24"/>
      <c r="L653" s="24"/>
      <c r="M653" s="24"/>
      <c r="N653" s="88"/>
      <c r="O653" s="88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</row>
    <row r="654" spans="1:35" ht="18" x14ac:dyDescent="0.3">
      <c r="A654" s="24"/>
      <c r="B654" s="24"/>
      <c r="C654" s="24"/>
      <c r="D654" s="24"/>
      <c r="E654" s="24"/>
      <c r="F654" s="24"/>
      <c r="G654" s="24"/>
      <c r="H654" s="88"/>
      <c r="I654" s="24"/>
      <c r="J654" s="24"/>
      <c r="K654" s="24"/>
      <c r="L654" s="24"/>
      <c r="M654" s="24"/>
      <c r="N654" s="88"/>
      <c r="O654" s="88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</row>
    <row r="655" spans="1:35" ht="18" x14ac:dyDescent="0.3">
      <c r="A655" s="24"/>
      <c r="B655" s="24"/>
      <c r="C655" s="24"/>
      <c r="D655" s="24"/>
      <c r="E655" s="24"/>
      <c r="F655" s="24"/>
      <c r="G655" s="24"/>
      <c r="H655" s="88"/>
      <c r="I655" s="24"/>
      <c r="J655" s="24"/>
      <c r="K655" s="24"/>
      <c r="L655" s="24"/>
      <c r="M655" s="24"/>
      <c r="N655" s="88"/>
      <c r="O655" s="88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</row>
    <row r="656" spans="1:35" ht="18" x14ac:dyDescent="0.3">
      <c r="A656" s="24"/>
      <c r="B656" s="24"/>
      <c r="C656" s="24"/>
      <c r="D656" s="24"/>
      <c r="E656" s="24"/>
      <c r="F656" s="24"/>
      <c r="G656" s="24"/>
      <c r="H656" s="88"/>
      <c r="I656" s="24"/>
      <c r="J656" s="24"/>
      <c r="K656" s="24"/>
      <c r="L656" s="24"/>
      <c r="M656" s="24"/>
      <c r="N656" s="88"/>
      <c r="O656" s="88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</row>
    <row r="657" spans="1:35" ht="18" x14ac:dyDescent="0.3">
      <c r="A657" s="24"/>
      <c r="B657" s="24"/>
      <c r="C657" s="24"/>
      <c r="D657" s="24"/>
      <c r="E657" s="24"/>
      <c r="F657" s="24"/>
      <c r="G657" s="24"/>
      <c r="H657" s="88"/>
      <c r="I657" s="24"/>
      <c r="J657" s="24"/>
      <c r="K657" s="24"/>
      <c r="L657" s="24"/>
      <c r="M657" s="24"/>
      <c r="N657" s="88"/>
      <c r="O657" s="88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</row>
    <row r="658" spans="1:35" ht="18" x14ac:dyDescent="0.3">
      <c r="A658" s="24"/>
      <c r="B658" s="24"/>
      <c r="C658" s="24"/>
      <c r="D658" s="24"/>
      <c r="E658" s="24"/>
      <c r="F658" s="24"/>
      <c r="G658" s="24"/>
      <c r="H658" s="88"/>
      <c r="I658" s="24"/>
      <c r="J658" s="24"/>
      <c r="K658" s="24"/>
      <c r="L658" s="24"/>
      <c r="M658" s="24"/>
      <c r="N658" s="88"/>
      <c r="O658" s="88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</row>
    <row r="659" spans="1:35" ht="18" x14ac:dyDescent="0.3">
      <c r="A659" s="24"/>
      <c r="B659" s="24"/>
      <c r="C659" s="24"/>
      <c r="D659" s="24"/>
      <c r="E659" s="24"/>
      <c r="F659" s="24"/>
      <c r="G659" s="24"/>
      <c r="H659" s="88"/>
      <c r="I659" s="24"/>
      <c r="J659" s="24"/>
      <c r="K659" s="24"/>
      <c r="L659" s="24"/>
      <c r="M659" s="24"/>
      <c r="N659" s="88"/>
      <c r="O659" s="88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</row>
    <row r="660" spans="1:35" ht="18" x14ac:dyDescent="0.3">
      <c r="A660" s="24"/>
      <c r="B660" s="24"/>
      <c r="C660" s="24"/>
      <c r="D660" s="24"/>
      <c r="E660" s="24"/>
      <c r="F660" s="24"/>
      <c r="G660" s="24"/>
      <c r="H660" s="88"/>
      <c r="I660" s="24"/>
      <c r="J660" s="24"/>
      <c r="K660" s="24"/>
      <c r="L660" s="24"/>
      <c r="M660" s="24"/>
      <c r="N660" s="88"/>
      <c r="O660" s="88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</row>
    <row r="661" spans="1:35" ht="18" x14ac:dyDescent="0.3">
      <c r="A661" s="24"/>
      <c r="B661" s="24"/>
      <c r="C661" s="24"/>
      <c r="D661" s="24"/>
      <c r="E661" s="24"/>
      <c r="F661" s="24"/>
      <c r="G661" s="24"/>
      <c r="H661" s="88"/>
      <c r="I661" s="24"/>
      <c r="J661" s="24"/>
      <c r="K661" s="24"/>
      <c r="L661" s="24"/>
      <c r="M661" s="24"/>
      <c r="N661" s="88"/>
      <c r="O661" s="88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</row>
    <row r="662" spans="1:35" ht="18" x14ac:dyDescent="0.3">
      <c r="A662" s="24"/>
      <c r="B662" s="24"/>
      <c r="C662" s="24"/>
      <c r="D662" s="24"/>
      <c r="E662" s="24"/>
      <c r="F662" s="24"/>
      <c r="G662" s="24"/>
      <c r="H662" s="88"/>
      <c r="I662" s="24"/>
      <c r="J662" s="24"/>
      <c r="K662" s="24"/>
      <c r="L662" s="24"/>
      <c r="M662" s="24"/>
      <c r="N662" s="88"/>
      <c r="O662" s="88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</row>
    <row r="663" spans="1:35" ht="18" x14ac:dyDescent="0.3">
      <c r="A663" s="24"/>
      <c r="B663" s="24"/>
      <c r="C663" s="24"/>
      <c r="D663" s="24"/>
      <c r="E663" s="24"/>
      <c r="F663" s="24"/>
      <c r="G663" s="24"/>
      <c r="H663" s="88"/>
      <c r="I663" s="24"/>
      <c r="J663" s="24"/>
      <c r="K663" s="24"/>
      <c r="L663" s="24"/>
      <c r="M663" s="24"/>
      <c r="N663" s="88"/>
      <c r="O663" s="88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</row>
    <row r="664" spans="1:35" ht="18" x14ac:dyDescent="0.3">
      <c r="A664" s="24"/>
      <c r="B664" s="24"/>
      <c r="C664" s="24"/>
      <c r="D664" s="24"/>
      <c r="E664" s="24"/>
      <c r="F664" s="24"/>
      <c r="G664" s="24"/>
      <c r="H664" s="88"/>
      <c r="I664" s="24"/>
      <c r="J664" s="24"/>
      <c r="K664" s="24"/>
      <c r="L664" s="24"/>
      <c r="M664" s="24"/>
      <c r="N664" s="88"/>
      <c r="O664" s="88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</row>
    <row r="665" spans="1:35" ht="18" x14ac:dyDescent="0.3">
      <c r="A665" s="24"/>
      <c r="B665" s="24"/>
      <c r="C665" s="24"/>
      <c r="D665" s="24"/>
      <c r="E665" s="24"/>
      <c r="F665" s="24"/>
      <c r="G665" s="24"/>
      <c r="H665" s="88"/>
      <c r="I665" s="24"/>
      <c r="J665" s="24"/>
      <c r="K665" s="24"/>
      <c r="L665" s="24"/>
      <c r="M665" s="24"/>
      <c r="N665" s="88"/>
      <c r="O665" s="88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</row>
    <row r="666" spans="1:35" ht="18" x14ac:dyDescent="0.3">
      <c r="A666" s="24"/>
      <c r="B666" s="24"/>
      <c r="C666" s="24"/>
      <c r="D666" s="24"/>
      <c r="E666" s="24"/>
      <c r="F666" s="24"/>
      <c r="G666" s="24"/>
      <c r="H666" s="88"/>
      <c r="I666" s="24"/>
      <c r="J666" s="24"/>
      <c r="K666" s="24"/>
      <c r="L666" s="24"/>
      <c r="M666" s="24"/>
      <c r="N666" s="88"/>
      <c r="O666" s="88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</row>
    <row r="667" spans="1:35" ht="18" x14ac:dyDescent="0.3">
      <c r="A667" s="24"/>
      <c r="B667" s="24"/>
      <c r="C667" s="24"/>
      <c r="D667" s="24"/>
      <c r="E667" s="24"/>
      <c r="F667" s="24"/>
      <c r="G667" s="24"/>
      <c r="H667" s="88"/>
      <c r="I667" s="24"/>
      <c r="J667" s="24"/>
      <c r="K667" s="24"/>
      <c r="L667" s="24"/>
      <c r="M667" s="24"/>
      <c r="N667" s="88"/>
      <c r="O667" s="88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</row>
    <row r="668" spans="1:35" ht="18" x14ac:dyDescent="0.3">
      <c r="A668" s="24"/>
      <c r="B668" s="24"/>
      <c r="C668" s="24"/>
      <c r="D668" s="24"/>
      <c r="E668" s="24"/>
      <c r="F668" s="24"/>
      <c r="G668" s="24"/>
      <c r="H668" s="88"/>
      <c r="I668" s="24"/>
      <c r="J668" s="24"/>
      <c r="K668" s="24"/>
      <c r="L668" s="24"/>
      <c r="M668" s="24"/>
      <c r="N668" s="88"/>
      <c r="O668" s="88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</row>
    <row r="669" spans="1:35" ht="18" x14ac:dyDescent="0.3">
      <c r="A669" s="24"/>
      <c r="B669" s="24"/>
      <c r="C669" s="24"/>
      <c r="D669" s="24"/>
      <c r="E669" s="24"/>
      <c r="F669" s="24"/>
      <c r="G669" s="24"/>
      <c r="H669" s="88"/>
      <c r="I669" s="24"/>
      <c r="J669" s="24"/>
      <c r="K669" s="24"/>
      <c r="L669" s="24"/>
      <c r="M669" s="24"/>
      <c r="N669" s="88"/>
      <c r="O669" s="88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</row>
    <row r="670" spans="1:35" ht="18" x14ac:dyDescent="0.3">
      <c r="A670" s="24"/>
      <c r="B670" s="24"/>
      <c r="C670" s="24"/>
      <c r="D670" s="24"/>
      <c r="E670" s="24"/>
      <c r="F670" s="24"/>
      <c r="G670" s="24"/>
      <c r="H670" s="88"/>
      <c r="I670" s="24"/>
      <c r="J670" s="24"/>
      <c r="K670" s="24"/>
      <c r="L670" s="24"/>
      <c r="M670" s="24"/>
      <c r="N670" s="88"/>
      <c r="O670" s="88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</row>
    <row r="671" spans="1:35" ht="18" x14ac:dyDescent="0.3">
      <c r="A671" s="24"/>
      <c r="B671" s="24"/>
      <c r="C671" s="24"/>
      <c r="D671" s="24"/>
      <c r="E671" s="24"/>
      <c r="F671" s="24"/>
      <c r="G671" s="24"/>
      <c r="H671" s="88"/>
      <c r="I671" s="24"/>
      <c r="J671" s="24"/>
      <c r="K671" s="24"/>
      <c r="L671" s="24"/>
      <c r="M671" s="24"/>
      <c r="N671" s="88"/>
      <c r="O671" s="88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</row>
    <row r="672" spans="1:35" ht="18" x14ac:dyDescent="0.3">
      <c r="A672" s="24"/>
      <c r="B672" s="24"/>
      <c r="C672" s="24"/>
      <c r="D672" s="24"/>
      <c r="E672" s="24"/>
      <c r="F672" s="24"/>
      <c r="G672" s="24"/>
      <c r="H672" s="88"/>
      <c r="I672" s="24"/>
      <c r="J672" s="24"/>
      <c r="K672" s="24"/>
      <c r="L672" s="24"/>
      <c r="M672" s="24"/>
      <c r="N672" s="88"/>
      <c r="O672" s="88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</row>
    <row r="673" spans="1:35" ht="18" x14ac:dyDescent="0.3">
      <c r="A673" s="24"/>
      <c r="B673" s="24"/>
      <c r="C673" s="24"/>
      <c r="D673" s="24"/>
      <c r="E673" s="24"/>
      <c r="F673" s="24"/>
      <c r="G673" s="24"/>
      <c r="H673" s="88"/>
      <c r="I673" s="24"/>
      <c r="J673" s="24"/>
      <c r="K673" s="24"/>
      <c r="L673" s="24"/>
      <c r="M673" s="24"/>
      <c r="N673" s="88"/>
      <c r="O673" s="88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</row>
    <row r="674" spans="1:35" ht="18" x14ac:dyDescent="0.3">
      <c r="A674" s="24"/>
      <c r="B674" s="24"/>
      <c r="C674" s="24"/>
      <c r="D674" s="24"/>
      <c r="E674" s="24"/>
      <c r="F674" s="24"/>
      <c r="G674" s="24"/>
      <c r="H674" s="88"/>
      <c r="I674" s="24"/>
      <c r="J674" s="24"/>
      <c r="K674" s="24"/>
      <c r="L674" s="24"/>
      <c r="M674" s="24"/>
      <c r="N674" s="88"/>
      <c r="O674" s="88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</row>
    <row r="675" spans="1:35" ht="18" x14ac:dyDescent="0.3">
      <c r="A675" s="24"/>
      <c r="B675" s="24"/>
      <c r="C675" s="24"/>
      <c r="D675" s="24"/>
      <c r="E675" s="24"/>
      <c r="F675" s="24"/>
      <c r="G675" s="24"/>
      <c r="H675" s="88"/>
      <c r="I675" s="24"/>
      <c r="J675" s="24"/>
      <c r="K675" s="24"/>
      <c r="L675" s="24"/>
      <c r="M675" s="24"/>
      <c r="N675" s="88"/>
      <c r="O675" s="88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</row>
    <row r="676" spans="1:35" ht="18" x14ac:dyDescent="0.3">
      <c r="A676" s="24"/>
      <c r="B676" s="24"/>
      <c r="C676" s="24"/>
      <c r="D676" s="24"/>
      <c r="E676" s="24"/>
      <c r="F676" s="24"/>
      <c r="G676" s="24"/>
      <c r="H676" s="88"/>
      <c r="I676" s="24"/>
      <c r="J676" s="24"/>
      <c r="K676" s="24"/>
      <c r="L676" s="24"/>
      <c r="M676" s="24"/>
      <c r="N676" s="88"/>
      <c r="O676" s="88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</row>
    <row r="677" spans="1:35" ht="18" x14ac:dyDescent="0.3">
      <c r="A677" s="24"/>
      <c r="B677" s="24"/>
      <c r="C677" s="24"/>
      <c r="D677" s="24"/>
      <c r="E677" s="24"/>
      <c r="F677" s="24"/>
      <c r="G677" s="24"/>
      <c r="H677" s="88"/>
      <c r="I677" s="24"/>
      <c r="J677" s="24"/>
      <c r="K677" s="24"/>
      <c r="L677" s="24"/>
      <c r="M677" s="24"/>
      <c r="N677" s="88"/>
      <c r="O677" s="88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</row>
    <row r="678" spans="1:35" ht="18" x14ac:dyDescent="0.3">
      <c r="A678" s="24"/>
      <c r="B678" s="24"/>
      <c r="C678" s="24"/>
      <c r="D678" s="24"/>
      <c r="E678" s="24"/>
      <c r="F678" s="24"/>
      <c r="G678" s="24"/>
      <c r="H678" s="88"/>
      <c r="I678" s="24"/>
      <c r="J678" s="24"/>
      <c r="K678" s="24"/>
      <c r="L678" s="24"/>
      <c r="M678" s="24"/>
      <c r="N678" s="88"/>
      <c r="O678" s="88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</row>
    <row r="679" spans="1:35" ht="18" x14ac:dyDescent="0.3">
      <c r="A679" s="24"/>
      <c r="B679" s="24"/>
      <c r="C679" s="24"/>
      <c r="D679" s="24"/>
      <c r="E679" s="24"/>
      <c r="F679" s="24"/>
      <c r="G679" s="24"/>
      <c r="H679" s="88"/>
      <c r="I679" s="24"/>
      <c r="J679" s="24"/>
      <c r="K679" s="24"/>
      <c r="L679" s="24"/>
      <c r="M679" s="24"/>
      <c r="N679" s="88"/>
      <c r="O679" s="88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</row>
    <row r="680" spans="1:35" ht="18" x14ac:dyDescent="0.3">
      <c r="A680" s="24"/>
      <c r="B680" s="24"/>
      <c r="C680" s="24"/>
      <c r="D680" s="24"/>
      <c r="E680" s="24"/>
      <c r="F680" s="24"/>
      <c r="G680" s="24"/>
      <c r="H680" s="88"/>
      <c r="I680" s="24"/>
      <c r="J680" s="24"/>
      <c r="K680" s="24"/>
      <c r="L680" s="24"/>
      <c r="M680" s="24"/>
      <c r="N680" s="88"/>
      <c r="O680" s="88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</row>
    <row r="681" spans="1:35" ht="18" x14ac:dyDescent="0.3">
      <c r="A681" s="24"/>
      <c r="B681" s="24"/>
      <c r="C681" s="24"/>
      <c r="D681" s="24"/>
      <c r="E681" s="24"/>
      <c r="F681" s="24"/>
      <c r="G681" s="24"/>
      <c r="H681" s="88"/>
      <c r="I681" s="24"/>
      <c r="J681" s="24"/>
      <c r="K681" s="24"/>
      <c r="L681" s="24"/>
      <c r="M681" s="24"/>
      <c r="N681" s="88"/>
      <c r="O681" s="88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</row>
    <row r="682" spans="1:35" ht="18" x14ac:dyDescent="0.3">
      <c r="A682" s="24"/>
      <c r="B682" s="24"/>
      <c r="C682" s="24"/>
      <c r="D682" s="24"/>
      <c r="E682" s="24"/>
      <c r="F682" s="24"/>
      <c r="G682" s="24"/>
      <c r="H682" s="88"/>
      <c r="I682" s="24"/>
      <c r="J682" s="24"/>
      <c r="K682" s="24"/>
      <c r="L682" s="24"/>
      <c r="M682" s="24"/>
      <c r="N682" s="88"/>
      <c r="O682" s="88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</row>
    <row r="683" spans="1:35" ht="18" x14ac:dyDescent="0.3">
      <c r="A683" s="24"/>
      <c r="B683" s="24"/>
      <c r="C683" s="24"/>
      <c r="D683" s="24"/>
      <c r="E683" s="24"/>
      <c r="F683" s="24"/>
      <c r="G683" s="24"/>
      <c r="H683" s="88"/>
      <c r="I683" s="24"/>
      <c r="J683" s="24"/>
      <c r="K683" s="24"/>
      <c r="L683" s="24"/>
      <c r="M683" s="24"/>
      <c r="N683" s="88"/>
      <c r="O683" s="88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</row>
    <row r="684" spans="1:35" ht="18" x14ac:dyDescent="0.3">
      <c r="A684" s="24"/>
      <c r="B684" s="24"/>
      <c r="C684" s="24"/>
      <c r="D684" s="24"/>
      <c r="E684" s="24"/>
      <c r="F684" s="24"/>
      <c r="G684" s="24"/>
      <c r="H684" s="88"/>
      <c r="I684" s="24"/>
      <c r="J684" s="24"/>
      <c r="K684" s="24"/>
      <c r="L684" s="24"/>
      <c r="M684" s="24"/>
      <c r="N684" s="88"/>
      <c r="O684" s="88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</row>
    <row r="685" spans="1:35" ht="18" x14ac:dyDescent="0.3">
      <c r="A685" s="24"/>
      <c r="B685" s="24"/>
      <c r="C685" s="24"/>
      <c r="D685" s="24"/>
      <c r="E685" s="24"/>
      <c r="F685" s="24"/>
      <c r="G685" s="24"/>
      <c r="H685" s="88"/>
      <c r="I685" s="24"/>
      <c r="J685" s="24"/>
      <c r="K685" s="24"/>
      <c r="L685" s="24"/>
      <c r="M685" s="24"/>
      <c r="N685" s="88"/>
      <c r="O685" s="88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</row>
    <row r="686" spans="1:35" ht="18" x14ac:dyDescent="0.3">
      <c r="A686" s="24"/>
      <c r="B686" s="24"/>
      <c r="C686" s="24"/>
      <c r="D686" s="24"/>
      <c r="E686" s="24"/>
      <c r="F686" s="24"/>
      <c r="G686" s="24"/>
      <c r="H686" s="88"/>
      <c r="I686" s="24"/>
      <c r="J686" s="24"/>
      <c r="K686" s="24"/>
      <c r="L686" s="24"/>
      <c r="M686" s="24"/>
      <c r="N686" s="88"/>
      <c r="O686" s="88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</row>
    <row r="687" spans="1:35" ht="18" x14ac:dyDescent="0.3">
      <c r="A687" s="24"/>
      <c r="B687" s="24"/>
      <c r="C687" s="24"/>
      <c r="D687" s="24"/>
      <c r="E687" s="24"/>
      <c r="F687" s="24"/>
      <c r="G687" s="24"/>
      <c r="H687" s="88"/>
      <c r="I687" s="24"/>
      <c r="J687" s="24"/>
      <c r="K687" s="24"/>
      <c r="L687" s="24"/>
      <c r="M687" s="24"/>
      <c r="N687" s="88"/>
      <c r="O687" s="88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</row>
    <row r="688" spans="1:35" ht="18" x14ac:dyDescent="0.3">
      <c r="A688" s="24"/>
      <c r="B688" s="24"/>
      <c r="C688" s="24"/>
      <c r="D688" s="24"/>
      <c r="E688" s="24"/>
      <c r="F688" s="24"/>
      <c r="G688" s="24"/>
      <c r="H688" s="88"/>
      <c r="I688" s="24"/>
      <c r="J688" s="24"/>
      <c r="K688" s="24"/>
      <c r="L688" s="24"/>
      <c r="M688" s="24"/>
      <c r="N688" s="88"/>
      <c r="O688" s="88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</row>
    <row r="689" spans="1:35" ht="18" x14ac:dyDescent="0.3">
      <c r="A689" s="24"/>
      <c r="B689" s="24"/>
      <c r="C689" s="24"/>
      <c r="D689" s="24"/>
      <c r="E689" s="24"/>
      <c r="F689" s="24"/>
      <c r="G689" s="24"/>
      <c r="H689" s="88"/>
      <c r="I689" s="24"/>
      <c r="J689" s="24"/>
      <c r="K689" s="24"/>
      <c r="L689" s="24"/>
      <c r="M689" s="24"/>
      <c r="N689" s="88"/>
      <c r="O689" s="88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</row>
    <row r="690" spans="1:35" ht="18" x14ac:dyDescent="0.3">
      <c r="A690" s="24"/>
      <c r="B690" s="24"/>
      <c r="C690" s="24"/>
      <c r="D690" s="24"/>
      <c r="E690" s="24"/>
      <c r="F690" s="24"/>
      <c r="G690" s="24"/>
      <c r="H690" s="88"/>
      <c r="I690" s="24"/>
      <c r="J690" s="24"/>
      <c r="K690" s="24"/>
      <c r="L690" s="24"/>
      <c r="M690" s="24"/>
      <c r="N690" s="88"/>
      <c r="O690" s="88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</row>
    <row r="691" spans="1:35" ht="18" x14ac:dyDescent="0.3">
      <c r="A691" s="24"/>
      <c r="B691" s="24"/>
      <c r="C691" s="24"/>
      <c r="D691" s="24"/>
      <c r="E691" s="24"/>
      <c r="F691" s="24"/>
      <c r="G691" s="24"/>
      <c r="H691" s="88"/>
      <c r="I691" s="24"/>
      <c r="J691" s="24"/>
      <c r="K691" s="24"/>
      <c r="L691" s="24"/>
      <c r="M691" s="24"/>
      <c r="N691" s="88"/>
      <c r="O691" s="88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</row>
    <row r="692" spans="1:35" ht="18" x14ac:dyDescent="0.3">
      <c r="A692" s="24"/>
      <c r="B692" s="24"/>
      <c r="C692" s="24"/>
      <c r="D692" s="24"/>
      <c r="E692" s="24"/>
      <c r="F692" s="24"/>
      <c r="G692" s="24"/>
      <c r="H692" s="88"/>
      <c r="I692" s="24"/>
      <c r="J692" s="24"/>
      <c r="K692" s="24"/>
      <c r="L692" s="24"/>
      <c r="M692" s="24"/>
      <c r="N692" s="88"/>
      <c r="O692" s="88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</row>
    <row r="693" spans="1:35" ht="18" x14ac:dyDescent="0.3">
      <c r="A693" s="24"/>
      <c r="B693" s="24"/>
      <c r="C693" s="24"/>
      <c r="D693" s="24"/>
      <c r="E693" s="24"/>
      <c r="F693" s="24"/>
      <c r="G693" s="24"/>
      <c r="H693" s="88"/>
      <c r="I693" s="24"/>
      <c r="J693" s="24"/>
      <c r="K693" s="24"/>
      <c r="L693" s="24"/>
      <c r="M693" s="24"/>
      <c r="N693" s="88"/>
      <c r="O693" s="88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</row>
    <row r="694" spans="1:35" ht="18" x14ac:dyDescent="0.3">
      <c r="A694" s="24"/>
      <c r="B694" s="24"/>
      <c r="C694" s="24"/>
      <c r="D694" s="24"/>
      <c r="E694" s="24"/>
      <c r="F694" s="24"/>
      <c r="G694" s="24"/>
      <c r="H694" s="88"/>
      <c r="I694" s="24"/>
      <c r="J694" s="24"/>
      <c r="K694" s="24"/>
      <c r="L694" s="24"/>
      <c r="M694" s="24"/>
      <c r="N694" s="88"/>
      <c r="O694" s="88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</row>
    <row r="695" spans="1:35" ht="18" x14ac:dyDescent="0.3">
      <c r="A695" s="24"/>
      <c r="B695" s="24"/>
      <c r="C695" s="24"/>
      <c r="D695" s="24"/>
      <c r="E695" s="24"/>
      <c r="F695" s="24"/>
      <c r="G695" s="24"/>
      <c r="H695" s="88"/>
      <c r="I695" s="24"/>
      <c r="J695" s="24"/>
      <c r="K695" s="24"/>
      <c r="L695" s="24"/>
      <c r="M695" s="24"/>
      <c r="N695" s="88"/>
      <c r="O695" s="88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</row>
    <row r="696" spans="1:35" ht="18" x14ac:dyDescent="0.3">
      <c r="A696" s="24"/>
      <c r="B696" s="24"/>
      <c r="C696" s="24"/>
      <c r="D696" s="24"/>
      <c r="E696" s="24"/>
      <c r="F696" s="24"/>
      <c r="G696" s="24"/>
      <c r="H696" s="88"/>
      <c r="I696" s="24"/>
      <c r="J696" s="24"/>
      <c r="K696" s="24"/>
      <c r="L696" s="24"/>
      <c r="M696" s="24"/>
      <c r="N696" s="88"/>
      <c r="O696" s="88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</row>
    <row r="697" spans="1:35" ht="18" x14ac:dyDescent="0.3">
      <c r="A697" s="24"/>
      <c r="B697" s="24"/>
      <c r="C697" s="24"/>
      <c r="D697" s="24"/>
      <c r="E697" s="24"/>
      <c r="F697" s="24"/>
      <c r="G697" s="24"/>
      <c r="H697" s="88"/>
      <c r="I697" s="24"/>
      <c r="J697" s="24"/>
      <c r="K697" s="24"/>
      <c r="L697" s="24"/>
      <c r="M697" s="24"/>
      <c r="N697" s="88"/>
      <c r="O697" s="88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</row>
    <row r="698" spans="1:35" ht="18" x14ac:dyDescent="0.3">
      <c r="A698" s="24"/>
      <c r="B698" s="24"/>
      <c r="C698" s="24"/>
      <c r="D698" s="24"/>
      <c r="E698" s="24"/>
      <c r="F698" s="24"/>
      <c r="G698" s="24"/>
      <c r="H698" s="88"/>
      <c r="I698" s="24"/>
      <c r="J698" s="24"/>
      <c r="K698" s="24"/>
      <c r="L698" s="24"/>
      <c r="M698" s="24"/>
      <c r="N698" s="88"/>
      <c r="O698" s="88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</row>
    <row r="699" spans="1:35" ht="18" x14ac:dyDescent="0.3">
      <c r="A699" s="24"/>
      <c r="B699" s="24"/>
      <c r="C699" s="24"/>
      <c r="D699" s="24"/>
      <c r="E699" s="24"/>
      <c r="F699" s="24"/>
      <c r="G699" s="24"/>
      <c r="H699" s="88"/>
      <c r="I699" s="24"/>
      <c r="J699" s="24"/>
      <c r="K699" s="24"/>
      <c r="L699" s="24"/>
      <c r="M699" s="24"/>
      <c r="N699" s="88"/>
      <c r="O699" s="88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</row>
    <row r="700" spans="1:35" ht="18" x14ac:dyDescent="0.3">
      <c r="A700" s="24"/>
      <c r="B700" s="24"/>
      <c r="C700" s="24"/>
      <c r="D700" s="24"/>
      <c r="E700" s="24"/>
      <c r="F700" s="24"/>
      <c r="G700" s="24"/>
      <c r="H700" s="88"/>
      <c r="I700" s="24"/>
      <c r="J700" s="24"/>
      <c r="K700" s="24"/>
      <c r="L700" s="24"/>
      <c r="M700" s="24"/>
      <c r="N700" s="88"/>
      <c r="O700" s="88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</row>
    <row r="701" spans="1:35" ht="18" x14ac:dyDescent="0.3">
      <c r="A701" s="24"/>
      <c r="B701" s="24"/>
      <c r="C701" s="24"/>
      <c r="D701" s="24"/>
      <c r="E701" s="24"/>
      <c r="F701" s="24"/>
      <c r="G701" s="24"/>
      <c r="H701" s="88"/>
      <c r="I701" s="24"/>
      <c r="J701" s="24"/>
      <c r="K701" s="24"/>
      <c r="L701" s="24"/>
      <c r="M701" s="24"/>
      <c r="N701" s="88"/>
      <c r="O701" s="88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</row>
    <row r="702" spans="1:35" ht="18" x14ac:dyDescent="0.3">
      <c r="A702" s="24"/>
      <c r="B702" s="24"/>
      <c r="C702" s="24"/>
      <c r="D702" s="24"/>
      <c r="E702" s="24"/>
      <c r="F702" s="24"/>
      <c r="G702" s="24"/>
      <c r="H702" s="88"/>
      <c r="I702" s="24"/>
      <c r="J702" s="24"/>
      <c r="K702" s="24"/>
      <c r="L702" s="24"/>
      <c r="M702" s="24"/>
      <c r="N702" s="88"/>
      <c r="O702" s="88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</row>
    <row r="703" spans="1:35" ht="18" x14ac:dyDescent="0.3">
      <c r="A703" s="24"/>
      <c r="B703" s="24"/>
      <c r="C703" s="24"/>
      <c r="D703" s="24"/>
      <c r="E703" s="24"/>
      <c r="F703" s="24"/>
      <c r="G703" s="24"/>
      <c r="H703" s="88"/>
      <c r="I703" s="24"/>
      <c r="J703" s="24"/>
      <c r="K703" s="24"/>
      <c r="L703" s="24"/>
      <c r="M703" s="24"/>
      <c r="N703" s="88"/>
      <c r="O703" s="88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</row>
    <row r="704" spans="1:35" ht="18" x14ac:dyDescent="0.3">
      <c r="A704" s="24"/>
      <c r="B704" s="24"/>
      <c r="C704" s="24"/>
      <c r="D704" s="24"/>
      <c r="E704" s="24"/>
      <c r="F704" s="24"/>
      <c r="G704" s="24"/>
      <c r="H704" s="88"/>
      <c r="I704" s="24"/>
      <c r="J704" s="24"/>
      <c r="K704" s="24"/>
      <c r="L704" s="24"/>
      <c r="M704" s="24"/>
      <c r="N704" s="88"/>
      <c r="O704" s="88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</row>
    <row r="705" spans="1:35" ht="18" x14ac:dyDescent="0.3">
      <c r="A705" s="24"/>
      <c r="B705" s="24"/>
      <c r="C705" s="24"/>
      <c r="D705" s="24"/>
      <c r="E705" s="24"/>
      <c r="F705" s="24"/>
      <c r="G705" s="24"/>
      <c r="H705" s="88"/>
      <c r="I705" s="24"/>
      <c r="J705" s="24"/>
      <c r="K705" s="24"/>
      <c r="L705" s="24"/>
      <c r="M705" s="24"/>
      <c r="N705" s="88"/>
      <c r="O705" s="88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</row>
    <row r="706" spans="1:35" ht="18" x14ac:dyDescent="0.3">
      <c r="A706" s="24"/>
      <c r="B706" s="24"/>
      <c r="C706" s="24"/>
      <c r="D706" s="24"/>
      <c r="E706" s="24"/>
      <c r="F706" s="24"/>
      <c r="G706" s="24"/>
      <c r="H706" s="88"/>
      <c r="I706" s="24"/>
      <c r="J706" s="24"/>
      <c r="K706" s="24"/>
      <c r="L706" s="24"/>
      <c r="M706" s="24"/>
      <c r="N706" s="88"/>
      <c r="O706" s="88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</row>
    <row r="707" spans="1:35" ht="18" x14ac:dyDescent="0.3">
      <c r="A707" s="24"/>
      <c r="B707" s="24"/>
      <c r="C707" s="24"/>
      <c r="D707" s="24"/>
      <c r="E707" s="24"/>
      <c r="F707" s="24"/>
      <c r="G707" s="24"/>
      <c r="H707" s="88"/>
      <c r="I707" s="24"/>
      <c r="J707" s="24"/>
      <c r="K707" s="24"/>
      <c r="L707" s="24"/>
      <c r="M707" s="24"/>
      <c r="N707" s="88"/>
      <c r="O707" s="88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</row>
    <row r="708" spans="1:35" ht="18" x14ac:dyDescent="0.3">
      <c r="A708" s="24"/>
      <c r="B708" s="24"/>
      <c r="C708" s="24"/>
      <c r="D708" s="24"/>
      <c r="E708" s="24"/>
      <c r="F708" s="24"/>
      <c r="G708" s="24"/>
      <c r="H708" s="88"/>
      <c r="I708" s="24"/>
      <c r="J708" s="24"/>
      <c r="K708" s="24"/>
      <c r="L708" s="24"/>
      <c r="M708" s="24"/>
      <c r="N708" s="88"/>
      <c r="O708" s="88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</row>
    <row r="709" spans="1:35" ht="18" x14ac:dyDescent="0.3">
      <c r="A709" s="24"/>
      <c r="B709" s="24"/>
      <c r="C709" s="24"/>
      <c r="D709" s="24"/>
      <c r="E709" s="24"/>
      <c r="F709" s="24"/>
      <c r="G709" s="24"/>
      <c r="H709" s="88"/>
      <c r="I709" s="24"/>
      <c r="J709" s="24"/>
      <c r="K709" s="24"/>
      <c r="L709" s="24"/>
      <c r="M709" s="24"/>
      <c r="N709" s="88"/>
      <c r="O709" s="88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</row>
    <row r="710" spans="1:35" ht="18" x14ac:dyDescent="0.3">
      <c r="A710" s="24"/>
      <c r="B710" s="24"/>
      <c r="C710" s="24"/>
      <c r="D710" s="24"/>
      <c r="E710" s="24"/>
      <c r="F710" s="24"/>
      <c r="G710" s="24"/>
      <c r="H710" s="88"/>
      <c r="I710" s="24"/>
      <c r="J710" s="24"/>
      <c r="K710" s="24"/>
      <c r="L710" s="24"/>
      <c r="M710" s="24"/>
      <c r="N710" s="88"/>
      <c r="O710" s="88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</row>
    <row r="711" spans="1:35" ht="18" x14ac:dyDescent="0.3">
      <c r="A711" s="24"/>
      <c r="B711" s="24"/>
      <c r="C711" s="24"/>
      <c r="D711" s="24"/>
      <c r="E711" s="24"/>
      <c r="F711" s="24"/>
      <c r="G711" s="24"/>
      <c r="H711" s="88"/>
      <c r="I711" s="24"/>
      <c r="J711" s="24"/>
      <c r="K711" s="24"/>
      <c r="L711" s="24"/>
      <c r="M711" s="24"/>
      <c r="N711" s="88"/>
      <c r="O711" s="88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</row>
    <row r="712" spans="1:35" ht="18" x14ac:dyDescent="0.3">
      <c r="A712" s="24"/>
      <c r="B712" s="24"/>
      <c r="C712" s="24"/>
      <c r="D712" s="24"/>
      <c r="E712" s="24"/>
      <c r="F712" s="24"/>
      <c r="G712" s="24"/>
      <c r="H712" s="88"/>
      <c r="I712" s="24"/>
      <c r="J712" s="24"/>
      <c r="K712" s="24"/>
      <c r="L712" s="24"/>
      <c r="M712" s="24"/>
      <c r="N712" s="88"/>
      <c r="O712" s="88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</row>
    <row r="713" spans="1:35" ht="18" x14ac:dyDescent="0.3">
      <c r="A713" s="24"/>
      <c r="B713" s="24"/>
      <c r="C713" s="24"/>
      <c r="D713" s="24"/>
      <c r="E713" s="24"/>
      <c r="F713" s="24"/>
      <c r="G713" s="24"/>
      <c r="H713" s="88"/>
      <c r="I713" s="24"/>
      <c r="J713" s="24"/>
      <c r="K713" s="24"/>
      <c r="L713" s="24"/>
      <c r="M713" s="24"/>
      <c r="N713" s="88"/>
      <c r="O713" s="88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</row>
    <row r="714" spans="1:35" ht="18" x14ac:dyDescent="0.3">
      <c r="A714" s="24"/>
      <c r="B714" s="24"/>
      <c r="C714" s="24"/>
      <c r="D714" s="24"/>
      <c r="E714" s="24"/>
      <c r="F714" s="24"/>
      <c r="G714" s="24"/>
      <c r="H714" s="88"/>
      <c r="I714" s="24"/>
      <c r="J714" s="24"/>
      <c r="K714" s="24"/>
      <c r="L714" s="24"/>
      <c r="M714" s="24"/>
      <c r="N714" s="88"/>
      <c r="O714" s="88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</row>
    <row r="715" spans="1:35" ht="18" x14ac:dyDescent="0.3">
      <c r="A715" s="24"/>
      <c r="B715" s="24"/>
      <c r="C715" s="24"/>
      <c r="D715" s="24"/>
      <c r="E715" s="24"/>
      <c r="F715" s="24"/>
      <c r="G715" s="24"/>
      <c r="H715" s="88"/>
      <c r="I715" s="24"/>
      <c r="J715" s="24"/>
      <c r="K715" s="24"/>
      <c r="L715" s="24"/>
      <c r="M715" s="24"/>
      <c r="N715" s="88"/>
      <c r="O715" s="88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</row>
    <row r="716" spans="1:35" ht="18" x14ac:dyDescent="0.3">
      <c r="A716" s="24"/>
      <c r="B716" s="24"/>
      <c r="C716" s="24"/>
      <c r="D716" s="24"/>
      <c r="E716" s="24"/>
      <c r="F716" s="24"/>
      <c r="G716" s="24"/>
      <c r="H716" s="88"/>
      <c r="I716" s="24"/>
      <c r="J716" s="24"/>
      <c r="K716" s="24"/>
      <c r="L716" s="24"/>
      <c r="M716" s="24"/>
      <c r="N716" s="88"/>
      <c r="O716" s="88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</row>
    <row r="717" spans="1:35" ht="18" x14ac:dyDescent="0.3">
      <c r="A717" s="24"/>
      <c r="B717" s="24"/>
      <c r="C717" s="24"/>
      <c r="D717" s="24"/>
      <c r="E717" s="24"/>
      <c r="F717" s="24"/>
      <c r="G717" s="24"/>
      <c r="H717" s="88"/>
      <c r="I717" s="24"/>
      <c r="J717" s="24"/>
      <c r="K717" s="24"/>
      <c r="L717" s="24"/>
      <c r="M717" s="24"/>
      <c r="N717" s="88"/>
      <c r="O717" s="88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</row>
    <row r="718" spans="1:35" ht="18" x14ac:dyDescent="0.3">
      <c r="A718" s="24"/>
      <c r="B718" s="24"/>
      <c r="C718" s="24"/>
      <c r="D718" s="24"/>
      <c r="E718" s="24"/>
      <c r="F718" s="24"/>
      <c r="G718" s="24"/>
      <c r="H718" s="88"/>
      <c r="I718" s="24"/>
      <c r="J718" s="24"/>
      <c r="K718" s="24"/>
      <c r="L718" s="24"/>
      <c r="M718" s="24"/>
      <c r="N718" s="88"/>
      <c r="O718" s="88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</row>
    <row r="719" spans="1:35" ht="18" x14ac:dyDescent="0.3">
      <c r="A719" s="24"/>
      <c r="B719" s="24"/>
      <c r="C719" s="24"/>
      <c r="D719" s="24"/>
      <c r="E719" s="24"/>
      <c r="F719" s="24"/>
      <c r="G719" s="24"/>
      <c r="H719" s="88"/>
      <c r="I719" s="24"/>
      <c r="J719" s="24"/>
      <c r="K719" s="24"/>
      <c r="L719" s="24"/>
      <c r="M719" s="24"/>
      <c r="N719" s="88"/>
      <c r="O719" s="88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</row>
    <row r="720" spans="1:35" ht="18" x14ac:dyDescent="0.3">
      <c r="A720" s="24"/>
      <c r="B720" s="24"/>
      <c r="C720" s="24"/>
      <c r="D720" s="24"/>
      <c r="E720" s="24"/>
      <c r="F720" s="24"/>
      <c r="G720" s="24"/>
      <c r="H720" s="88"/>
      <c r="I720" s="24"/>
      <c r="J720" s="24"/>
      <c r="K720" s="24"/>
      <c r="L720" s="24"/>
      <c r="M720" s="24"/>
      <c r="N720" s="88"/>
      <c r="O720" s="88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</row>
    <row r="721" spans="1:35" ht="18" x14ac:dyDescent="0.3">
      <c r="A721" s="24"/>
      <c r="B721" s="24"/>
      <c r="C721" s="24"/>
      <c r="D721" s="24"/>
      <c r="E721" s="24"/>
      <c r="F721" s="24"/>
      <c r="G721" s="24"/>
      <c r="H721" s="88"/>
      <c r="I721" s="24"/>
      <c r="J721" s="24"/>
      <c r="K721" s="24"/>
      <c r="L721" s="24"/>
      <c r="M721" s="24"/>
      <c r="N721" s="88"/>
      <c r="O721" s="88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</row>
    <row r="722" spans="1:35" ht="18" x14ac:dyDescent="0.3">
      <c r="A722" s="24"/>
      <c r="B722" s="24"/>
      <c r="C722" s="24"/>
      <c r="D722" s="24"/>
      <c r="E722" s="24"/>
      <c r="F722" s="24"/>
      <c r="G722" s="24"/>
      <c r="H722" s="88"/>
      <c r="I722" s="24"/>
      <c r="J722" s="24"/>
      <c r="K722" s="24"/>
      <c r="L722" s="24"/>
      <c r="M722" s="24"/>
      <c r="N722" s="88"/>
      <c r="O722" s="88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</row>
    <row r="723" spans="1:35" ht="18" x14ac:dyDescent="0.3">
      <c r="A723" s="24"/>
      <c r="B723" s="24"/>
      <c r="C723" s="24"/>
      <c r="D723" s="24"/>
      <c r="E723" s="24"/>
      <c r="F723" s="24"/>
      <c r="G723" s="24"/>
      <c r="H723" s="88"/>
      <c r="I723" s="24"/>
      <c r="J723" s="24"/>
      <c r="K723" s="24"/>
      <c r="L723" s="24"/>
      <c r="M723" s="24"/>
      <c r="N723" s="88"/>
      <c r="O723" s="88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</row>
    <row r="724" spans="1:35" ht="18" x14ac:dyDescent="0.3">
      <c r="A724" s="24"/>
      <c r="B724" s="24"/>
      <c r="C724" s="24"/>
      <c r="D724" s="24"/>
      <c r="E724" s="24"/>
      <c r="F724" s="24"/>
      <c r="G724" s="24"/>
      <c r="H724" s="88"/>
      <c r="I724" s="24"/>
      <c r="J724" s="24"/>
      <c r="K724" s="24"/>
      <c r="L724" s="24"/>
      <c r="M724" s="24"/>
      <c r="N724" s="88"/>
      <c r="O724" s="88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</row>
    <row r="725" spans="1:35" ht="18" x14ac:dyDescent="0.3">
      <c r="A725" s="24"/>
      <c r="B725" s="24"/>
      <c r="C725" s="24"/>
      <c r="D725" s="24"/>
      <c r="E725" s="24"/>
      <c r="F725" s="24"/>
      <c r="G725" s="24"/>
      <c r="H725" s="88"/>
      <c r="I725" s="24"/>
      <c r="J725" s="24"/>
      <c r="K725" s="24"/>
      <c r="L725" s="24"/>
      <c r="M725" s="24"/>
      <c r="N725" s="88"/>
      <c r="O725" s="88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</row>
    <row r="726" spans="1:35" ht="18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88"/>
      <c r="O726" s="88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</row>
    <row r="727" spans="1:35" ht="18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88"/>
      <c r="O727" s="88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</row>
    <row r="728" spans="1:35" ht="18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88"/>
      <c r="O728" s="88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</row>
    <row r="729" spans="1:35" ht="18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88"/>
      <c r="O729" s="88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</row>
    <row r="730" spans="1:35" ht="18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88"/>
      <c r="O730" s="88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</row>
    <row r="731" spans="1:35" ht="18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88"/>
      <c r="O731" s="88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</row>
    <row r="732" spans="1:35" ht="18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88"/>
      <c r="O732" s="88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</row>
    <row r="733" spans="1:35" ht="18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88"/>
      <c r="O733" s="88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</row>
    <row r="734" spans="1:35" ht="18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88"/>
      <c r="O734" s="88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</row>
    <row r="735" spans="1:35" ht="18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88"/>
      <c r="O735" s="88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</row>
    <row r="736" spans="1:35" ht="18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88"/>
      <c r="O736" s="88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</row>
    <row r="737" spans="1:35" ht="18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88"/>
      <c r="O737" s="88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</row>
    <row r="738" spans="1:35" ht="18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88"/>
      <c r="O738" s="88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</row>
    <row r="739" spans="1:35" ht="18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88"/>
      <c r="O739" s="88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</row>
    <row r="740" spans="1:35" ht="18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88"/>
      <c r="O740" s="88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</row>
    <row r="741" spans="1:35" ht="18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88"/>
      <c r="O741" s="88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</row>
    <row r="742" spans="1:35" ht="18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88"/>
      <c r="O742" s="88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</row>
    <row r="743" spans="1:35" ht="18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88"/>
      <c r="O743" s="88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</row>
    <row r="744" spans="1:35" ht="18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88"/>
      <c r="O744" s="88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</row>
    <row r="745" spans="1:35" ht="18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88"/>
      <c r="O745" s="88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</row>
    <row r="746" spans="1:35" ht="18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88"/>
      <c r="O746" s="88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</row>
    <row r="747" spans="1:35" ht="18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88"/>
      <c r="O747" s="88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</row>
    <row r="748" spans="1:35" ht="18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88"/>
      <c r="O748" s="88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</row>
    <row r="749" spans="1:35" ht="18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88"/>
      <c r="O749" s="88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</row>
    <row r="750" spans="1:35" ht="18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88"/>
      <c r="O750" s="88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</row>
    <row r="751" spans="1:35" ht="18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88"/>
      <c r="O751" s="88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</row>
    <row r="752" spans="1:35" ht="18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88"/>
      <c r="O752" s="88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</row>
    <row r="753" spans="1:35" ht="18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88"/>
      <c r="O753" s="88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</row>
    <row r="754" spans="1:35" ht="18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88"/>
      <c r="O754" s="88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</row>
    <row r="755" spans="1:35" ht="18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88"/>
      <c r="O755" s="88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</row>
    <row r="756" spans="1:35" ht="18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88"/>
      <c r="O756" s="88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</row>
    <row r="757" spans="1:35" ht="18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88"/>
      <c r="O757" s="88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</row>
    <row r="758" spans="1:35" ht="18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88"/>
      <c r="O758" s="88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</row>
    <row r="759" spans="1:35" ht="18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88"/>
      <c r="O759" s="88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</row>
    <row r="760" spans="1:35" ht="18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88"/>
      <c r="O760" s="88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</row>
    <row r="761" spans="1:35" ht="18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88"/>
      <c r="O761" s="88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</row>
    <row r="762" spans="1:35" ht="18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88"/>
      <c r="O762" s="88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</row>
    <row r="763" spans="1:35" ht="18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88"/>
      <c r="O763" s="88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</row>
    <row r="764" spans="1:35" ht="18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88"/>
      <c r="O764" s="88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</row>
    <row r="765" spans="1:35" ht="18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88"/>
      <c r="O765" s="88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</row>
    <row r="766" spans="1:35" ht="18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88"/>
      <c r="O766" s="88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</row>
    <row r="767" spans="1:35" ht="18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88"/>
      <c r="O767" s="88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</row>
    <row r="768" spans="1:35" ht="18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88"/>
      <c r="O768" s="88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</row>
    <row r="769" spans="1:35" ht="18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88"/>
      <c r="O769" s="88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</row>
    <row r="770" spans="1:35" ht="18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88"/>
      <c r="O770" s="88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</row>
    <row r="771" spans="1:35" ht="18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88"/>
      <c r="O771" s="88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</row>
    <row r="772" spans="1:35" ht="18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88"/>
      <c r="O772" s="88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</row>
    <row r="773" spans="1:35" ht="18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88"/>
      <c r="O773" s="88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</row>
    <row r="774" spans="1:35" ht="18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88"/>
      <c r="O774" s="88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</row>
    <row r="775" spans="1:35" ht="18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88"/>
      <c r="O775" s="88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</row>
    <row r="776" spans="1:35" ht="18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88"/>
      <c r="O776" s="88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</row>
    <row r="777" spans="1:35" ht="18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88"/>
      <c r="O777" s="88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</row>
    <row r="778" spans="1:35" ht="18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88"/>
      <c r="O778" s="88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</row>
    <row r="779" spans="1:35" ht="18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88"/>
      <c r="O779" s="88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</row>
    <row r="780" spans="1:35" ht="18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88"/>
      <c r="O780" s="88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</row>
    <row r="781" spans="1:35" ht="18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88"/>
      <c r="O781" s="88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</row>
    <row r="782" spans="1:35" ht="18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88"/>
      <c r="O782" s="88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</row>
    <row r="783" spans="1:35" ht="18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88"/>
      <c r="O783" s="88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</row>
    <row r="784" spans="1:35" ht="18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88"/>
      <c r="O784" s="88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</row>
    <row r="785" spans="1:35" ht="18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88"/>
      <c r="O785" s="88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</row>
    <row r="786" spans="1:35" ht="18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88"/>
      <c r="O786" s="88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</row>
    <row r="787" spans="1:35" ht="18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88"/>
      <c r="O787" s="88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</row>
    <row r="788" spans="1:35" ht="18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88"/>
      <c r="O788" s="88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</row>
    <row r="789" spans="1:35" ht="18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88"/>
      <c r="O789" s="88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</row>
    <row r="790" spans="1:35" ht="18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88"/>
      <c r="O790" s="88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</row>
    <row r="791" spans="1:35" ht="18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88"/>
      <c r="O791" s="88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</row>
    <row r="792" spans="1:35" ht="18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88"/>
      <c r="O792" s="88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</row>
    <row r="793" spans="1:35" ht="18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88"/>
      <c r="O793" s="88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</row>
    <row r="794" spans="1:35" ht="18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88"/>
      <c r="O794" s="88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</row>
    <row r="795" spans="1:35" ht="18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88"/>
      <c r="O795" s="88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</row>
    <row r="796" spans="1:35" ht="18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88"/>
      <c r="O796" s="88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</row>
    <row r="797" spans="1:35" ht="18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88"/>
      <c r="O797" s="88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</row>
    <row r="798" spans="1:35" ht="18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88"/>
      <c r="O798" s="88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</row>
    <row r="799" spans="1:35" ht="18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88"/>
      <c r="O799" s="88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</row>
    <row r="800" spans="1:35" ht="18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88"/>
      <c r="O800" s="88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</row>
    <row r="801" spans="1:35" ht="18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88"/>
      <c r="O801" s="88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</row>
    <row r="802" spans="1:35" ht="18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88"/>
      <c r="O802" s="88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</row>
    <row r="803" spans="1:35" ht="18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88"/>
      <c r="O803" s="88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</row>
    <row r="804" spans="1:35" ht="18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88"/>
      <c r="O804" s="88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</row>
    <row r="805" spans="1:35" ht="18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88"/>
      <c r="O805" s="88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</row>
    <row r="806" spans="1:35" ht="18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88"/>
      <c r="O806" s="88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</row>
    <row r="807" spans="1:35" ht="18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88"/>
      <c r="O807" s="88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</row>
    <row r="808" spans="1:35" ht="18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88"/>
      <c r="O808" s="88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</row>
    <row r="809" spans="1:35" ht="18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88"/>
      <c r="O809" s="88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</row>
    <row r="810" spans="1:35" ht="18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88"/>
      <c r="O810" s="88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</row>
    <row r="811" spans="1:35" ht="18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88"/>
      <c r="O811" s="88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</row>
    <row r="812" spans="1:35" ht="18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88"/>
      <c r="O812" s="88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</row>
    <row r="813" spans="1:35" ht="18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88"/>
      <c r="O813" s="88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</row>
    <row r="814" spans="1:35" ht="18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88"/>
      <c r="O814" s="88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</row>
    <row r="815" spans="1:35" ht="18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88"/>
      <c r="O815" s="88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</row>
    <row r="816" spans="1:35" ht="18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88"/>
      <c r="O816" s="88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</row>
    <row r="817" spans="1:35" ht="18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88"/>
      <c r="O817" s="88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</row>
    <row r="818" spans="1:35" ht="18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88"/>
      <c r="O818" s="88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</row>
    <row r="819" spans="1:35" ht="18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88"/>
      <c r="O819" s="88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</row>
    <row r="820" spans="1:35" ht="18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88"/>
      <c r="O820" s="88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</row>
    <row r="821" spans="1:35" ht="18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88"/>
      <c r="O821" s="88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</row>
    <row r="822" spans="1:35" ht="18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88"/>
      <c r="O822" s="88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</row>
    <row r="823" spans="1:35" ht="18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88"/>
      <c r="O823" s="88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</row>
    <row r="824" spans="1:35" ht="18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88"/>
      <c r="O824" s="88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</row>
    <row r="825" spans="1:35" ht="18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88"/>
      <c r="O825" s="88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</row>
    <row r="826" spans="1:35" ht="18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88"/>
      <c r="O826" s="88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</row>
    <row r="827" spans="1:35" ht="18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88"/>
      <c r="O827" s="88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</row>
    <row r="828" spans="1:35" ht="18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88"/>
      <c r="O828" s="88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</row>
    <row r="829" spans="1:35" ht="18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88"/>
      <c r="O829" s="88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</row>
    <row r="830" spans="1:35" ht="18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88"/>
      <c r="O830" s="88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</row>
    <row r="831" spans="1:35" ht="18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88"/>
      <c r="O831" s="88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</row>
    <row r="832" spans="1:35" ht="18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88"/>
      <c r="O832" s="88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</row>
    <row r="833" spans="1:35" ht="18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88"/>
      <c r="O833" s="88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</row>
    <row r="834" spans="1:35" ht="18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88"/>
      <c r="O834" s="88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</row>
    <row r="835" spans="1:35" ht="18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88"/>
      <c r="O835" s="88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</row>
    <row r="836" spans="1:35" ht="18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88"/>
      <c r="O836" s="88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</row>
    <row r="837" spans="1:35" ht="18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88"/>
      <c r="O837" s="88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</row>
    <row r="838" spans="1:35" ht="18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88"/>
      <c r="O838" s="88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</row>
    <row r="839" spans="1:35" ht="18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88"/>
      <c r="O839" s="88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</row>
    <row r="840" spans="1:35" ht="18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88"/>
      <c r="O840" s="88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</row>
    <row r="841" spans="1:35" ht="18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88"/>
      <c r="O841" s="88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</row>
    <row r="842" spans="1:35" ht="18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88"/>
      <c r="O842" s="88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</row>
    <row r="843" spans="1:35" ht="18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88"/>
      <c r="O843" s="88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</row>
    <row r="844" spans="1:35" ht="18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88"/>
      <c r="O844" s="88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</row>
    <row r="845" spans="1:35" ht="18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88"/>
      <c r="O845" s="88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</row>
    <row r="846" spans="1:35" ht="18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88"/>
      <c r="O846" s="88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</row>
    <row r="847" spans="1:35" ht="18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88"/>
      <c r="O847" s="88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</row>
    <row r="848" spans="1:35" ht="18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88"/>
      <c r="O848" s="88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</row>
    <row r="849" spans="1:35" ht="18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88"/>
      <c r="O849" s="88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</row>
    <row r="850" spans="1:35" ht="18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88"/>
      <c r="O850" s="88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</row>
    <row r="851" spans="1:35" ht="18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88"/>
      <c r="O851" s="88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</row>
    <row r="852" spans="1:35" ht="18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88"/>
      <c r="O852" s="88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</row>
    <row r="853" spans="1:35" ht="18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88"/>
      <c r="O853" s="88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</row>
    <row r="854" spans="1:35" ht="18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88"/>
      <c r="O854" s="88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</row>
    <row r="855" spans="1:35" ht="18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88"/>
      <c r="O855" s="88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</row>
    <row r="856" spans="1:35" ht="18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88"/>
      <c r="O856" s="88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</row>
    <row r="857" spans="1:35" ht="18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88"/>
      <c r="O857" s="88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</row>
    <row r="858" spans="1:35" ht="18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88"/>
      <c r="O858" s="88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</row>
    <row r="859" spans="1:35" ht="18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88"/>
      <c r="O859" s="88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</row>
    <row r="860" spans="1:35" ht="18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88"/>
      <c r="O860" s="88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</row>
    <row r="861" spans="1:35" ht="18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88"/>
      <c r="O861" s="88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</row>
    <row r="862" spans="1:35" ht="18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88"/>
      <c r="O862" s="88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</row>
    <row r="863" spans="1:35" ht="18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88"/>
      <c r="O863" s="88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</row>
    <row r="864" spans="1:35" ht="18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88"/>
      <c r="O864" s="88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</row>
    <row r="865" spans="1:35" ht="18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88"/>
      <c r="O865" s="88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</row>
    <row r="866" spans="1:35" ht="18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88"/>
      <c r="O866" s="88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</row>
    <row r="867" spans="1:35" ht="18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88"/>
      <c r="O867" s="88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</row>
    <row r="868" spans="1:35" ht="18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88"/>
      <c r="O868" s="88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</row>
    <row r="869" spans="1:35" ht="18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88"/>
      <c r="O869" s="88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</row>
    <row r="870" spans="1:35" ht="18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88"/>
      <c r="O870" s="88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</row>
    <row r="871" spans="1:35" ht="18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88"/>
      <c r="O871" s="88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</row>
    <row r="872" spans="1:35" ht="18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88"/>
      <c r="O872" s="88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</row>
    <row r="873" spans="1:35" ht="18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88"/>
      <c r="O873" s="88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</row>
    <row r="874" spans="1:35" ht="18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88"/>
      <c r="O874" s="88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</row>
    <row r="875" spans="1:35" ht="18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88"/>
      <c r="O875" s="88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</row>
    <row r="876" spans="1:35" ht="18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88"/>
      <c r="O876" s="88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</row>
    <row r="877" spans="1:35" ht="18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88"/>
      <c r="O877" s="88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</row>
    <row r="878" spans="1:35" ht="18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88"/>
      <c r="O878" s="88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</row>
    <row r="879" spans="1:35" ht="18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88"/>
      <c r="O879" s="88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</row>
    <row r="880" spans="1:35" ht="18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88"/>
      <c r="O880" s="88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</row>
    <row r="881" spans="1:35" ht="18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88"/>
      <c r="O881" s="88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</row>
    <row r="882" spans="1:35" ht="18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88"/>
      <c r="O882" s="88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</row>
    <row r="883" spans="1:35" ht="18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88"/>
      <c r="O883" s="88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</row>
    <row r="884" spans="1:35" ht="18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88"/>
      <c r="O884" s="88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</row>
    <row r="885" spans="1:35" ht="18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88"/>
      <c r="O885" s="88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</row>
    <row r="886" spans="1:35" ht="18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88"/>
      <c r="O886" s="88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</row>
    <row r="887" spans="1:35" ht="18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88"/>
      <c r="O887" s="88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</row>
    <row r="888" spans="1:35" ht="18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88"/>
      <c r="O888" s="88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</row>
    <row r="889" spans="1:35" ht="18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88"/>
      <c r="O889" s="88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</row>
    <row r="890" spans="1:35" ht="18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88"/>
      <c r="O890" s="88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</row>
    <row r="891" spans="1:35" ht="18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88"/>
      <c r="O891" s="88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</row>
    <row r="892" spans="1:35" ht="18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88"/>
      <c r="O892" s="88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</row>
    <row r="893" spans="1:35" ht="18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88"/>
      <c r="O893" s="88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</row>
    <row r="894" spans="1:35" ht="18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88"/>
      <c r="O894" s="88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</row>
    <row r="895" spans="1:35" ht="18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88"/>
      <c r="O895" s="88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</row>
    <row r="896" spans="1:35" ht="18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88"/>
      <c r="O896" s="88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</row>
    <row r="897" spans="1:35" ht="18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88"/>
      <c r="O897" s="88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</row>
    <row r="898" spans="1:35" ht="18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88"/>
      <c r="O898" s="88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</row>
    <row r="899" spans="1:35" ht="18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88"/>
      <c r="O899" s="88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</row>
    <row r="900" spans="1:35" ht="18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88"/>
      <c r="O900" s="88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</row>
    <row r="901" spans="1:35" ht="18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88"/>
      <c r="O901" s="88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</row>
    <row r="902" spans="1:35" ht="18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88"/>
      <c r="O902" s="88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</row>
    <row r="903" spans="1:35" ht="18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88"/>
      <c r="O903" s="88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</row>
    <row r="904" spans="1:35" ht="18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88"/>
      <c r="O904" s="88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</row>
    <row r="905" spans="1:35" ht="18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88"/>
      <c r="O905" s="88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</row>
    <row r="906" spans="1:35" ht="18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88"/>
      <c r="O906" s="88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</row>
    <row r="907" spans="1:35" ht="18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88"/>
      <c r="O907" s="88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</row>
    <row r="908" spans="1:35" ht="18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88"/>
      <c r="O908" s="88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</row>
    <row r="909" spans="1:35" ht="18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88"/>
      <c r="O909" s="88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</row>
    <row r="910" spans="1:35" ht="18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88"/>
      <c r="O910" s="88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</row>
    <row r="911" spans="1:35" ht="18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88"/>
      <c r="O911" s="88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</row>
    <row r="912" spans="1:35" ht="18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88"/>
      <c r="O912" s="88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</row>
    <row r="913" spans="1:35" ht="18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88"/>
      <c r="O913" s="88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</row>
    <row r="914" spans="1:35" ht="18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88"/>
      <c r="O914" s="88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</row>
    <row r="915" spans="1:35" ht="18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88"/>
      <c r="O915" s="88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</row>
    <row r="916" spans="1:35" ht="18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88"/>
      <c r="O916" s="88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</row>
    <row r="917" spans="1:35" ht="18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88"/>
      <c r="O917" s="88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</row>
    <row r="918" spans="1:35" ht="18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88"/>
      <c r="O918" s="88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</row>
    <row r="919" spans="1:35" ht="18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88"/>
      <c r="O919" s="88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</row>
    <row r="920" spans="1:35" ht="18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88"/>
      <c r="O920" s="88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</row>
    <row r="921" spans="1:35" ht="18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88"/>
      <c r="O921" s="88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</row>
    <row r="922" spans="1:35" ht="18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88"/>
      <c r="O922" s="88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</row>
    <row r="923" spans="1:35" ht="18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88"/>
      <c r="O923" s="88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</row>
    <row r="924" spans="1:35" ht="18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88"/>
      <c r="O924" s="88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</row>
    <row r="925" spans="1:35" ht="18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88"/>
      <c r="O925" s="88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</row>
    <row r="926" spans="1:35" ht="18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88"/>
      <c r="O926" s="88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</row>
    <row r="927" spans="1:35" ht="18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88"/>
      <c r="O927" s="88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</row>
    <row r="928" spans="1:35" ht="18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88"/>
      <c r="O928" s="88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</row>
    <row r="929" spans="1:35" ht="18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88"/>
      <c r="O929" s="88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</row>
    <row r="930" spans="1:35" ht="18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88"/>
      <c r="O930" s="88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</row>
    <row r="931" spans="1:35" ht="18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88"/>
      <c r="O931" s="88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</row>
    <row r="932" spans="1:35" ht="18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88"/>
      <c r="O932" s="88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</row>
    <row r="933" spans="1:35" ht="18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88"/>
      <c r="O933" s="88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</row>
    <row r="934" spans="1:35" ht="18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88"/>
      <c r="O934" s="88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</row>
    <row r="935" spans="1:35" ht="18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88"/>
      <c r="O935" s="88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</row>
    <row r="936" spans="1:35" ht="18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88"/>
      <c r="O936" s="88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</row>
    <row r="937" spans="1:35" ht="18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88"/>
      <c r="O937" s="88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</row>
    <row r="938" spans="1:35" ht="18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88"/>
      <c r="O938" s="88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</row>
    <row r="939" spans="1:35" ht="18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88"/>
      <c r="O939" s="88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</row>
    <row r="940" spans="1:35" ht="18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88"/>
      <c r="O940" s="88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</row>
    <row r="941" spans="1:35" ht="18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88"/>
      <c r="O941" s="88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</row>
    <row r="942" spans="1:35" ht="18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88"/>
      <c r="O942" s="88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</row>
    <row r="943" spans="1:35" ht="18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88"/>
      <c r="O943" s="88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</row>
    <row r="944" spans="1:35" ht="18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88"/>
      <c r="O944" s="88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</row>
    <row r="945" spans="1:35" ht="18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88"/>
      <c r="O945" s="88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</row>
    <row r="946" spans="1:35" ht="18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88"/>
      <c r="O946" s="88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</row>
    <row r="947" spans="1:35" ht="18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88"/>
      <c r="O947" s="88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</row>
    <row r="948" spans="1:35" ht="18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88"/>
      <c r="O948" s="88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</row>
    <row r="949" spans="1:35" ht="18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88"/>
      <c r="O949" s="88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</row>
    <row r="950" spans="1:35" ht="18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88"/>
      <c r="O950" s="88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</row>
    <row r="951" spans="1:35" ht="18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88"/>
      <c r="O951" s="88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</row>
    <row r="952" spans="1:35" ht="18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88"/>
      <c r="O952" s="88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</row>
    <row r="953" spans="1:35" ht="18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88"/>
      <c r="O953" s="88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</row>
    <row r="954" spans="1:35" ht="18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88"/>
      <c r="O954" s="88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</row>
    <row r="955" spans="1:35" ht="18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88"/>
      <c r="O955" s="88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</row>
    <row r="956" spans="1:35" ht="18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88"/>
      <c r="O956" s="88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</row>
    <row r="957" spans="1:35" ht="18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88"/>
      <c r="O957" s="88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</row>
    <row r="958" spans="1:35" ht="18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88"/>
      <c r="O958" s="88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</row>
    <row r="959" spans="1:35" ht="18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88"/>
      <c r="O959" s="88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</row>
    <row r="960" spans="1:35" ht="18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88"/>
      <c r="O960" s="88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</row>
    <row r="961" spans="1:35" ht="18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88"/>
      <c r="O961" s="88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</row>
    <row r="962" spans="1:35" ht="18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88"/>
      <c r="O962" s="88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</row>
    <row r="963" spans="1:35" ht="18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88"/>
      <c r="O963" s="88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</row>
    <row r="964" spans="1:35" ht="18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88"/>
      <c r="O964" s="88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</row>
    <row r="965" spans="1:35" ht="18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88"/>
      <c r="O965" s="88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</row>
    <row r="966" spans="1:35" ht="18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88"/>
      <c r="O966" s="88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</row>
    <row r="967" spans="1:35" ht="18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88"/>
      <c r="O967" s="88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</row>
    <row r="968" spans="1:35" ht="18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88"/>
      <c r="O968" s="88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</row>
    <row r="969" spans="1:35" ht="18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88"/>
      <c r="O969" s="88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</row>
    <row r="970" spans="1:35" ht="18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88"/>
      <c r="O970" s="88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</row>
    <row r="971" spans="1:35" ht="18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88"/>
      <c r="O971" s="88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</row>
    <row r="972" spans="1:35" ht="18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88"/>
      <c r="O972" s="88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</row>
    <row r="973" spans="1:35" ht="18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88"/>
      <c r="O973" s="88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</row>
    <row r="974" spans="1:35" ht="18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88"/>
      <c r="O974" s="88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</row>
    <row r="975" spans="1:35" ht="18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88"/>
      <c r="O975" s="88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</row>
    <row r="976" spans="1:35" ht="18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88"/>
      <c r="O976" s="88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</row>
    <row r="977" spans="1:35" ht="18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88"/>
      <c r="O977" s="88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</row>
    <row r="978" spans="1:35" ht="18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88"/>
      <c r="O978" s="88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</row>
    <row r="979" spans="1:35" ht="18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88"/>
      <c r="O979" s="88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</row>
    <row r="980" spans="1:35" ht="18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88"/>
      <c r="O980" s="88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</row>
    <row r="981" spans="1:35" ht="18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88"/>
      <c r="O981" s="88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</row>
    <row r="982" spans="1:35" ht="18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88"/>
      <c r="O982" s="88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</row>
    <row r="983" spans="1:35" ht="18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88"/>
      <c r="O983" s="88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</row>
    <row r="984" spans="1:35" ht="18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88"/>
      <c r="O984" s="88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</row>
    <row r="985" spans="1:35" ht="18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88"/>
      <c r="O985" s="88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</row>
    <row r="986" spans="1:35" ht="18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88"/>
      <c r="O986" s="88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</row>
    <row r="987" spans="1:35" ht="18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88"/>
      <c r="O987" s="88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</row>
    <row r="988" spans="1:35" ht="18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88"/>
      <c r="O988" s="88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</row>
    <row r="989" spans="1:35" ht="18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88"/>
      <c r="O989" s="88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</row>
    <row r="990" spans="1:35" ht="18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88"/>
      <c r="O990" s="88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</row>
    <row r="991" spans="1:35" ht="18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88"/>
      <c r="O991" s="88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</row>
    <row r="992" spans="1:35" ht="18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88"/>
      <c r="O992" s="88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</row>
    <row r="993" spans="1:35" ht="18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88"/>
      <c r="O993" s="88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</row>
    <row r="994" spans="1:35" ht="18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88"/>
      <c r="O994" s="88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</row>
    <row r="995" spans="1:35" ht="18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88"/>
      <c r="O995" s="88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</row>
    <row r="996" spans="1:35" ht="18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88"/>
      <c r="O996" s="88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</row>
    <row r="997" spans="1:35" ht="18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88"/>
      <c r="O997" s="88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</row>
    <row r="998" spans="1:35" ht="18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88"/>
      <c r="O998" s="88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</row>
    <row r="999" spans="1:35" ht="18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88"/>
      <c r="O999" s="88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</row>
    <row r="1000" spans="1:35" ht="18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88"/>
      <c r="O1000" s="88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</row>
    <row r="1001" spans="1:35" ht="18" x14ac:dyDescent="0.3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88"/>
      <c r="O1001" s="88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</row>
    <row r="1002" spans="1:35" ht="18" x14ac:dyDescent="0.3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88"/>
      <c r="O1002" s="88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</row>
    <row r="1003" spans="1:35" ht="18" x14ac:dyDescent="0.3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88"/>
      <c r="O1003" s="88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</row>
    <row r="1004" spans="1:35" ht="18" x14ac:dyDescent="0.3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88"/>
      <c r="O1004" s="88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</row>
    <row r="1005" spans="1:35" ht="18" x14ac:dyDescent="0.3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88"/>
      <c r="O1005" s="88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</row>
    <row r="1006" spans="1:35" ht="18" x14ac:dyDescent="0.3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88"/>
      <c r="O1006" s="88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</row>
    <row r="1007" spans="1:35" ht="18" x14ac:dyDescent="0.3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88"/>
      <c r="O1007" s="88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</row>
    <row r="1008" spans="1:35" ht="18" x14ac:dyDescent="0.3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88"/>
      <c r="O1008" s="88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</row>
    <row r="1009" spans="1:35" ht="18" x14ac:dyDescent="0.3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88"/>
      <c r="O1009" s="88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</row>
    <row r="1010" spans="1:35" ht="18" x14ac:dyDescent="0.3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88"/>
      <c r="O1010" s="88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</row>
    <row r="1011" spans="1:35" ht="18" x14ac:dyDescent="0.3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88"/>
      <c r="O1011" s="88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</row>
    <row r="1012" spans="1:35" ht="18" x14ac:dyDescent="0.3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88"/>
      <c r="O1012" s="88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</row>
    <row r="1013" spans="1:35" ht="18" x14ac:dyDescent="0.3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88"/>
      <c r="O1013" s="88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</row>
    <row r="1014" spans="1:35" ht="18" x14ac:dyDescent="0.3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88"/>
      <c r="O1014" s="88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</row>
    <row r="1015" spans="1:35" ht="18" x14ac:dyDescent="0.3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88"/>
      <c r="O1015" s="88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</row>
    <row r="1016" spans="1:35" ht="18" x14ac:dyDescent="0.3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88"/>
      <c r="O1016" s="88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</row>
    <row r="1017" spans="1:35" ht="18" x14ac:dyDescent="0.3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88"/>
      <c r="O1017" s="88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</row>
    <row r="1018" spans="1:35" ht="18" x14ac:dyDescent="0.3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88"/>
      <c r="O1018" s="88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</row>
    <row r="1019" spans="1:35" ht="18" x14ac:dyDescent="0.3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88"/>
      <c r="O1019" s="88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</row>
    <row r="1020" spans="1:35" ht="18" x14ac:dyDescent="0.3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88"/>
      <c r="O1020" s="88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</row>
    <row r="1021" spans="1:35" ht="18" x14ac:dyDescent="0.3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88"/>
      <c r="O1021" s="88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</row>
    <row r="1022" spans="1:35" ht="18" x14ac:dyDescent="0.3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88"/>
      <c r="O1022" s="88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</row>
    <row r="1023" spans="1:35" ht="18" x14ac:dyDescent="0.3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88"/>
      <c r="O1023" s="88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</row>
    <row r="1024" spans="1:35" ht="18" x14ac:dyDescent="0.3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88"/>
      <c r="O1024" s="88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</row>
    <row r="1025" spans="1:35" ht="18" x14ac:dyDescent="0.3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88"/>
      <c r="O1025" s="88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</row>
    <row r="1026" spans="1:35" ht="18" x14ac:dyDescent="0.3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88"/>
      <c r="O1026" s="88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</row>
    <row r="1027" spans="1:35" ht="18" x14ac:dyDescent="0.3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88"/>
      <c r="O1027" s="88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</row>
    <row r="1028" spans="1:35" ht="18" x14ac:dyDescent="0.3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88"/>
      <c r="O1028" s="88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</row>
    <row r="1029" spans="1:35" ht="18" x14ac:dyDescent="0.3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88"/>
      <c r="O1029" s="88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</row>
    <row r="1030" spans="1:35" ht="18" x14ac:dyDescent="0.3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88"/>
      <c r="O1030" s="88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</row>
    <row r="1031" spans="1:35" ht="18" x14ac:dyDescent="0.3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88"/>
      <c r="O1031" s="88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</row>
    <row r="1032" spans="1:35" ht="18" x14ac:dyDescent="0.3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88"/>
      <c r="O1032" s="88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</row>
    <row r="1033" spans="1:35" ht="18" x14ac:dyDescent="0.3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88"/>
      <c r="O1033" s="88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</row>
    <row r="1034" spans="1:35" ht="18" x14ac:dyDescent="0.3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88"/>
      <c r="O1034" s="88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</row>
    <row r="1035" spans="1:35" ht="18" x14ac:dyDescent="0.3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88"/>
      <c r="O1035" s="88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</row>
    <row r="1036" spans="1:35" ht="18" x14ac:dyDescent="0.3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88"/>
      <c r="O1036" s="88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</row>
    <row r="1037" spans="1:35" ht="18" x14ac:dyDescent="0.3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88"/>
      <c r="O1037" s="88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</row>
    <row r="1038" spans="1:35" ht="18" x14ac:dyDescent="0.3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88"/>
      <c r="O1038" s="88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</row>
    <row r="1039" spans="1:35" ht="18" x14ac:dyDescent="0.3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88"/>
      <c r="O1039" s="88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</row>
    <row r="1040" spans="1:35" ht="18" x14ac:dyDescent="0.3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88"/>
      <c r="O1040" s="88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</row>
    <row r="1041" spans="1:35" ht="18" x14ac:dyDescent="0.3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88"/>
      <c r="O1041" s="88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</row>
    <row r="1042" spans="1:35" ht="18" x14ac:dyDescent="0.3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88"/>
      <c r="O1042" s="88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</row>
    <row r="1043" spans="1:35" ht="18" x14ac:dyDescent="0.3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88"/>
      <c r="O1043" s="88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</row>
    <row r="1044" spans="1:35" ht="18" x14ac:dyDescent="0.3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88"/>
      <c r="O1044" s="88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</row>
    <row r="1045" spans="1:35" ht="18" x14ac:dyDescent="0.3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88"/>
      <c r="O1045" s="88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</row>
    <row r="1046" spans="1:35" ht="18" x14ac:dyDescent="0.3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88"/>
      <c r="O1046" s="88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</row>
    <row r="1047" spans="1:35" ht="18" x14ac:dyDescent="0.3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88"/>
      <c r="O1047" s="88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</row>
    <row r="1048" spans="1:35" ht="18" x14ac:dyDescent="0.3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88"/>
      <c r="O1048" s="88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</row>
    <row r="1049" spans="1:35" ht="18" x14ac:dyDescent="0.3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88"/>
      <c r="O1049" s="88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</row>
    <row r="1050" spans="1:35" ht="18" x14ac:dyDescent="0.3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88"/>
      <c r="O1050" s="88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</row>
    <row r="1051" spans="1:35" ht="18" x14ac:dyDescent="0.3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88"/>
      <c r="O1051" s="88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</row>
    <row r="1052" spans="1:35" ht="18" x14ac:dyDescent="0.3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88"/>
      <c r="O1052" s="88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</row>
    <row r="1053" spans="1:35" ht="18" x14ac:dyDescent="0.3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88"/>
      <c r="O1053" s="88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</row>
    <row r="1054" spans="1:35" ht="18" x14ac:dyDescent="0.3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88"/>
      <c r="O1054" s="88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</row>
    <row r="1055" spans="1:35" ht="18" x14ac:dyDescent="0.3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88"/>
      <c r="O1055" s="88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</row>
    <row r="1056" spans="1:35" ht="18" x14ac:dyDescent="0.3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88"/>
      <c r="O1056" s="88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</row>
    <row r="1057" spans="1:35" ht="18" x14ac:dyDescent="0.3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88"/>
      <c r="O1057" s="88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</row>
    <row r="1058" spans="1:35" ht="18" x14ac:dyDescent="0.3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88"/>
      <c r="O1058" s="88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</row>
    <row r="1059" spans="1:35" ht="18" x14ac:dyDescent="0.3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88"/>
      <c r="O1059" s="88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</row>
    <row r="1060" spans="1:35" ht="18" x14ac:dyDescent="0.3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88"/>
      <c r="O1060" s="88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</row>
    <row r="1061" spans="1:35" ht="18" x14ac:dyDescent="0.3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88"/>
      <c r="O1061" s="88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</row>
    <row r="1062" spans="1:35" ht="18" x14ac:dyDescent="0.3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88"/>
      <c r="O1062" s="88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</row>
    <row r="1063" spans="1:35" ht="18" x14ac:dyDescent="0.3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88"/>
      <c r="O1063" s="88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</row>
    <row r="1064" spans="1:35" ht="18" x14ac:dyDescent="0.3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88"/>
      <c r="O1064" s="88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</row>
    <row r="1065" spans="1:35" ht="18" x14ac:dyDescent="0.3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88"/>
      <c r="O1065" s="88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</row>
    <row r="1066" spans="1:35" ht="18" x14ac:dyDescent="0.3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88"/>
      <c r="O1066" s="88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</row>
    <row r="1067" spans="1:35" ht="18" x14ac:dyDescent="0.3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88"/>
      <c r="O1067" s="88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</row>
    <row r="1068" spans="1:35" ht="18" x14ac:dyDescent="0.3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88"/>
      <c r="O1068" s="88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</row>
    <row r="1069" spans="1:35" ht="18" x14ac:dyDescent="0.3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88"/>
      <c r="O1069" s="88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</row>
    <row r="1070" spans="1:35" ht="18" x14ac:dyDescent="0.3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88"/>
      <c r="O1070" s="88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</row>
    <row r="1071" spans="1:35" ht="18" x14ac:dyDescent="0.3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88"/>
      <c r="O1071" s="88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</row>
    <row r="1072" spans="1:35" ht="18" x14ac:dyDescent="0.3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88"/>
      <c r="O1072" s="88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</row>
    <row r="1073" spans="1:35" ht="18" x14ac:dyDescent="0.3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88"/>
      <c r="O1073" s="88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</row>
    <row r="1074" spans="1:35" ht="18" x14ac:dyDescent="0.3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88"/>
      <c r="O1074" s="88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</row>
    <row r="1075" spans="1:35" ht="18" x14ac:dyDescent="0.3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88"/>
      <c r="O1075" s="88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</row>
    <row r="1076" spans="1:35" ht="18" x14ac:dyDescent="0.3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88"/>
      <c r="O1076" s="88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</row>
    <row r="1077" spans="1:35" ht="18" x14ac:dyDescent="0.3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88"/>
      <c r="O1077" s="88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</row>
    <row r="1078" spans="1:35" ht="18" x14ac:dyDescent="0.3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88"/>
      <c r="O1078" s="88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</row>
    <row r="1079" spans="1:35" ht="18" x14ac:dyDescent="0.3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88"/>
      <c r="O1079" s="88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</row>
    <row r="1080" spans="1:35" ht="18" x14ac:dyDescent="0.3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88"/>
      <c r="O1080" s="88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</row>
    <row r="1081" spans="1:35" ht="18" x14ac:dyDescent="0.3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88"/>
      <c r="O1081" s="88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</row>
    <row r="1082" spans="1:35" ht="18" x14ac:dyDescent="0.3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88"/>
      <c r="O1082" s="88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</row>
    <row r="1083" spans="1:35" ht="18" x14ac:dyDescent="0.3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88"/>
      <c r="O1083" s="88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</row>
    <row r="1084" spans="1:35" ht="18" x14ac:dyDescent="0.3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88"/>
      <c r="O1084" s="88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</row>
    <row r="1085" spans="1:35" ht="18" x14ac:dyDescent="0.3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88"/>
      <c r="O1085" s="88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</row>
    <row r="1086" spans="1:35" ht="18" x14ac:dyDescent="0.3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88"/>
      <c r="O1086" s="88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</row>
    <row r="1087" spans="1:35" ht="18" x14ac:dyDescent="0.3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88"/>
      <c r="O1087" s="88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</row>
    <row r="1088" spans="1:35" ht="18" x14ac:dyDescent="0.3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88"/>
      <c r="O1088" s="88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</row>
    <row r="1089" spans="1:35" ht="18" x14ac:dyDescent="0.3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88"/>
      <c r="O1089" s="88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</row>
    <row r="1090" spans="1:35" ht="18" x14ac:dyDescent="0.3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88"/>
      <c r="O1090" s="88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</row>
    <row r="1091" spans="1:35" ht="18" x14ac:dyDescent="0.3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88"/>
      <c r="O1091" s="88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</row>
    <row r="1092" spans="1:35" ht="18" x14ac:dyDescent="0.3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88"/>
      <c r="O1092" s="88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</row>
    <row r="1093" spans="1:35" ht="18" x14ac:dyDescent="0.3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88"/>
      <c r="O1093" s="88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</row>
    <row r="1094" spans="1:35" ht="18" x14ac:dyDescent="0.3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88"/>
      <c r="O1094" s="88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</row>
    <row r="1095" spans="1:35" ht="18" x14ac:dyDescent="0.3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88"/>
      <c r="O1095" s="88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</row>
    <row r="1096" spans="1:35" ht="18" x14ac:dyDescent="0.3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88"/>
      <c r="O1096" s="88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</row>
    <row r="1097" spans="1:35" ht="18" x14ac:dyDescent="0.3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88"/>
      <c r="O1097" s="88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</row>
    <row r="1098" spans="1:35" ht="18" x14ac:dyDescent="0.3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88"/>
      <c r="O1098" s="88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</row>
    <row r="1099" spans="1:35" ht="18" x14ac:dyDescent="0.3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88"/>
      <c r="O1099" s="88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</row>
    <row r="1100" spans="1:35" ht="18" x14ac:dyDescent="0.3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88"/>
      <c r="O1100" s="88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</row>
    <row r="1101" spans="1:35" ht="18" x14ac:dyDescent="0.3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88"/>
      <c r="O1101" s="88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</row>
    <row r="1102" spans="1:35" ht="18" x14ac:dyDescent="0.3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88"/>
      <c r="O1102" s="88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</row>
    <row r="1103" spans="1:35" ht="18" x14ac:dyDescent="0.3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88"/>
      <c r="O1103" s="88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</row>
    <row r="1104" spans="1:35" ht="18" x14ac:dyDescent="0.3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88"/>
      <c r="O1104" s="88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</row>
    <row r="1105" spans="1:35" ht="18" x14ac:dyDescent="0.3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88"/>
      <c r="O1105" s="88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</row>
    <row r="1106" spans="1:35" ht="18" x14ac:dyDescent="0.3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88"/>
      <c r="O1106" s="88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</row>
    <row r="1107" spans="1:35" ht="18" x14ac:dyDescent="0.3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88"/>
      <c r="O1107" s="88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</row>
    <row r="1108" spans="1:35" ht="18" x14ac:dyDescent="0.3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88"/>
      <c r="O1108" s="88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</row>
    <row r="1109" spans="1:35" ht="18" x14ac:dyDescent="0.3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88"/>
      <c r="O1109" s="88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</row>
    <row r="1110" spans="1:35" ht="18" x14ac:dyDescent="0.3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88"/>
      <c r="O1110" s="88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</row>
    <row r="1111" spans="1:35" ht="18" x14ac:dyDescent="0.3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88"/>
      <c r="O1111" s="88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</row>
    <row r="1112" spans="1:35" ht="18" x14ac:dyDescent="0.3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88"/>
      <c r="O1112" s="88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</row>
    <row r="1113" spans="1:35" ht="18" x14ac:dyDescent="0.3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88"/>
      <c r="O1113" s="88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</row>
    <row r="1114" spans="1:35" ht="18" x14ac:dyDescent="0.3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88"/>
      <c r="O1114" s="88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</row>
    <row r="1115" spans="1:35" ht="18" x14ac:dyDescent="0.3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88"/>
      <c r="O1115" s="88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</row>
    <row r="1116" spans="1:35" ht="18" x14ac:dyDescent="0.3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88"/>
      <c r="O1116" s="88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</row>
    <row r="1117" spans="1:35" ht="18" x14ac:dyDescent="0.3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88"/>
      <c r="O1117" s="88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</row>
    <row r="1118" spans="1:35" ht="18" x14ac:dyDescent="0.3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88"/>
      <c r="O1118" s="88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</row>
    <row r="1119" spans="1:35" ht="18" x14ac:dyDescent="0.3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88"/>
      <c r="O1119" s="88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</row>
    <row r="1120" spans="1:35" ht="18" x14ac:dyDescent="0.3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88"/>
      <c r="O1120" s="88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</row>
    <row r="1121" spans="1:35" ht="18" x14ac:dyDescent="0.3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88"/>
      <c r="O1121" s="88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</row>
    <row r="1122" spans="1:35" ht="18" x14ac:dyDescent="0.3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88"/>
      <c r="O1122" s="88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</row>
    <row r="1123" spans="1:35" ht="18" x14ac:dyDescent="0.3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88"/>
      <c r="O1123" s="88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</row>
    <row r="1124" spans="1:35" ht="18" x14ac:dyDescent="0.3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88"/>
      <c r="O1124" s="88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</row>
    <row r="1125" spans="1:35" ht="18" x14ac:dyDescent="0.3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88"/>
      <c r="O1125" s="88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</row>
    <row r="1126" spans="1:35" ht="18" x14ac:dyDescent="0.3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88"/>
      <c r="O1126" s="88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</row>
    <row r="1127" spans="1:35" ht="18" x14ac:dyDescent="0.3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88"/>
      <c r="O1127" s="88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</row>
    <row r="1128" spans="1:35" ht="18" x14ac:dyDescent="0.3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88"/>
      <c r="O1128" s="88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</row>
    <row r="1129" spans="1:35" ht="18" x14ac:dyDescent="0.3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88"/>
      <c r="O1129" s="88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</row>
    <row r="1130" spans="1:35" ht="18" x14ac:dyDescent="0.3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88"/>
      <c r="O1130" s="88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</row>
    <row r="1131" spans="1:35" ht="18" x14ac:dyDescent="0.3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88"/>
      <c r="O1131" s="88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</row>
    <row r="1132" spans="1:35" ht="18" x14ac:dyDescent="0.3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88"/>
      <c r="O1132" s="88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</row>
    <row r="1133" spans="1:35" ht="18" x14ac:dyDescent="0.3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88"/>
      <c r="O1133" s="88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</row>
    <row r="1134" spans="1:35" ht="18" x14ac:dyDescent="0.3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88"/>
      <c r="O1134" s="88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</row>
    <row r="1135" spans="1:35" ht="18" x14ac:dyDescent="0.3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88"/>
      <c r="O1135" s="88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</row>
    <row r="1136" spans="1:35" ht="18" x14ac:dyDescent="0.3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88"/>
      <c r="O1136" s="88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</row>
    <row r="1137" spans="1:35" ht="18" x14ac:dyDescent="0.3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88"/>
      <c r="O1137" s="88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</row>
    <row r="1138" spans="1:35" ht="18" x14ac:dyDescent="0.3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88"/>
      <c r="O1138" s="88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</row>
    <row r="1139" spans="1:35" ht="18" x14ac:dyDescent="0.3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88"/>
      <c r="O1139" s="88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</row>
    <row r="1140" spans="1:35" ht="18" x14ac:dyDescent="0.3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88"/>
      <c r="O1140" s="88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</row>
    <row r="1141" spans="1:35" ht="18" x14ac:dyDescent="0.3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88"/>
      <c r="O1141" s="88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</row>
    <row r="1142" spans="1:35" ht="18" x14ac:dyDescent="0.3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88"/>
      <c r="O1142" s="88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</row>
    <row r="1143" spans="1:35" ht="18" x14ac:dyDescent="0.3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88"/>
      <c r="O1143" s="88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</row>
    <row r="1144" spans="1:35" ht="18" x14ac:dyDescent="0.3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88"/>
      <c r="O1144" s="88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</row>
    <row r="1145" spans="1:35" ht="18" x14ac:dyDescent="0.3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88"/>
      <c r="O1145" s="88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</row>
    <row r="1146" spans="1:35" ht="18" x14ac:dyDescent="0.3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88"/>
      <c r="O1146" s="88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</row>
    <row r="1147" spans="1:35" ht="18" x14ac:dyDescent="0.3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88"/>
      <c r="O1147" s="88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</row>
    <row r="1148" spans="1:35" ht="18" x14ac:dyDescent="0.3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88"/>
      <c r="O1148" s="88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</row>
    <row r="1149" spans="1:35" ht="18" x14ac:dyDescent="0.3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88"/>
      <c r="O1149" s="88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</row>
    <row r="1150" spans="1:35" ht="18" x14ac:dyDescent="0.3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88"/>
      <c r="O1150" s="88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</row>
    <row r="1151" spans="1:35" ht="18" x14ac:dyDescent="0.3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88"/>
      <c r="O1151" s="88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</row>
    <row r="1152" spans="1:35" ht="18" x14ac:dyDescent="0.3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88"/>
      <c r="O1152" s="88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</row>
    <row r="1153" spans="1:35" ht="18" x14ac:dyDescent="0.3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88"/>
      <c r="O1153" s="88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</row>
    <row r="1154" spans="1:35" ht="18" x14ac:dyDescent="0.3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88"/>
      <c r="O1154" s="88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</row>
    <row r="1155" spans="1:35" ht="18" x14ac:dyDescent="0.3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88"/>
      <c r="O1155" s="88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</row>
    <row r="1156" spans="1:35" ht="18" x14ac:dyDescent="0.3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88"/>
      <c r="O1156" s="88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</row>
    <row r="1157" spans="1:35" ht="18" x14ac:dyDescent="0.3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88"/>
      <c r="O1157" s="88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</row>
    <row r="1158" spans="1:35" ht="18" x14ac:dyDescent="0.3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88"/>
      <c r="O1158" s="88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</row>
    <row r="1159" spans="1:35" ht="18" x14ac:dyDescent="0.3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88"/>
      <c r="O1159" s="88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</row>
    <row r="1160" spans="1:35" ht="18" x14ac:dyDescent="0.3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88"/>
      <c r="O1160" s="88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</row>
    <row r="1161" spans="1:35" ht="18" x14ac:dyDescent="0.3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88"/>
      <c r="O1161" s="88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</row>
    <row r="1162" spans="1:35" ht="18" x14ac:dyDescent="0.3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88"/>
      <c r="O1162" s="88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</row>
    <row r="1163" spans="1:35" ht="18" x14ac:dyDescent="0.3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88"/>
      <c r="O1163" s="88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</row>
    <row r="1164" spans="1:35" ht="18" x14ac:dyDescent="0.3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88"/>
      <c r="O1164" s="88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</row>
    <row r="1165" spans="1:35" ht="18" x14ac:dyDescent="0.3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88"/>
      <c r="O1165" s="88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</row>
    <row r="1166" spans="1:35" ht="18" x14ac:dyDescent="0.3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88"/>
      <c r="O1166" s="88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</row>
    <row r="1167" spans="1:35" ht="18" x14ac:dyDescent="0.3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88"/>
      <c r="O1167" s="88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</row>
    <row r="1168" spans="1:35" ht="18" x14ac:dyDescent="0.3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88"/>
      <c r="O1168" s="88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</row>
    <row r="1169" spans="1:35" ht="18" x14ac:dyDescent="0.3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88"/>
      <c r="O1169" s="88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</row>
    <row r="1170" spans="1:35" ht="18" x14ac:dyDescent="0.3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88"/>
      <c r="O1170" s="88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</row>
    <row r="1171" spans="1:35" ht="18" x14ac:dyDescent="0.3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88"/>
      <c r="O1171" s="88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</row>
    <row r="1172" spans="1:35" ht="18" x14ac:dyDescent="0.3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88"/>
      <c r="O1172" s="88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</row>
    <row r="1173" spans="1:35" ht="18" x14ac:dyDescent="0.3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88"/>
      <c r="O1173" s="88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</row>
    <row r="1174" spans="1:35" ht="18" x14ac:dyDescent="0.3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88"/>
      <c r="O1174" s="88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</row>
    <row r="1175" spans="1:35" ht="18" x14ac:dyDescent="0.3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88"/>
      <c r="O1175" s="88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</row>
    <row r="1176" spans="1:35" ht="18" x14ac:dyDescent="0.3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88"/>
      <c r="O1176" s="88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</row>
    <row r="1177" spans="1:35" ht="18" x14ac:dyDescent="0.3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88"/>
      <c r="O1177" s="88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</row>
    <row r="1178" spans="1:35" ht="18" x14ac:dyDescent="0.3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88"/>
      <c r="O1178" s="88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</row>
    <row r="1179" spans="1:35" ht="18" x14ac:dyDescent="0.3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88"/>
      <c r="O1179" s="88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</row>
    <row r="1180" spans="1:35" ht="18" x14ac:dyDescent="0.3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88"/>
      <c r="O1180" s="88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</row>
    <row r="1181" spans="1:35" ht="18" x14ac:dyDescent="0.3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88"/>
      <c r="O1181" s="88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</row>
    <row r="1182" spans="1:35" ht="18" x14ac:dyDescent="0.3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88"/>
      <c r="O1182" s="88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</row>
    <row r="1183" spans="1:35" ht="18" x14ac:dyDescent="0.3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88"/>
      <c r="O1183" s="88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</row>
    <row r="1184" spans="1:35" ht="18" x14ac:dyDescent="0.3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88"/>
      <c r="O1184" s="88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</row>
    <row r="1185" spans="1:35" ht="18" x14ac:dyDescent="0.3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88"/>
      <c r="O1185" s="88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</row>
    <row r="1186" spans="1:35" ht="18" x14ac:dyDescent="0.3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88"/>
      <c r="O1186" s="88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</row>
    <row r="1187" spans="1:35" ht="18" x14ac:dyDescent="0.3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88"/>
      <c r="O1187" s="88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</row>
    <row r="1188" spans="1:35" ht="18" x14ac:dyDescent="0.3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88"/>
      <c r="O1188" s="88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</row>
    <row r="1189" spans="1:35" ht="18" x14ac:dyDescent="0.3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88"/>
      <c r="O1189" s="88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</row>
    <row r="1190" spans="1:35" ht="18" x14ac:dyDescent="0.3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88"/>
      <c r="O1190" s="88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</row>
    <row r="1191" spans="1:35" ht="18" x14ac:dyDescent="0.3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88"/>
      <c r="O1191" s="88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</row>
    <row r="1192" spans="1:35" ht="18" x14ac:dyDescent="0.3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88"/>
      <c r="O1192" s="88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</row>
    <row r="1193" spans="1:35" ht="18" x14ac:dyDescent="0.3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88"/>
      <c r="O1193" s="88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</row>
    <row r="1194" spans="1:35" ht="18" x14ac:dyDescent="0.3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88"/>
      <c r="O1194" s="88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</row>
    <row r="1195" spans="1:35" ht="18" x14ac:dyDescent="0.3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88"/>
      <c r="O1195" s="88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</row>
    <row r="1196" spans="1:35" ht="18" x14ac:dyDescent="0.3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88"/>
      <c r="O1196" s="88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</row>
    <row r="1197" spans="1:35" ht="18" x14ac:dyDescent="0.3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88"/>
      <c r="O1197" s="88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</row>
    <row r="1198" spans="1:35" ht="18" x14ac:dyDescent="0.3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88"/>
      <c r="O1198" s="88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</row>
    <row r="1199" spans="1:35" ht="18" x14ac:dyDescent="0.3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88"/>
      <c r="O1199" s="88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</row>
    <row r="1200" spans="1:35" ht="18" x14ac:dyDescent="0.3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88"/>
      <c r="O1200" s="88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</row>
    <row r="1201" spans="1:35" ht="18" x14ac:dyDescent="0.3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88"/>
      <c r="O1201" s="88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</row>
    <row r="1202" spans="1:35" ht="18" x14ac:dyDescent="0.3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88"/>
      <c r="O1202" s="88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</row>
    <row r="1203" spans="1:35" ht="18" x14ac:dyDescent="0.3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88"/>
      <c r="O1203" s="88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</row>
    <row r="1204" spans="1:35" ht="18" x14ac:dyDescent="0.3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88"/>
      <c r="O1204" s="88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</row>
    <row r="1205" spans="1:35" ht="18" x14ac:dyDescent="0.3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88"/>
      <c r="O1205" s="88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</row>
    <row r="1206" spans="1:35" ht="18" x14ac:dyDescent="0.3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88"/>
      <c r="O1206" s="88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</row>
    <row r="1207" spans="1:35" ht="18" x14ac:dyDescent="0.3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88"/>
      <c r="O1207" s="88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</row>
    <row r="1208" spans="1:35" ht="18" x14ac:dyDescent="0.3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88"/>
      <c r="O1208" s="88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</row>
    <row r="1209" spans="1:35" ht="18" x14ac:dyDescent="0.3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88"/>
      <c r="O1209" s="88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</row>
    <row r="1210" spans="1:35" ht="18" x14ac:dyDescent="0.3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88"/>
      <c r="O1210" s="88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</row>
    <row r="1211" spans="1:35" ht="18" x14ac:dyDescent="0.3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88"/>
      <c r="O1211" s="88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</row>
    <row r="1212" spans="1:35" ht="18" x14ac:dyDescent="0.3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88"/>
      <c r="O1212" s="88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</row>
    <row r="1213" spans="1:35" ht="18" x14ac:dyDescent="0.3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88"/>
      <c r="O1213" s="88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</row>
    <row r="1214" spans="1:35" ht="18" x14ac:dyDescent="0.3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88"/>
      <c r="O1214" s="88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</row>
    <row r="1215" spans="1:35" ht="18" x14ac:dyDescent="0.3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88"/>
      <c r="O1215" s="88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</row>
    <row r="1216" spans="1:35" ht="18" x14ac:dyDescent="0.3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88"/>
      <c r="O1216" s="88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</row>
    <row r="1217" spans="1:35" ht="18" x14ac:dyDescent="0.3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88"/>
      <c r="O1217" s="88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</row>
    <row r="1218" spans="1:35" ht="18" x14ac:dyDescent="0.3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88"/>
      <c r="O1218" s="88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</row>
    <row r="1219" spans="1:35" ht="18" x14ac:dyDescent="0.3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88"/>
      <c r="O1219" s="88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</row>
    <row r="1220" spans="1:35" ht="18" x14ac:dyDescent="0.3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88"/>
      <c r="O1220" s="88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</row>
    <row r="1221" spans="1:35" ht="18" x14ac:dyDescent="0.3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88"/>
      <c r="O1221" s="88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</row>
    <row r="1222" spans="1:35" ht="18" x14ac:dyDescent="0.3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88"/>
      <c r="O1222" s="88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</row>
    <row r="1223" spans="1:35" ht="18" x14ac:dyDescent="0.3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88"/>
      <c r="O1223" s="88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</row>
    <row r="1224" spans="1:35" ht="18" x14ac:dyDescent="0.3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88"/>
      <c r="O1224" s="88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</row>
    <row r="1225" spans="1:35" ht="18" x14ac:dyDescent="0.3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88"/>
      <c r="O1225" s="88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</row>
    <row r="1226" spans="1:35" ht="18" x14ac:dyDescent="0.3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88"/>
      <c r="O1226" s="88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</row>
    <row r="1227" spans="1:35" ht="18" x14ac:dyDescent="0.3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88"/>
      <c r="O1227" s="88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</row>
    <row r="1228" spans="1:35" ht="18" x14ac:dyDescent="0.3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88"/>
      <c r="O1228" s="88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</row>
    <row r="1229" spans="1:35" ht="18" x14ac:dyDescent="0.3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88"/>
      <c r="O1229" s="88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</row>
    <row r="1230" spans="1:35" ht="18" x14ac:dyDescent="0.3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88"/>
      <c r="O1230" s="88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</row>
    <row r="1231" spans="1:35" ht="18" x14ac:dyDescent="0.3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88"/>
      <c r="O1231" s="88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</row>
    <row r="1232" spans="1:35" ht="18" x14ac:dyDescent="0.3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88"/>
      <c r="O1232" s="88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</row>
    <row r="1233" spans="1:35" ht="18" x14ac:dyDescent="0.3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88"/>
      <c r="O1233" s="88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</row>
    <row r="1234" spans="1:35" ht="18" x14ac:dyDescent="0.3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88"/>
      <c r="O1234" s="88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</row>
    <row r="1235" spans="1:35" ht="18" x14ac:dyDescent="0.3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88"/>
      <c r="O1235" s="88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</row>
    <row r="1236" spans="1:35" ht="18" x14ac:dyDescent="0.3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88"/>
      <c r="O1236" s="88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</row>
    <row r="1237" spans="1:35" ht="18" x14ac:dyDescent="0.3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88"/>
      <c r="O1237" s="88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</row>
    <row r="1238" spans="1:35" ht="18" x14ac:dyDescent="0.3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88"/>
      <c r="O1238" s="88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</row>
    <row r="1239" spans="1:35" ht="18" x14ac:dyDescent="0.3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88"/>
      <c r="O1239" s="88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</row>
    <row r="1240" spans="1:35" ht="18" x14ac:dyDescent="0.3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88"/>
      <c r="O1240" s="88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</row>
    <row r="1241" spans="1:35" ht="18" x14ac:dyDescent="0.3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88"/>
      <c r="O1241" s="88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</row>
    <row r="1242" spans="1:35" ht="18" x14ac:dyDescent="0.3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88"/>
      <c r="O1242" s="88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</row>
    <row r="1243" spans="1:35" ht="18" x14ac:dyDescent="0.3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88"/>
      <c r="O1243" s="88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</row>
    <row r="1244" spans="1:35" ht="18" x14ac:dyDescent="0.3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88"/>
      <c r="O1244" s="88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</row>
    <row r="1245" spans="1:35" ht="18" x14ac:dyDescent="0.3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88"/>
      <c r="O1245" s="88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</row>
    <row r="1246" spans="1:35" ht="18" x14ac:dyDescent="0.3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88"/>
      <c r="O1246" s="88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</row>
    <row r="1247" spans="1:35" ht="18" x14ac:dyDescent="0.3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88"/>
      <c r="O1247" s="88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</row>
    <row r="1248" spans="1:35" ht="18" x14ac:dyDescent="0.3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88"/>
      <c r="O1248" s="88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</row>
    <row r="1249" spans="1:35" ht="18" x14ac:dyDescent="0.3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88"/>
      <c r="O1249" s="88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</row>
    <row r="1250" spans="1:35" ht="18" x14ac:dyDescent="0.3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88"/>
      <c r="O1250" s="88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</row>
    <row r="1251" spans="1:35" ht="18" x14ac:dyDescent="0.3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88"/>
      <c r="O1251" s="88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</row>
    <row r="1252" spans="1:35" ht="18" x14ac:dyDescent="0.3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88"/>
      <c r="O1252" s="88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</row>
    <row r="1253" spans="1:35" ht="18" x14ac:dyDescent="0.3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88"/>
      <c r="O1253" s="88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</row>
    <row r="1254" spans="1:35" ht="18" x14ac:dyDescent="0.3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88"/>
      <c r="O1254" s="88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</row>
    <row r="1255" spans="1:35" ht="18" x14ac:dyDescent="0.3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88"/>
      <c r="O1255" s="88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</row>
    <row r="1256" spans="1:35" ht="18" x14ac:dyDescent="0.3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88"/>
      <c r="O1256" s="88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</row>
    <row r="1257" spans="1:35" ht="18" x14ac:dyDescent="0.3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88"/>
      <c r="O1257" s="88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</row>
    <row r="1258" spans="1:35" ht="18" x14ac:dyDescent="0.3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88"/>
      <c r="O1258" s="88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</row>
    <row r="1259" spans="1:35" ht="18" x14ac:dyDescent="0.3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88"/>
      <c r="O1259" s="88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</row>
    <row r="1260" spans="1:35" ht="18" x14ac:dyDescent="0.3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88"/>
      <c r="O1260" s="88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</row>
    <row r="1261" spans="1:35" ht="18" x14ac:dyDescent="0.3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88"/>
      <c r="O1261" s="88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</row>
    <row r="1262" spans="1:35" ht="18" x14ac:dyDescent="0.3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88"/>
      <c r="O1262" s="88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</row>
    <row r="1263" spans="1:35" ht="18" x14ac:dyDescent="0.3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88"/>
      <c r="O1263" s="88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</row>
    <row r="1264" spans="1:35" ht="18" x14ac:dyDescent="0.3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88"/>
      <c r="O1264" s="88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</row>
    <row r="1265" spans="1:35" ht="18" x14ac:dyDescent="0.3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88"/>
      <c r="O1265" s="88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</row>
    <row r="1266" spans="1:35" ht="18" x14ac:dyDescent="0.3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88"/>
      <c r="O1266" s="88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</row>
  </sheetData>
  <mergeCells count="386">
    <mergeCell ref="N1:O1"/>
    <mergeCell ref="K2:O2"/>
    <mergeCell ref="L3:O3"/>
    <mergeCell ref="L4:O4"/>
    <mergeCell ref="A5:O5"/>
    <mergeCell ref="A6:O6"/>
    <mergeCell ref="A7:O7"/>
    <mergeCell ref="A8:O8"/>
    <mergeCell ref="A10:A11"/>
    <mergeCell ref="B10:B11"/>
    <mergeCell ref="C10:C11"/>
    <mergeCell ref="D10:D11"/>
    <mergeCell ref="E10:E11"/>
    <mergeCell ref="F10:G10"/>
    <mergeCell ref="H10:H11"/>
    <mergeCell ref="I10:M10"/>
    <mergeCell ref="N10:N11"/>
    <mergeCell ref="O10:O11"/>
    <mergeCell ref="A13:A22"/>
    <mergeCell ref="B13:B22"/>
    <mergeCell ref="D13:D22"/>
    <mergeCell ref="E13:E22"/>
    <mergeCell ref="F13:F22"/>
    <mergeCell ref="G13:G22"/>
    <mergeCell ref="N13:N22"/>
    <mergeCell ref="O13:O22"/>
    <mergeCell ref="N23:N31"/>
    <mergeCell ref="O23:O31"/>
    <mergeCell ref="C25:C31"/>
    <mergeCell ref="A32:A37"/>
    <mergeCell ref="B32:B37"/>
    <mergeCell ref="D32:D37"/>
    <mergeCell ref="E32:E37"/>
    <mergeCell ref="F32:F37"/>
    <mergeCell ref="G32:G37"/>
    <mergeCell ref="N32:N37"/>
    <mergeCell ref="A23:A31"/>
    <mergeCell ref="B23:B31"/>
    <mergeCell ref="D23:D31"/>
    <mergeCell ref="E23:E31"/>
    <mergeCell ref="F23:F31"/>
    <mergeCell ref="G23:G31"/>
    <mergeCell ref="C39:C43"/>
    <mergeCell ref="A44:A49"/>
    <mergeCell ref="B44:B49"/>
    <mergeCell ref="C44:C49"/>
    <mergeCell ref="D44:D49"/>
    <mergeCell ref="E44:E49"/>
    <mergeCell ref="O32:O37"/>
    <mergeCell ref="C36:C37"/>
    <mergeCell ref="A38:A43"/>
    <mergeCell ref="B38:B43"/>
    <mergeCell ref="D38:D43"/>
    <mergeCell ref="E38:E43"/>
    <mergeCell ref="F38:F43"/>
    <mergeCell ref="G38:G43"/>
    <mergeCell ref="N38:N43"/>
    <mergeCell ref="O38:O43"/>
    <mergeCell ref="F44:F49"/>
    <mergeCell ref="G44:G49"/>
    <mergeCell ref="N44:N49"/>
    <mergeCell ref="O44:O49"/>
    <mergeCell ref="A50:A60"/>
    <mergeCell ref="B50:B60"/>
    <mergeCell ref="D50:D60"/>
    <mergeCell ref="E50:E60"/>
    <mergeCell ref="F50:F60"/>
    <mergeCell ref="G50:G60"/>
    <mergeCell ref="N50:N60"/>
    <mergeCell ref="O50:O60"/>
    <mergeCell ref="C51:C60"/>
    <mergeCell ref="A61:A68"/>
    <mergeCell ref="B61:B68"/>
    <mergeCell ref="D61:D68"/>
    <mergeCell ref="E61:E68"/>
    <mergeCell ref="F61:F68"/>
    <mergeCell ref="G61:G68"/>
    <mergeCell ref="N61:N68"/>
    <mergeCell ref="C73:C79"/>
    <mergeCell ref="A80:A83"/>
    <mergeCell ref="B80:B83"/>
    <mergeCell ref="D80:D83"/>
    <mergeCell ref="E80:E83"/>
    <mergeCell ref="F80:F83"/>
    <mergeCell ref="O61:O68"/>
    <mergeCell ref="C63:C68"/>
    <mergeCell ref="A69:A79"/>
    <mergeCell ref="B69:B79"/>
    <mergeCell ref="D69:D79"/>
    <mergeCell ref="E69:E79"/>
    <mergeCell ref="F69:F79"/>
    <mergeCell ref="G69:G79"/>
    <mergeCell ref="N69:N79"/>
    <mergeCell ref="O69:O79"/>
    <mergeCell ref="M80:M83"/>
    <mergeCell ref="N80:N83"/>
    <mergeCell ref="O80:O83"/>
    <mergeCell ref="A84:A88"/>
    <mergeCell ref="B84:B88"/>
    <mergeCell ref="C84:C88"/>
    <mergeCell ref="D84:D88"/>
    <mergeCell ref="E84:E88"/>
    <mergeCell ref="F84:F88"/>
    <mergeCell ref="G84:G88"/>
    <mergeCell ref="G80:G83"/>
    <mergeCell ref="H80:H83"/>
    <mergeCell ref="I80:I83"/>
    <mergeCell ref="J80:J83"/>
    <mergeCell ref="K80:K83"/>
    <mergeCell ref="L80:L83"/>
    <mergeCell ref="C93:C97"/>
    <mergeCell ref="A98:A103"/>
    <mergeCell ref="B98:B103"/>
    <mergeCell ref="D98:D103"/>
    <mergeCell ref="E98:E103"/>
    <mergeCell ref="F98:F103"/>
    <mergeCell ref="N84:N88"/>
    <mergeCell ref="O84:O88"/>
    <mergeCell ref="A89:A97"/>
    <mergeCell ref="B89:B97"/>
    <mergeCell ref="D89:D97"/>
    <mergeCell ref="E89:E97"/>
    <mergeCell ref="F89:F97"/>
    <mergeCell ref="G89:G97"/>
    <mergeCell ref="N89:N97"/>
    <mergeCell ref="O89:O97"/>
    <mergeCell ref="H84:H87"/>
    <mergeCell ref="I84:I87"/>
    <mergeCell ref="J84:J87"/>
    <mergeCell ref="K84:K87"/>
    <mergeCell ref="L84:L87"/>
    <mergeCell ref="M84:M87"/>
    <mergeCell ref="G98:G103"/>
    <mergeCell ref="N98:N103"/>
    <mergeCell ref="O98:O103"/>
    <mergeCell ref="C99:C103"/>
    <mergeCell ref="A104:A111"/>
    <mergeCell ref="B104:B111"/>
    <mergeCell ref="D104:D111"/>
    <mergeCell ref="E104:E111"/>
    <mergeCell ref="F104:F111"/>
    <mergeCell ref="G104:G111"/>
    <mergeCell ref="N104:N111"/>
    <mergeCell ref="O104:O111"/>
    <mergeCell ref="C105:C111"/>
    <mergeCell ref="A112:A116"/>
    <mergeCell ref="B112:B116"/>
    <mergeCell ref="C112:C116"/>
    <mergeCell ref="D112:D116"/>
    <mergeCell ref="E112:E116"/>
    <mergeCell ref="F112:F116"/>
    <mergeCell ref="G112:G116"/>
    <mergeCell ref="N112:N116"/>
    <mergeCell ref="O112:O116"/>
    <mergeCell ref="A117:A118"/>
    <mergeCell ref="B117:B118"/>
    <mergeCell ref="D117:D118"/>
    <mergeCell ref="E117:E118"/>
    <mergeCell ref="F117:F118"/>
    <mergeCell ref="G117:G118"/>
    <mergeCell ref="N117:N118"/>
    <mergeCell ref="O117:O118"/>
    <mergeCell ref="N119:N122"/>
    <mergeCell ref="O119:O122"/>
    <mergeCell ref="C120:C122"/>
    <mergeCell ref="A123:A128"/>
    <mergeCell ref="B123:B128"/>
    <mergeCell ref="D123:D128"/>
    <mergeCell ref="E123:E128"/>
    <mergeCell ref="F123:F128"/>
    <mergeCell ref="G123:G128"/>
    <mergeCell ref="N123:N128"/>
    <mergeCell ref="A119:A122"/>
    <mergeCell ref="B119:B122"/>
    <mergeCell ref="D119:D122"/>
    <mergeCell ref="E119:E122"/>
    <mergeCell ref="F119:F122"/>
    <mergeCell ref="G119:G122"/>
    <mergeCell ref="C132:C133"/>
    <mergeCell ref="A134:A136"/>
    <mergeCell ref="B134:B136"/>
    <mergeCell ref="C134:C136"/>
    <mergeCell ref="D134:D136"/>
    <mergeCell ref="E134:E136"/>
    <mergeCell ref="O123:O128"/>
    <mergeCell ref="C127:C128"/>
    <mergeCell ref="A129:A133"/>
    <mergeCell ref="B129:B133"/>
    <mergeCell ref="D129:D133"/>
    <mergeCell ref="E129:E133"/>
    <mergeCell ref="F129:F133"/>
    <mergeCell ref="G129:G133"/>
    <mergeCell ref="N129:N133"/>
    <mergeCell ref="O129:O133"/>
    <mergeCell ref="F134:F136"/>
    <mergeCell ref="G134:G136"/>
    <mergeCell ref="N134:N136"/>
    <mergeCell ref="O134:O136"/>
    <mergeCell ref="A140:A146"/>
    <mergeCell ref="B140:B146"/>
    <mergeCell ref="D140:D146"/>
    <mergeCell ref="E140:E146"/>
    <mergeCell ref="F140:F146"/>
    <mergeCell ref="G140:G146"/>
    <mergeCell ref="N140:N146"/>
    <mergeCell ref="O140:O146"/>
    <mergeCell ref="A147:A153"/>
    <mergeCell ref="B147:B153"/>
    <mergeCell ref="D147:D153"/>
    <mergeCell ref="E147:E153"/>
    <mergeCell ref="F147:F153"/>
    <mergeCell ref="G147:G153"/>
    <mergeCell ref="N147:N153"/>
    <mergeCell ref="O147:O153"/>
    <mergeCell ref="N154:N156"/>
    <mergeCell ref="O154:O156"/>
    <mergeCell ref="C155:C156"/>
    <mergeCell ref="A159:A160"/>
    <mergeCell ref="B159:B160"/>
    <mergeCell ref="C159:C160"/>
    <mergeCell ref="D159:D160"/>
    <mergeCell ref="E159:E160"/>
    <mergeCell ref="F159:F160"/>
    <mergeCell ref="G159:G160"/>
    <mergeCell ref="A154:A156"/>
    <mergeCell ref="B154:B156"/>
    <mergeCell ref="D154:D156"/>
    <mergeCell ref="E154:E156"/>
    <mergeCell ref="F154:F156"/>
    <mergeCell ref="G154:G156"/>
    <mergeCell ref="N159:N160"/>
    <mergeCell ref="O159:O160"/>
    <mergeCell ref="A161:A162"/>
    <mergeCell ref="B161:B162"/>
    <mergeCell ref="C161:C162"/>
    <mergeCell ref="D161:D162"/>
    <mergeCell ref="E161:E162"/>
    <mergeCell ref="F161:F162"/>
    <mergeCell ref="G161:G162"/>
    <mergeCell ref="N161:N162"/>
    <mergeCell ref="O161:O162"/>
    <mergeCell ref="A163:A164"/>
    <mergeCell ref="B163:B164"/>
    <mergeCell ref="C163:C164"/>
    <mergeCell ref="D163:D164"/>
    <mergeCell ref="E163:E164"/>
    <mergeCell ref="F163:F164"/>
    <mergeCell ref="G163:G164"/>
    <mergeCell ref="N163:N164"/>
    <mergeCell ref="O163:O164"/>
    <mergeCell ref="G165:G166"/>
    <mergeCell ref="N165:N166"/>
    <mergeCell ref="O165:O166"/>
    <mergeCell ref="A168:A169"/>
    <mergeCell ref="B168:B169"/>
    <mergeCell ref="C168:C169"/>
    <mergeCell ref="D168:D169"/>
    <mergeCell ref="E168:E169"/>
    <mergeCell ref="F168:F169"/>
    <mergeCell ref="G168:G169"/>
    <mergeCell ref="A165:A166"/>
    <mergeCell ref="B165:B166"/>
    <mergeCell ref="C165:C166"/>
    <mergeCell ref="D165:D166"/>
    <mergeCell ref="E165:E166"/>
    <mergeCell ref="F165:F166"/>
    <mergeCell ref="N168:N169"/>
    <mergeCell ref="O168:O169"/>
    <mergeCell ref="A173:A174"/>
    <mergeCell ref="B173:B174"/>
    <mergeCell ref="C173:C174"/>
    <mergeCell ref="D173:D174"/>
    <mergeCell ref="E173:E174"/>
    <mergeCell ref="F173:F174"/>
    <mergeCell ref="G173:G174"/>
    <mergeCell ref="N173:N174"/>
    <mergeCell ref="O173:O174"/>
    <mergeCell ref="A175:A176"/>
    <mergeCell ref="B175:B176"/>
    <mergeCell ref="C175:C176"/>
    <mergeCell ref="D175:D176"/>
    <mergeCell ref="E175:E176"/>
    <mergeCell ref="F175:F176"/>
    <mergeCell ref="G175:G176"/>
    <mergeCell ref="N175:N176"/>
    <mergeCell ref="O175:O176"/>
    <mergeCell ref="G177:G178"/>
    <mergeCell ref="N177:N178"/>
    <mergeCell ref="O177:O178"/>
    <mergeCell ref="A179:A181"/>
    <mergeCell ref="B179:B181"/>
    <mergeCell ref="D179:D181"/>
    <mergeCell ref="E179:E181"/>
    <mergeCell ref="F179:F181"/>
    <mergeCell ref="G179:G181"/>
    <mergeCell ref="N179:N181"/>
    <mergeCell ref="A177:A178"/>
    <mergeCell ref="B177:B178"/>
    <mergeCell ref="C177:C178"/>
    <mergeCell ref="D177:D178"/>
    <mergeCell ref="E177:E178"/>
    <mergeCell ref="F177:F178"/>
    <mergeCell ref="O179:O181"/>
    <mergeCell ref="A182:A184"/>
    <mergeCell ref="B182:B184"/>
    <mergeCell ref="D182:D184"/>
    <mergeCell ref="E182:E184"/>
    <mergeCell ref="F182:F184"/>
    <mergeCell ref="G182:G184"/>
    <mergeCell ref="N182:N184"/>
    <mergeCell ref="O182:O184"/>
    <mergeCell ref="N185:N186"/>
    <mergeCell ref="O185:O186"/>
    <mergeCell ref="A187:A188"/>
    <mergeCell ref="B187:B188"/>
    <mergeCell ref="D187:D188"/>
    <mergeCell ref="E187:E188"/>
    <mergeCell ref="F187:F188"/>
    <mergeCell ref="G187:G188"/>
    <mergeCell ref="N187:N188"/>
    <mergeCell ref="O187:O188"/>
    <mergeCell ref="A185:A186"/>
    <mergeCell ref="B185:B186"/>
    <mergeCell ref="D185:D186"/>
    <mergeCell ref="E185:E186"/>
    <mergeCell ref="F185:F186"/>
    <mergeCell ref="G185:G186"/>
    <mergeCell ref="G189:G190"/>
    <mergeCell ref="N189:N190"/>
    <mergeCell ref="O189:O190"/>
    <mergeCell ref="A191:A194"/>
    <mergeCell ref="B191:B194"/>
    <mergeCell ref="C191:C194"/>
    <mergeCell ref="D191:D194"/>
    <mergeCell ref="E191:E194"/>
    <mergeCell ref="F191:F194"/>
    <mergeCell ref="G191:G194"/>
    <mergeCell ref="A189:A190"/>
    <mergeCell ref="B189:B190"/>
    <mergeCell ref="C189:C190"/>
    <mergeCell ref="D189:D190"/>
    <mergeCell ref="E189:E190"/>
    <mergeCell ref="F189:F190"/>
    <mergeCell ref="N191:N194"/>
    <mergeCell ref="O191:O194"/>
    <mergeCell ref="A195:A200"/>
    <mergeCell ref="B195:B200"/>
    <mergeCell ref="C195:C200"/>
    <mergeCell ref="D195:D200"/>
    <mergeCell ref="E195:E200"/>
    <mergeCell ref="F195:F200"/>
    <mergeCell ref="G195:G200"/>
    <mergeCell ref="N195:N200"/>
    <mergeCell ref="O195:O200"/>
    <mergeCell ref="A201:A204"/>
    <mergeCell ref="B201:B204"/>
    <mergeCell ref="C201:C204"/>
    <mergeCell ref="D201:D204"/>
    <mergeCell ref="E201:E204"/>
    <mergeCell ref="F201:F204"/>
    <mergeCell ref="G201:G204"/>
    <mergeCell ref="N201:N204"/>
    <mergeCell ref="O201:O204"/>
    <mergeCell ref="A221:O221"/>
    <mergeCell ref="N207:N216"/>
    <mergeCell ref="O207:O216"/>
    <mergeCell ref="A217:O217"/>
    <mergeCell ref="A218:O218"/>
    <mergeCell ref="A219:O219"/>
    <mergeCell ref="A220:O220"/>
    <mergeCell ref="G205:G206"/>
    <mergeCell ref="N205:N206"/>
    <mergeCell ref="O205:O206"/>
    <mergeCell ref="A207:A216"/>
    <mergeCell ref="B207:B216"/>
    <mergeCell ref="C207:C216"/>
    <mergeCell ref="D207:D216"/>
    <mergeCell ref="E207:E216"/>
    <mergeCell ref="F207:F216"/>
    <mergeCell ref="G207:G216"/>
    <mergeCell ref="A205:A206"/>
    <mergeCell ref="B205:B206"/>
    <mergeCell ref="C205:C206"/>
    <mergeCell ref="D205:D206"/>
    <mergeCell ref="E205:E206"/>
    <mergeCell ref="F205:F206"/>
  </mergeCells>
  <pageMargins left="0" right="0" top="0.78740157480314965" bottom="0.59055118110236227" header="0" footer="0"/>
  <pageSetup paperSize="9" scale="60" fitToHeight="2" orientation="landscape" r:id="rId1"/>
  <headerFooter>
    <oddHeader xml:space="preserve">&amp;C
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95"/>
  <sheetViews>
    <sheetView view="pageBreakPreview" zoomScaleNormal="130" zoomScaleSheetLayoutView="100" workbookViewId="0">
      <selection activeCell="A21" sqref="A21:E21"/>
    </sheetView>
  </sheetViews>
  <sheetFormatPr defaultRowHeight="13.2" x14ac:dyDescent="0.25"/>
  <cols>
    <col min="1" max="1" width="6.6640625" style="20" customWidth="1"/>
    <col min="2" max="2" width="44.5546875" style="4" customWidth="1"/>
    <col min="3" max="3" width="15.5546875" style="21" customWidth="1"/>
    <col min="4" max="5" width="15.109375" style="21" customWidth="1"/>
    <col min="6" max="6" width="10.6640625" style="2" customWidth="1"/>
    <col min="7" max="7" width="14.88671875" style="2" customWidth="1"/>
    <col min="8" max="10" width="9.109375" style="2"/>
    <col min="11" max="39" width="9.109375" style="4"/>
    <col min="40" max="40" width="7" style="4" customWidth="1"/>
    <col min="41" max="41" width="40.109375" style="4" customWidth="1"/>
    <col min="42" max="42" width="35.33203125" style="4" customWidth="1"/>
    <col min="43" max="43" width="18" style="4" customWidth="1"/>
    <col min="44" max="44" width="15.33203125" style="4" customWidth="1"/>
    <col min="45" max="45" width="10.109375" style="4" bestFit="1" customWidth="1"/>
    <col min="46" max="46" width="9.109375" style="4"/>
    <col min="47" max="47" width="10.109375" style="4" bestFit="1" customWidth="1"/>
    <col min="48" max="207" width="9.109375" style="4"/>
    <col min="296" max="296" width="7" customWidth="1"/>
    <col min="297" max="297" width="40.109375" customWidth="1"/>
    <col min="298" max="298" width="35.33203125" customWidth="1"/>
    <col min="299" max="299" width="18" customWidth="1"/>
    <col min="300" max="300" width="15.33203125" customWidth="1"/>
    <col min="301" max="301" width="10.109375" bestFit="1" customWidth="1"/>
    <col min="303" max="303" width="10.109375" bestFit="1" customWidth="1"/>
    <col min="552" max="552" width="7" customWidth="1"/>
    <col min="553" max="553" width="40.109375" customWidth="1"/>
    <col min="554" max="554" width="35.33203125" customWidth="1"/>
    <col min="555" max="555" width="18" customWidth="1"/>
    <col min="556" max="556" width="15.33203125" customWidth="1"/>
    <col min="557" max="557" width="10.109375" bestFit="1" customWidth="1"/>
    <col min="559" max="559" width="10.109375" bestFit="1" customWidth="1"/>
    <col min="808" max="808" width="7" customWidth="1"/>
    <col min="809" max="809" width="40.109375" customWidth="1"/>
    <col min="810" max="810" width="35.33203125" customWidth="1"/>
    <col min="811" max="811" width="18" customWidth="1"/>
    <col min="812" max="812" width="15.33203125" customWidth="1"/>
    <col min="813" max="813" width="10.109375" bestFit="1" customWidth="1"/>
    <col min="815" max="815" width="10.109375" bestFit="1" customWidth="1"/>
    <col min="1064" max="1064" width="7" customWidth="1"/>
    <col min="1065" max="1065" width="40.109375" customWidth="1"/>
    <col min="1066" max="1066" width="35.33203125" customWidth="1"/>
    <col min="1067" max="1067" width="18" customWidth="1"/>
    <col min="1068" max="1068" width="15.33203125" customWidth="1"/>
    <col min="1069" max="1069" width="10.109375" bestFit="1" customWidth="1"/>
    <col min="1071" max="1071" width="10.109375" bestFit="1" customWidth="1"/>
    <col min="1320" max="1320" width="7" customWidth="1"/>
    <col min="1321" max="1321" width="40.109375" customWidth="1"/>
    <col min="1322" max="1322" width="35.33203125" customWidth="1"/>
    <col min="1323" max="1323" width="18" customWidth="1"/>
    <col min="1324" max="1324" width="15.33203125" customWidth="1"/>
    <col min="1325" max="1325" width="10.109375" bestFit="1" customWidth="1"/>
    <col min="1327" max="1327" width="10.109375" bestFit="1" customWidth="1"/>
    <col min="1576" max="1576" width="7" customWidth="1"/>
    <col min="1577" max="1577" width="40.109375" customWidth="1"/>
    <col min="1578" max="1578" width="35.33203125" customWidth="1"/>
    <col min="1579" max="1579" width="18" customWidth="1"/>
    <col min="1580" max="1580" width="15.33203125" customWidth="1"/>
    <col min="1581" max="1581" width="10.109375" bestFit="1" customWidth="1"/>
    <col min="1583" max="1583" width="10.109375" bestFit="1" customWidth="1"/>
    <col min="1832" max="1832" width="7" customWidth="1"/>
    <col min="1833" max="1833" width="40.109375" customWidth="1"/>
    <col min="1834" max="1834" width="35.33203125" customWidth="1"/>
    <col min="1835" max="1835" width="18" customWidth="1"/>
    <col min="1836" max="1836" width="15.33203125" customWidth="1"/>
    <col min="1837" max="1837" width="10.109375" bestFit="1" customWidth="1"/>
    <col min="1839" max="1839" width="10.109375" bestFit="1" customWidth="1"/>
    <col min="2088" max="2088" width="7" customWidth="1"/>
    <col min="2089" max="2089" width="40.109375" customWidth="1"/>
    <col min="2090" max="2090" width="35.33203125" customWidth="1"/>
    <col min="2091" max="2091" width="18" customWidth="1"/>
    <col min="2092" max="2092" width="15.33203125" customWidth="1"/>
    <col min="2093" max="2093" width="10.109375" bestFit="1" customWidth="1"/>
    <col min="2095" max="2095" width="10.109375" bestFit="1" customWidth="1"/>
    <col min="2344" max="2344" width="7" customWidth="1"/>
    <col min="2345" max="2345" width="40.109375" customWidth="1"/>
    <col min="2346" max="2346" width="35.33203125" customWidth="1"/>
    <col min="2347" max="2347" width="18" customWidth="1"/>
    <col min="2348" max="2348" width="15.33203125" customWidth="1"/>
    <col min="2349" max="2349" width="10.109375" bestFit="1" customWidth="1"/>
    <col min="2351" max="2351" width="10.109375" bestFit="1" customWidth="1"/>
    <col min="2600" max="2600" width="7" customWidth="1"/>
    <col min="2601" max="2601" width="40.109375" customWidth="1"/>
    <col min="2602" max="2602" width="35.33203125" customWidth="1"/>
    <col min="2603" max="2603" width="18" customWidth="1"/>
    <col min="2604" max="2604" width="15.33203125" customWidth="1"/>
    <col min="2605" max="2605" width="10.109375" bestFit="1" customWidth="1"/>
    <col min="2607" max="2607" width="10.109375" bestFit="1" customWidth="1"/>
    <col min="2856" max="2856" width="7" customWidth="1"/>
    <col min="2857" max="2857" width="40.109375" customWidth="1"/>
    <col min="2858" max="2858" width="35.33203125" customWidth="1"/>
    <col min="2859" max="2859" width="18" customWidth="1"/>
    <col min="2860" max="2860" width="15.33203125" customWidth="1"/>
    <col min="2861" max="2861" width="10.109375" bestFit="1" customWidth="1"/>
    <col min="2863" max="2863" width="10.109375" bestFit="1" customWidth="1"/>
    <col min="3112" max="3112" width="7" customWidth="1"/>
    <col min="3113" max="3113" width="40.109375" customWidth="1"/>
    <col min="3114" max="3114" width="35.33203125" customWidth="1"/>
    <col min="3115" max="3115" width="18" customWidth="1"/>
    <col min="3116" max="3116" width="15.33203125" customWidth="1"/>
    <col min="3117" max="3117" width="10.109375" bestFit="1" customWidth="1"/>
    <col min="3119" max="3119" width="10.109375" bestFit="1" customWidth="1"/>
    <col min="3368" max="3368" width="7" customWidth="1"/>
    <col min="3369" max="3369" width="40.109375" customWidth="1"/>
    <col min="3370" max="3370" width="35.33203125" customWidth="1"/>
    <col min="3371" max="3371" width="18" customWidth="1"/>
    <col min="3372" max="3372" width="15.33203125" customWidth="1"/>
    <col min="3373" max="3373" width="10.109375" bestFit="1" customWidth="1"/>
    <col min="3375" max="3375" width="10.109375" bestFit="1" customWidth="1"/>
    <col min="3624" max="3624" width="7" customWidth="1"/>
    <col min="3625" max="3625" width="40.109375" customWidth="1"/>
    <col min="3626" max="3626" width="35.33203125" customWidth="1"/>
    <col min="3627" max="3627" width="18" customWidth="1"/>
    <col min="3628" max="3628" width="15.33203125" customWidth="1"/>
    <col min="3629" max="3629" width="10.109375" bestFit="1" customWidth="1"/>
    <col min="3631" max="3631" width="10.109375" bestFit="1" customWidth="1"/>
    <col min="3880" max="3880" width="7" customWidth="1"/>
    <col min="3881" max="3881" width="40.109375" customWidth="1"/>
    <col min="3882" max="3882" width="35.33203125" customWidth="1"/>
    <col min="3883" max="3883" width="18" customWidth="1"/>
    <col min="3884" max="3884" width="15.33203125" customWidth="1"/>
    <col min="3885" max="3885" width="10.109375" bestFit="1" customWidth="1"/>
    <col min="3887" max="3887" width="10.109375" bestFit="1" customWidth="1"/>
    <col min="4136" max="4136" width="7" customWidth="1"/>
    <col min="4137" max="4137" width="40.109375" customWidth="1"/>
    <col min="4138" max="4138" width="35.33203125" customWidth="1"/>
    <col min="4139" max="4139" width="18" customWidth="1"/>
    <col min="4140" max="4140" width="15.33203125" customWidth="1"/>
    <col min="4141" max="4141" width="10.109375" bestFit="1" customWidth="1"/>
    <col min="4143" max="4143" width="10.109375" bestFit="1" customWidth="1"/>
    <col min="4392" max="4392" width="7" customWidth="1"/>
    <col min="4393" max="4393" width="40.109375" customWidth="1"/>
    <col min="4394" max="4394" width="35.33203125" customWidth="1"/>
    <col min="4395" max="4395" width="18" customWidth="1"/>
    <col min="4396" max="4396" width="15.33203125" customWidth="1"/>
    <col min="4397" max="4397" width="10.109375" bestFit="1" customWidth="1"/>
    <col min="4399" max="4399" width="10.109375" bestFit="1" customWidth="1"/>
    <col min="4648" max="4648" width="7" customWidth="1"/>
    <col min="4649" max="4649" width="40.109375" customWidth="1"/>
    <col min="4650" max="4650" width="35.33203125" customWidth="1"/>
    <col min="4651" max="4651" width="18" customWidth="1"/>
    <col min="4652" max="4652" width="15.33203125" customWidth="1"/>
    <col min="4653" max="4653" width="10.109375" bestFit="1" customWidth="1"/>
    <col min="4655" max="4655" width="10.109375" bestFit="1" customWidth="1"/>
    <col min="4904" max="4904" width="7" customWidth="1"/>
    <col min="4905" max="4905" width="40.109375" customWidth="1"/>
    <col min="4906" max="4906" width="35.33203125" customWidth="1"/>
    <col min="4907" max="4907" width="18" customWidth="1"/>
    <col min="4908" max="4908" width="15.33203125" customWidth="1"/>
    <col min="4909" max="4909" width="10.109375" bestFit="1" customWidth="1"/>
    <col min="4911" max="4911" width="10.109375" bestFit="1" customWidth="1"/>
    <col min="5160" max="5160" width="7" customWidth="1"/>
    <col min="5161" max="5161" width="40.109375" customWidth="1"/>
    <col min="5162" max="5162" width="35.33203125" customWidth="1"/>
    <col min="5163" max="5163" width="18" customWidth="1"/>
    <col min="5164" max="5164" width="15.33203125" customWidth="1"/>
    <col min="5165" max="5165" width="10.109375" bestFit="1" customWidth="1"/>
    <col min="5167" max="5167" width="10.109375" bestFit="1" customWidth="1"/>
    <col min="5416" max="5416" width="7" customWidth="1"/>
    <col min="5417" max="5417" width="40.109375" customWidth="1"/>
    <col min="5418" max="5418" width="35.33203125" customWidth="1"/>
    <col min="5419" max="5419" width="18" customWidth="1"/>
    <col min="5420" max="5420" width="15.33203125" customWidth="1"/>
    <col min="5421" max="5421" width="10.109375" bestFit="1" customWidth="1"/>
    <col min="5423" max="5423" width="10.109375" bestFit="1" customWidth="1"/>
    <col min="5672" max="5672" width="7" customWidth="1"/>
    <col min="5673" max="5673" width="40.109375" customWidth="1"/>
    <col min="5674" max="5674" width="35.33203125" customWidth="1"/>
    <col min="5675" max="5675" width="18" customWidth="1"/>
    <col min="5676" max="5676" width="15.33203125" customWidth="1"/>
    <col min="5677" max="5677" width="10.109375" bestFit="1" customWidth="1"/>
    <col min="5679" max="5679" width="10.109375" bestFit="1" customWidth="1"/>
    <col min="5928" max="5928" width="7" customWidth="1"/>
    <col min="5929" max="5929" width="40.109375" customWidth="1"/>
    <col min="5930" max="5930" width="35.33203125" customWidth="1"/>
    <col min="5931" max="5931" width="18" customWidth="1"/>
    <col min="5932" max="5932" width="15.33203125" customWidth="1"/>
    <col min="5933" max="5933" width="10.109375" bestFit="1" customWidth="1"/>
    <col min="5935" max="5935" width="10.109375" bestFit="1" customWidth="1"/>
    <col min="6184" max="6184" width="7" customWidth="1"/>
    <col min="6185" max="6185" width="40.109375" customWidth="1"/>
    <col min="6186" max="6186" width="35.33203125" customWidth="1"/>
    <col min="6187" max="6187" width="18" customWidth="1"/>
    <col min="6188" max="6188" width="15.33203125" customWidth="1"/>
    <col min="6189" max="6189" width="10.109375" bestFit="1" customWidth="1"/>
    <col min="6191" max="6191" width="10.109375" bestFit="1" customWidth="1"/>
    <col min="6440" max="6440" width="7" customWidth="1"/>
    <col min="6441" max="6441" width="40.109375" customWidth="1"/>
    <col min="6442" max="6442" width="35.33203125" customWidth="1"/>
    <col min="6443" max="6443" width="18" customWidth="1"/>
    <col min="6444" max="6444" width="15.33203125" customWidth="1"/>
    <col min="6445" max="6445" width="10.109375" bestFit="1" customWidth="1"/>
    <col min="6447" max="6447" width="10.109375" bestFit="1" customWidth="1"/>
    <col min="6696" max="6696" width="7" customWidth="1"/>
    <col min="6697" max="6697" width="40.109375" customWidth="1"/>
    <col min="6698" max="6698" width="35.33203125" customWidth="1"/>
    <col min="6699" max="6699" width="18" customWidth="1"/>
    <col min="6700" max="6700" width="15.33203125" customWidth="1"/>
    <col min="6701" max="6701" width="10.109375" bestFit="1" customWidth="1"/>
    <col min="6703" max="6703" width="10.109375" bestFit="1" customWidth="1"/>
    <col min="6952" max="6952" width="7" customWidth="1"/>
    <col min="6953" max="6953" width="40.109375" customWidth="1"/>
    <col min="6954" max="6954" width="35.33203125" customWidth="1"/>
    <col min="6955" max="6955" width="18" customWidth="1"/>
    <col min="6956" max="6956" width="15.33203125" customWidth="1"/>
    <col min="6957" max="6957" width="10.109375" bestFit="1" customWidth="1"/>
    <col min="6959" max="6959" width="10.109375" bestFit="1" customWidth="1"/>
    <col min="7208" max="7208" width="7" customWidth="1"/>
    <col min="7209" max="7209" width="40.109375" customWidth="1"/>
    <col min="7210" max="7210" width="35.33203125" customWidth="1"/>
    <col min="7211" max="7211" width="18" customWidth="1"/>
    <col min="7212" max="7212" width="15.33203125" customWidth="1"/>
    <col min="7213" max="7213" width="10.109375" bestFit="1" customWidth="1"/>
    <col min="7215" max="7215" width="10.109375" bestFit="1" customWidth="1"/>
    <col min="7464" max="7464" width="7" customWidth="1"/>
    <col min="7465" max="7465" width="40.109375" customWidth="1"/>
    <col min="7466" max="7466" width="35.33203125" customWidth="1"/>
    <col min="7467" max="7467" width="18" customWidth="1"/>
    <col min="7468" max="7468" width="15.33203125" customWidth="1"/>
    <col min="7469" max="7469" width="10.109375" bestFit="1" customWidth="1"/>
    <col min="7471" max="7471" width="10.109375" bestFit="1" customWidth="1"/>
    <col min="7720" max="7720" width="7" customWidth="1"/>
    <col min="7721" max="7721" width="40.109375" customWidth="1"/>
    <col min="7722" max="7722" width="35.33203125" customWidth="1"/>
    <col min="7723" max="7723" width="18" customWidth="1"/>
    <col min="7724" max="7724" width="15.33203125" customWidth="1"/>
    <col min="7725" max="7725" width="10.109375" bestFit="1" customWidth="1"/>
    <col min="7727" max="7727" width="10.109375" bestFit="1" customWidth="1"/>
    <col min="7976" max="7976" width="7" customWidth="1"/>
    <col min="7977" max="7977" width="40.109375" customWidth="1"/>
    <col min="7978" max="7978" width="35.33203125" customWidth="1"/>
    <col min="7979" max="7979" width="18" customWidth="1"/>
    <col min="7980" max="7980" width="15.33203125" customWidth="1"/>
    <col min="7981" max="7981" width="10.109375" bestFit="1" customWidth="1"/>
    <col min="7983" max="7983" width="10.109375" bestFit="1" customWidth="1"/>
    <col min="8232" max="8232" width="7" customWidth="1"/>
    <col min="8233" max="8233" width="40.109375" customWidth="1"/>
    <col min="8234" max="8234" width="35.33203125" customWidth="1"/>
    <col min="8235" max="8235" width="18" customWidth="1"/>
    <col min="8236" max="8236" width="15.33203125" customWidth="1"/>
    <col min="8237" max="8237" width="10.109375" bestFit="1" customWidth="1"/>
    <col min="8239" max="8239" width="10.109375" bestFit="1" customWidth="1"/>
    <col min="8488" max="8488" width="7" customWidth="1"/>
    <col min="8489" max="8489" width="40.109375" customWidth="1"/>
    <col min="8490" max="8490" width="35.33203125" customWidth="1"/>
    <col min="8491" max="8491" width="18" customWidth="1"/>
    <col min="8492" max="8492" width="15.33203125" customWidth="1"/>
    <col min="8493" max="8493" width="10.109375" bestFit="1" customWidth="1"/>
    <col min="8495" max="8495" width="10.109375" bestFit="1" customWidth="1"/>
    <col min="8744" max="8744" width="7" customWidth="1"/>
    <col min="8745" max="8745" width="40.109375" customWidth="1"/>
    <col min="8746" max="8746" width="35.33203125" customWidth="1"/>
    <col min="8747" max="8747" width="18" customWidth="1"/>
    <col min="8748" max="8748" width="15.33203125" customWidth="1"/>
    <col min="8749" max="8749" width="10.109375" bestFit="1" customWidth="1"/>
    <col min="8751" max="8751" width="10.109375" bestFit="1" customWidth="1"/>
    <col min="9000" max="9000" width="7" customWidth="1"/>
    <col min="9001" max="9001" width="40.109375" customWidth="1"/>
    <col min="9002" max="9002" width="35.33203125" customWidth="1"/>
    <col min="9003" max="9003" width="18" customWidth="1"/>
    <col min="9004" max="9004" width="15.33203125" customWidth="1"/>
    <col min="9005" max="9005" width="10.109375" bestFit="1" customWidth="1"/>
    <col min="9007" max="9007" width="10.109375" bestFit="1" customWidth="1"/>
    <col min="9256" max="9256" width="7" customWidth="1"/>
    <col min="9257" max="9257" width="40.109375" customWidth="1"/>
    <col min="9258" max="9258" width="35.33203125" customWidth="1"/>
    <col min="9259" max="9259" width="18" customWidth="1"/>
    <col min="9260" max="9260" width="15.33203125" customWidth="1"/>
    <col min="9261" max="9261" width="10.109375" bestFit="1" customWidth="1"/>
    <col min="9263" max="9263" width="10.109375" bestFit="1" customWidth="1"/>
    <col min="9512" max="9512" width="7" customWidth="1"/>
    <col min="9513" max="9513" width="40.109375" customWidth="1"/>
    <col min="9514" max="9514" width="35.33203125" customWidth="1"/>
    <col min="9515" max="9515" width="18" customWidth="1"/>
    <col min="9516" max="9516" width="15.33203125" customWidth="1"/>
    <col min="9517" max="9517" width="10.109375" bestFit="1" customWidth="1"/>
    <col min="9519" max="9519" width="10.109375" bestFit="1" customWidth="1"/>
    <col min="9768" max="9768" width="7" customWidth="1"/>
    <col min="9769" max="9769" width="40.109375" customWidth="1"/>
    <col min="9770" max="9770" width="35.33203125" customWidth="1"/>
    <col min="9771" max="9771" width="18" customWidth="1"/>
    <col min="9772" max="9772" width="15.33203125" customWidth="1"/>
    <col min="9773" max="9773" width="10.109375" bestFit="1" customWidth="1"/>
    <col min="9775" max="9775" width="10.109375" bestFit="1" customWidth="1"/>
    <col min="10024" max="10024" width="7" customWidth="1"/>
    <col min="10025" max="10025" width="40.109375" customWidth="1"/>
    <col min="10026" max="10026" width="35.33203125" customWidth="1"/>
    <col min="10027" max="10027" width="18" customWidth="1"/>
    <col min="10028" max="10028" width="15.33203125" customWidth="1"/>
    <col min="10029" max="10029" width="10.109375" bestFit="1" customWidth="1"/>
    <col min="10031" max="10031" width="10.109375" bestFit="1" customWidth="1"/>
    <col min="10280" max="10280" width="7" customWidth="1"/>
    <col min="10281" max="10281" width="40.109375" customWidth="1"/>
    <col min="10282" max="10282" width="35.33203125" customWidth="1"/>
    <col min="10283" max="10283" width="18" customWidth="1"/>
    <col min="10284" max="10284" width="15.33203125" customWidth="1"/>
    <col min="10285" max="10285" width="10.109375" bestFit="1" customWidth="1"/>
    <col min="10287" max="10287" width="10.109375" bestFit="1" customWidth="1"/>
    <col min="10536" max="10536" width="7" customWidth="1"/>
    <col min="10537" max="10537" width="40.109375" customWidth="1"/>
    <col min="10538" max="10538" width="35.33203125" customWidth="1"/>
    <col min="10539" max="10539" width="18" customWidth="1"/>
    <col min="10540" max="10540" width="15.33203125" customWidth="1"/>
    <col min="10541" max="10541" width="10.109375" bestFit="1" customWidth="1"/>
    <col min="10543" max="10543" width="10.109375" bestFit="1" customWidth="1"/>
    <col min="10792" max="10792" width="7" customWidth="1"/>
    <col min="10793" max="10793" width="40.109375" customWidth="1"/>
    <col min="10794" max="10794" width="35.33203125" customWidth="1"/>
    <col min="10795" max="10795" width="18" customWidth="1"/>
    <col min="10796" max="10796" width="15.33203125" customWidth="1"/>
    <col min="10797" max="10797" width="10.109375" bestFit="1" customWidth="1"/>
    <col min="10799" max="10799" width="10.109375" bestFit="1" customWidth="1"/>
    <col min="11048" max="11048" width="7" customWidth="1"/>
    <col min="11049" max="11049" width="40.109375" customWidth="1"/>
    <col min="11050" max="11050" width="35.33203125" customWidth="1"/>
    <col min="11051" max="11051" width="18" customWidth="1"/>
    <col min="11052" max="11052" width="15.33203125" customWidth="1"/>
    <col min="11053" max="11053" width="10.109375" bestFit="1" customWidth="1"/>
    <col min="11055" max="11055" width="10.109375" bestFit="1" customWidth="1"/>
    <col min="11304" max="11304" width="7" customWidth="1"/>
    <col min="11305" max="11305" width="40.109375" customWidth="1"/>
    <col min="11306" max="11306" width="35.33203125" customWidth="1"/>
    <col min="11307" max="11307" width="18" customWidth="1"/>
    <col min="11308" max="11308" width="15.33203125" customWidth="1"/>
    <col min="11309" max="11309" width="10.109375" bestFit="1" customWidth="1"/>
    <col min="11311" max="11311" width="10.109375" bestFit="1" customWidth="1"/>
    <col min="11560" max="11560" width="7" customWidth="1"/>
    <col min="11561" max="11561" width="40.109375" customWidth="1"/>
    <col min="11562" max="11562" width="35.33203125" customWidth="1"/>
    <col min="11563" max="11563" width="18" customWidth="1"/>
    <col min="11564" max="11564" width="15.33203125" customWidth="1"/>
    <col min="11565" max="11565" width="10.109375" bestFit="1" customWidth="1"/>
    <col min="11567" max="11567" width="10.109375" bestFit="1" customWidth="1"/>
    <col min="11816" max="11816" width="7" customWidth="1"/>
    <col min="11817" max="11817" width="40.109375" customWidth="1"/>
    <col min="11818" max="11818" width="35.33203125" customWidth="1"/>
    <col min="11819" max="11819" width="18" customWidth="1"/>
    <col min="11820" max="11820" width="15.33203125" customWidth="1"/>
    <col min="11821" max="11821" width="10.109375" bestFit="1" customWidth="1"/>
    <col min="11823" max="11823" width="10.109375" bestFit="1" customWidth="1"/>
    <col min="12072" max="12072" width="7" customWidth="1"/>
    <col min="12073" max="12073" width="40.109375" customWidth="1"/>
    <col min="12074" max="12074" width="35.33203125" customWidth="1"/>
    <col min="12075" max="12075" width="18" customWidth="1"/>
    <col min="12076" max="12076" width="15.33203125" customWidth="1"/>
    <col min="12077" max="12077" width="10.109375" bestFit="1" customWidth="1"/>
    <col min="12079" max="12079" width="10.109375" bestFit="1" customWidth="1"/>
    <col min="12328" max="12328" width="7" customWidth="1"/>
    <col min="12329" max="12329" width="40.109375" customWidth="1"/>
    <col min="12330" max="12330" width="35.33203125" customWidth="1"/>
    <col min="12331" max="12331" width="18" customWidth="1"/>
    <col min="12332" max="12332" width="15.33203125" customWidth="1"/>
    <col min="12333" max="12333" width="10.109375" bestFit="1" customWidth="1"/>
    <col min="12335" max="12335" width="10.109375" bestFit="1" customWidth="1"/>
    <col min="12584" max="12584" width="7" customWidth="1"/>
    <col min="12585" max="12585" width="40.109375" customWidth="1"/>
    <col min="12586" max="12586" width="35.33203125" customWidth="1"/>
    <col min="12587" max="12587" width="18" customWidth="1"/>
    <col min="12588" max="12588" width="15.33203125" customWidth="1"/>
    <col min="12589" max="12589" width="10.109375" bestFit="1" customWidth="1"/>
    <col min="12591" max="12591" width="10.109375" bestFit="1" customWidth="1"/>
    <col min="12840" max="12840" width="7" customWidth="1"/>
    <col min="12841" max="12841" width="40.109375" customWidth="1"/>
    <col min="12842" max="12842" width="35.33203125" customWidth="1"/>
    <col min="12843" max="12843" width="18" customWidth="1"/>
    <col min="12844" max="12844" width="15.33203125" customWidth="1"/>
    <col min="12845" max="12845" width="10.109375" bestFit="1" customWidth="1"/>
    <col min="12847" max="12847" width="10.109375" bestFit="1" customWidth="1"/>
    <col min="13096" max="13096" width="7" customWidth="1"/>
    <col min="13097" max="13097" width="40.109375" customWidth="1"/>
    <col min="13098" max="13098" width="35.33203125" customWidth="1"/>
    <col min="13099" max="13099" width="18" customWidth="1"/>
    <col min="13100" max="13100" width="15.33203125" customWidth="1"/>
    <col min="13101" max="13101" width="10.109375" bestFit="1" customWidth="1"/>
    <col min="13103" max="13103" width="10.109375" bestFit="1" customWidth="1"/>
    <col min="13352" max="13352" width="7" customWidth="1"/>
    <col min="13353" max="13353" width="40.109375" customWidth="1"/>
    <col min="13354" max="13354" width="35.33203125" customWidth="1"/>
    <col min="13355" max="13355" width="18" customWidth="1"/>
    <col min="13356" max="13356" width="15.33203125" customWidth="1"/>
    <col min="13357" max="13357" width="10.109375" bestFit="1" customWidth="1"/>
    <col min="13359" max="13359" width="10.109375" bestFit="1" customWidth="1"/>
    <col min="13608" max="13608" width="7" customWidth="1"/>
    <col min="13609" max="13609" width="40.109375" customWidth="1"/>
    <col min="13610" max="13610" width="35.33203125" customWidth="1"/>
    <col min="13611" max="13611" width="18" customWidth="1"/>
    <col min="13612" max="13612" width="15.33203125" customWidth="1"/>
    <col min="13613" max="13613" width="10.109375" bestFit="1" customWidth="1"/>
    <col min="13615" max="13615" width="10.109375" bestFit="1" customWidth="1"/>
    <col min="13864" max="13864" width="7" customWidth="1"/>
    <col min="13865" max="13865" width="40.109375" customWidth="1"/>
    <col min="13866" max="13866" width="35.33203125" customWidth="1"/>
    <col min="13867" max="13867" width="18" customWidth="1"/>
    <col min="13868" max="13868" width="15.33203125" customWidth="1"/>
    <col min="13869" max="13869" width="10.109375" bestFit="1" customWidth="1"/>
    <col min="13871" max="13871" width="10.109375" bestFit="1" customWidth="1"/>
    <col min="14120" max="14120" width="7" customWidth="1"/>
    <col min="14121" max="14121" width="40.109375" customWidth="1"/>
    <col min="14122" max="14122" width="35.33203125" customWidth="1"/>
    <col min="14123" max="14123" width="18" customWidth="1"/>
    <col min="14124" max="14124" width="15.33203125" customWidth="1"/>
    <col min="14125" max="14125" width="10.109375" bestFit="1" customWidth="1"/>
    <col min="14127" max="14127" width="10.109375" bestFit="1" customWidth="1"/>
    <col min="14376" max="14376" width="7" customWidth="1"/>
    <col min="14377" max="14377" width="40.109375" customWidth="1"/>
    <col min="14378" max="14378" width="35.33203125" customWidth="1"/>
    <col min="14379" max="14379" width="18" customWidth="1"/>
    <col min="14380" max="14380" width="15.33203125" customWidth="1"/>
    <col min="14381" max="14381" width="10.109375" bestFit="1" customWidth="1"/>
    <col min="14383" max="14383" width="10.109375" bestFit="1" customWidth="1"/>
    <col min="14632" max="14632" width="7" customWidth="1"/>
    <col min="14633" max="14633" width="40.109375" customWidth="1"/>
    <col min="14634" max="14634" width="35.33203125" customWidth="1"/>
    <col min="14635" max="14635" width="18" customWidth="1"/>
    <col min="14636" max="14636" width="15.33203125" customWidth="1"/>
    <col min="14637" max="14637" width="10.109375" bestFit="1" customWidth="1"/>
    <col min="14639" max="14639" width="10.109375" bestFit="1" customWidth="1"/>
    <col min="14888" max="14888" width="7" customWidth="1"/>
    <col min="14889" max="14889" width="40.109375" customWidth="1"/>
    <col min="14890" max="14890" width="35.33203125" customWidth="1"/>
    <col min="14891" max="14891" width="18" customWidth="1"/>
    <col min="14892" max="14892" width="15.33203125" customWidth="1"/>
    <col min="14893" max="14893" width="10.109375" bestFit="1" customWidth="1"/>
    <col min="14895" max="14895" width="10.109375" bestFit="1" customWidth="1"/>
    <col min="15144" max="15144" width="7" customWidth="1"/>
    <col min="15145" max="15145" width="40.109375" customWidth="1"/>
    <col min="15146" max="15146" width="35.33203125" customWidth="1"/>
    <col min="15147" max="15147" width="18" customWidth="1"/>
    <col min="15148" max="15148" width="15.33203125" customWidth="1"/>
    <col min="15149" max="15149" width="10.109375" bestFit="1" customWidth="1"/>
    <col min="15151" max="15151" width="10.109375" bestFit="1" customWidth="1"/>
    <col min="15400" max="15400" width="7" customWidth="1"/>
    <col min="15401" max="15401" width="40.109375" customWidth="1"/>
    <col min="15402" max="15402" width="35.33203125" customWidth="1"/>
    <col min="15403" max="15403" width="18" customWidth="1"/>
    <col min="15404" max="15404" width="15.33203125" customWidth="1"/>
    <col min="15405" max="15405" width="10.109375" bestFit="1" customWidth="1"/>
    <col min="15407" max="15407" width="10.109375" bestFit="1" customWidth="1"/>
    <col min="15656" max="15656" width="7" customWidth="1"/>
    <col min="15657" max="15657" width="40.109375" customWidth="1"/>
    <col min="15658" max="15658" width="35.33203125" customWidth="1"/>
    <col min="15659" max="15659" width="18" customWidth="1"/>
    <col min="15660" max="15660" width="15.33203125" customWidth="1"/>
    <col min="15661" max="15661" width="10.109375" bestFit="1" customWidth="1"/>
    <col min="15663" max="15663" width="10.109375" bestFit="1" customWidth="1"/>
    <col min="15912" max="15912" width="7" customWidth="1"/>
    <col min="15913" max="15913" width="40.109375" customWidth="1"/>
    <col min="15914" max="15914" width="35.33203125" customWidth="1"/>
    <col min="15915" max="15915" width="18" customWidth="1"/>
    <col min="15916" max="15916" width="15.33203125" customWidth="1"/>
    <col min="15917" max="15917" width="10.109375" bestFit="1" customWidth="1"/>
    <col min="15919" max="15919" width="10.109375" bestFit="1" customWidth="1"/>
  </cols>
  <sheetData>
    <row r="1" spans="1:207" s="3" customFormat="1" ht="80.25" customHeight="1" x14ac:dyDescent="0.3">
      <c r="A1" s="1"/>
      <c r="B1" s="22"/>
      <c r="C1" s="238" t="s">
        <v>4</v>
      </c>
      <c r="D1" s="239"/>
      <c r="E1" s="2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.75" customHeight="1" x14ac:dyDescent="0.3">
      <c r="A2" s="1"/>
      <c r="B2" s="22"/>
      <c r="C2" s="240" t="s">
        <v>23</v>
      </c>
      <c r="D2" s="241"/>
      <c r="E2" s="2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36" customHeight="1" x14ac:dyDescent="0.25">
      <c r="A3" s="243" t="s">
        <v>24</v>
      </c>
      <c r="B3" s="243"/>
      <c r="C3" s="243"/>
      <c r="D3" s="244"/>
      <c r="E3" s="244"/>
    </row>
    <row r="4" spans="1:207" ht="30" customHeight="1" x14ac:dyDescent="0.25">
      <c r="A4" s="243"/>
      <c r="B4" s="243"/>
      <c r="C4" s="243"/>
      <c r="D4" s="244"/>
      <c r="E4" s="244"/>
    </row>
    <row r="5" spans="1:207" ht="57.75" customHeight="1" x14ac:dyDescent="0.25">
      <c r="A5" s="245"/>
      <c r="B5" s="245"/>
      <c r="C5" s="245"/>
      <c r="D5" s="246"/>
      <c r="E5" s="246"/>
    </row>
    <row r="6" spans="1:207" ht="30.75" customHeight="1" x14ac:dyDescent="0.25">
      <c r="A6" s="227" t="s">
        <v>0</v>
      </c>
      <c r="B6" s="227" t="s">
        <v>1</v>
      </c>
      <c r="C6" s="229" t="s">
        <v>2</v>
      </c>
      <c r="D6" s="230"/>
      <c r="E6" s="231"/>
    </row>
    <row r="7" spans="1:207" ht="28.5" customHeight="1" x14ac:dyDescent="0.25">
      <c r="A7" s="228"/>
      <c r="B7" s="228"/>
      <c r="C7" s="6" t="s">
        <v>7</v>
      </c>
      <c r="D7" s="6" t="s">
        <v>8</v>
      </c>
      <c r="E7" s="6" t="s">
        <v>9</v>
      </c>
    </row>
    <row r="8" spans="1:207" ht="13.8" x14ac:dyDescent="0.25">
      <c r="A8" s="5">
        <v>1</v>
      </c>
      <c r="B8" s="5">
        <v>2</v>
      </c>
      <c r="C8" s="7">
        <v>3</v>
      </c>
      <c r="D8" s="7">
        <v>4</v>
      </c>
      <c r="E8" s="7">
        <v>5</v>
      </c>
    </row>
    <row r="9" spans="1:207" s="4" customFormat="1" ht="18" customHeight="1" x14ac:dyDescent="0.25">
      <c r="A9" s="234" t="s">
        <v>5</v>
      </c>
      <c r="B9" s="242"/>
      <c r="C9" s="237"/>
      <c r="D9" s="237"/>
      <c r="E9" s="237"/>
      <c r="F9" s="2"/>
      <c r="G9" s="2"/>
      <c r="H9" s="2"/>
      <c r="I9" s="2"/>
      <c r="J9" s="2"/>
    </row>
    <row r="10" spans="1:207" s="9" customFormat="1" ht="25.5" customHeight="1" x14ac:dyDescent="0.25">
      <c r="A10" s="10">
        <v>1</v>
      </c>
      <c r="B10" s="11" t="s">
        <v>5</v>
      </c>
      <c r="C10" s="12">
        <v>0</v>
      </c>
      <c r="D10" s="12">
        <v>0</v>
      </c>
      <c r="E10" s="12">
        <v>7114.1279999999997</v>
      </c>
      <c r="F10" s="8"/>
      <c r="G10" s="8"/>
      <c r="H10" s="8"/>
      <c r="I10" s="8"/>
      <c r="J10" s="8"/>
    </row>
    <row r="11" spans="1:207" s="9" customFormat="1" ht="25.5" customHeight="1" x14ac:dyDescent="0.25">
      <c r="A11" s="10">
        <v>2</v>
      </c>
      <c r="B11" s="11" t="s">
        <v>6</v>
      </c>
      <c r="C11" s="12">
        <v>41652.239000000001</v>
      </c>
      <c r="D11" s="12">
        <v>0</v>
      </c>
      <c r="E11" s="12">
        <v>0</v>
      </c>
      <c r="F11" s="8"/>
      <c r="G11" s="8"/>
      <c r="H11" s="8"/>
      <c r="I11" s="8"/>
      <c r="J11" s="8"/>
    </row>
    <row r="12" spans="1:207" s="4" customFormat="1" ht="18" customHeight="1" x14ac:dyDescent="0.25">
      <c r="A12" s="234" t="s">
        <v>11</v>
      </c>
      <c r="B12" s="242"/>
      <c r="C12" s="237"/>
      <c r="D12" s="237"/>
      <c r="E12" s="237"/>
      <c r="F12" s="2"/>
      <c r="G12" s="2"/>
      <c r="H12" s="2"/>
      <c r="I12" s="2"/>
      <c r="J12" s="2"/>
    </row>
    <row r="13" spans="1:207" s="9" customFormat="1" ht="25.5" customHeight="1" x14ac:dyDescent="0.25">
      <c r="A13" s="10">
        <v>3</v>
      </c>
      <c r="B13" s="11" t="s">
        <v>10</v>
      </c>
      <c r="C13" s="12">
        <v>0</v>
      </c>
      <c r="D13" s="12">
        <v>20040.400000000001</v>
      </c>
      <c r="E13" s="12">
        <v>33381.119999999995</v>
      </c>
      <c r="F13" s="8"/>
      <c r="G13" s="8"/>
      <c r="H13" s="8"/>
      <c r="I13" s="8"/>
      <c r="J13" s="8"/>
    </row>
    <row r="14" spans="1:207" s="4" customFormat="1" ht="27.75" customHeight="1" x14ac:dyDescent="0.25">
      <c r="A14" s="10">
        <v>4</v>
      </c>
      <c r="B14" s="11" t="s">
        <v>20</v>
      </c>
      <c r="C14" s="12">
        <v>425</v>
      </c>
      <c r="D14" s="12">
        <v>5546.3</v>
      </c>
      <c r="E14" s="12">
        <v>0</v>
      </c>
      <c r="F14" s="2"/>
      <c r="G14" s="2"/>
      <c r="H14" s="2"/>
      <c r="I14" s="2"/>
      <c r="J14" s="2"/>
    </row>
    <row r="15" spans="1:207" s="13" customFormat="1" ht="22.5" customHeight="1" x14ac:dyDescent="0.25">
      <c r="A15" s="234" t="s">
        <v>12</v>
      </c>
      <c r="B15" s="242"/>
      <c r="C15" s="237"/>
      <c r="D15" s="237"/>
      <c r="E15" s="237"/>
      <c r="F15" s="2"/>
      <c r="G15" s="2"/>
      <c r="H15" s="2"/>
      <c r="I15" s="2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pans="1:207" s="9" customFormat="1" ht="27.75" customHeight="1" x14ac:dyDescent="0.25">
      <c r="A16" s="10">
        <v>5</v>
      </c>
      <c r="B16" s="11" t="s">
        <v>13</v>
      </c>
      <c r="C16" s="12">
        <v>71126.353000000003</v>
      </c>
      <c r="D16" s="12">
        <v>0</v>
      </c>
      <c r="E16" s="12">
        <v>0</v>
      </c>
      <c r="F16" s="8"/>
      <c r="G16" s="8"/>
      <c r="H16" s="8"/>
      <c r="I16" s="8"/>
      <c r="J16" s="8"/>
    </row>
    <row r="17" spans="1:207" s="9" customFormat="1" ht="27.75" customHeight="1" x14ac:dyDescent="0.25">
      <c r="A17" s="10">
        <v>6</v>
      </c>
      <c r="B17" s="11" t="s">
        <v>14</v>
      </c>
      <c r="C17" s="12">
        <v>9417.2919999999995</v>
      </c>
      <c r="D17" s="12">
        <v>0</v>
      </c>
      <c r="E17" s="12">
        <v>12988</v>
      </c>
      <c r="F17" s="8"/>
      <c r="G17" s="8"/>
      <c r="H17" s="8"/>
      <c r="I17" s="8"/>
      <c r="J17" s="8"/>
    </row>
    <row r="18" spans="1:207" s="13" customFormat="1" ht="22.5" customHeight="1" x14ac:dyDescent="0.25">
      <c r="A18" s="234" t="s">
        <v>15</v>
      </c>
      <c r="B18" s="235"/>
      <c r="C18" s="236"/>
      <c r="D18" s="237"/>
      <c r="E18" s="237"/>
      <c r="F18" s="2"/>
      <c r="G18" s="2"/>
      <c r="H18" s="2"/>
      <c r="I18" s="2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</row>
    <row r="19" spans="1:207" s="9" customFormat="1" ht="27.75" customHeight="1" x14ac:dyDescent="0.25">
      <c r="A19" s="10">
        <v>7</v>
      </c>
      <c r="B19" s="11" t="s">
        <v>16</v>
      </c>
      <c r="C19" s="12">
        <v>0</v>
      </c>
      <c r="D19" s="12">
        <v>0</v>
      </c>
      <c r="E19" s="12">
        <v>6471.6639999999998</v>
      </c>
      <c r="F19" s="8"/>
      <c r="G19" s="8"/>
      <c r="H19" s="8"/>
      <c r="I19" s="8"/>
      <c r="J19" s="8"/>
    </row>
    <row r="20" spans="1:207" s="9" customFormat="1" ht="27.75" customHeight="1" x14ac:dyDescent="0.25">
      <c r="A20" s="10">
        <v>8</v>
      </c>
      <c r="B20" s="11" t="s">
        <v>17</v>
      </c>
      <c r="C20" s="12">
        <v>8730.5</v>
      </c>
      <c r="D20" s="12">
        <v>0</v>
      </c>
      <c r="E20" s="12">
        <v>16124.484</v>
      </c>
      <c r="F20" s="8"/>
      <c r="G20" s="8"/>
      <c r="H20" s="8"/>
      <c r="I20" s="8"/>
      <c r="J20" s="8"/>
    </row>
    <row r="21" spans="1:207" s="13" customFormat="1" ht="22.5" customHeight="1" x14ac:dyDescent="0.25">
      <c r="A21" s="234" t="s">
        <v>19</v>
      </c>
      <c r="B21" s="235"/>
      <c r="C21" s="236"/>
      <c r="D21" s="237"/>
      <c r="E21" s="237"/>
      <c r="F21" s="2"/>
      <c r="G21" s="2"/>
      <c r="H21" s="2"/>
      <c r="I21" s="2"/>
      <c r="J21" s="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</row>
    <row r="22" spans="1:207" s="9" customFormat="1" ht="27.75" customHeight="1" x14ac:dyDescent="0.25">
      <c r="A22" s="10">
        <v>9</v>
      </c>
      <c r="B22" s="11" t="s">
        <v>18</v>
      </c>
      <c r="C22" s="12">
        <v>45878.74</v>
      </c>
      <c r="D22" s="12">
        <v>0</v>
      </c>
      <c r="E22" s="12">
        <v>0</v>
      </c>
      <c r="F22" s="8"/>
      <c r="G22" s="8"/>
      <c r="H22" s="8"/>
      <c r="I22" s="8"/>
      <c r="J22" s="8"/>
    </row>
    <row r="23" spans="1:207" s="13" customFormat="1" ht="22.5" customHeight="1" x14ac:dyDescent="0.25">
      <c r="A23" s="234" t="s">
        <v>22</v>
      </c>
      <c r="B23" s="235"/>
      <c r="C23" s="236"/>
      <c r="D23" s="237"/>
      <c r="E23" s="237"/>
      <c r="F23" s="2"/>
      <c r="G23" s="2"/>
      <c r="H23" s="2"/>
      <c r="I23" s="2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</row>
    <row r="24" spans="1:207" s="9" customFormat="1" ht="27.75" customHeight="1" x14ac:dyDescent="0.25">
      <c r="A24" s="10">
        <v>10</v>
      </c>
      <c r="B24" s="11" t="s">
        <v>22</v>
      </c>
      <c r="C24" s="12">
        <v>0</v>
      </c>
      <c r="D24" s="12">
        <v>27609.446</v>
      </c>
      <c r="E24" s="12">
        <v>0</v>
      </c>
      <c r="F24" s="8"/>
      <c r="G24" s="8"/>
      <c r="H24" s="8"/>
      <c r="I24" s="8"/>
      <c r="J24" s="8"/>
    </row>
    <row r="25" spans="1:207" s="9" customFormat="1" ht="27.75" customHeight="1" x14ac:dyDescent="0.25">
      <c r="A25" s="232" t="s">
        <v>21</v>
      </c>
      <c r="B25" s="233"/>
      <c r="C25" s="12">
        <v>5546.2999999999884</v>
      </c>
      <c r="D25" s="12">
        <v>130803.85400000001</v>
      </c>
      <c r="E25" s="12">
        <v>34170.603999999999</v>
      </c>
      <c r="F25" s="8"/>
      <c r="G25" s="8"/>
      <c r="H25" s="8"/>
      <c r="I25" s="8"/>
      <c r="J25" s="8"/>
    </row>
    <row r="26" spans="1:207" s="15" customFormat="1" ht="24" customHeight="1" x14ac:dyDescent="0.3">
      <c r="A26" s="223" t="s">
        <v>3</v>
      </c>
      <c r="B26" s="224"/>
      <c r="C26" s="14">
        <f>C10+C11+C13+C14+C16+C17+C19+C20+C22+C25+C24</f>
        <v>182776.424</v>
      </c>
      <c r="D26" s="14">
        <f t="shared" ref="D26:E26" si="0">D10+D11+D13+D14+D16+D17+D19+D20+D22+D25+D24</f>
        <v>184000</v>
      </c>
      <c r="E26" s="14">
        <f t="shared" si="0"/>
        <v>110250</v>
      </c>
      <c r="F26" s="2"/>
      <c r="G26" s="2"/>
      <c r="H26" s="2"/>
      <c r="I26" s="2"/>
      <c r="J26" s="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3" customFormat="1" ht="33.75" customHeight="1" x14ac:dyDescent="0.25">
      <c r="A27" s="16"/>
      <c r="B27" s="2"/>
      <c r="C27" s="17"/>
      <c r="D27" s="17"/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s="3" customFormat="1" ht="30" customHeight="1" x14ac:dyDescent="0.25">
      <c r="A28" s="16"/>
      <c r="B28" s="2"/>
      <c r="C28" s="17"/>
      <c r="D28" s="17"/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s="3" customFormat="1" ht="29.25" customHeight="1" x14ac:dyDescent="0.25">
      <c r="A29" s="16"/>
      <c r="B29" s="18"/>
      <c r="C29" s="17"/>
      <c r="D29" s="17"/>
      <c r="E29" s="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s="3" customFormat="1" x14ac:dyDescent="0.25">
      <c r="A30" s="16"/>
      <c r="B30" s="2"/>
      <c r="C30" s="17"/>
      <c r="D30" s="17"/>
      <c r="E30" s="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3" customFormat="1" x14ac:dyDescent="0.25">
      <c r="A31" s="16"/>
      <c r="B31" s="2"/>
      <c r="C31" s="17"/>
      <c r="D31" s="17"/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3" customFormat="1" x14ac:dyDescent="0.25">
      <c r="A32" s="16"/>
      <c r="B32" s="2"/>
      <c r="C32" s="17"/>
      <c r="D32" s="17"/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3" customFormat="1" ht="25.5" customHeight="1" x14ac:dyDescent="0.25">
      <c r="A33" s="225"/>
      <c r="B33" s="225"/>
      <c r="C33" s="19"/>
      <c r="D33" s="19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3" customFormat="1" ht="43.5" customHeight="1" x14ac:dyDescent="0.25">
      <c r="A34" s="16"/>
      <c r="B34" s="2"/>
      <c r="C34" s="17"/>
      <c r="D34" s="17"/>
      <c r="E34" s="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3" customFormat="1" ht="34.5" customHeight="1" x14ac:dyDescent="0.25">
      <c r="A35" s="225"/>
      <c r="B35" s="226"/>
      <c r="C35" s="22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3" customFormat="1" ht="34.5" customHeight="1" x14ac:dyDescent="0.25">
      <c r="A36" s="16"/>
      <c r="B36" s="2"/>
      <c r="C36" s="17"/>
      <c r="D36" s="17"/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3" customFormat="1" x14ac:dyDescent="0.25">
      <c r="A37" s="16"/>
      <c r="B37" s="2"/>
      <c r="C37" s="17"/>
      <c r="D37" s="17"/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3" customFormat="1" x14ac:dyDescent="0.25">
      <c r="A38" s="16"/>
      <c r="B38" s="2"/>
      <c r="C38" s="17"/>
      <c r="D38" s="17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3" customFormat="1" x14ac:dyDescent="0.25">
      <c r="A39" s="16"/>
      <c r="B39" s="2"/>
      <c r="C39" s="17"/>
      <c r="D39" s="17"/>
      <c r="E39" s="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s="3" customFormat="1" x14ac:dyDescent="0.25">
      <c r="A40" s="16"/>
      <c r="B40" s="2"/>
      <c r="C40" s="17"/>
      <c r="D40" s="17"/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s="3" customFormat="1" x14ac:dyDescent="0.25">
      <c r="A41" s="16"/>
      <c r="B41" s="2"/>
      <c r="C41" s="17"/>
      <c r="D41" s="17"/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s="3" customFormat="1" x14ac:dyDescent="0.25">
      <c r="A42" s="16"/>
      <c r="B42" s="2"/>
      <c r="C42" s="17"/>
      <c r="D42" s="17"/>
      <c r="E42" s="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s="3" customFormat="1" x14ac:dyDescent="0.25">
      <c r="A43" s="16"/>
      <c r="B43" s="2"/>
      <c r="C43" s="17"/>
      <c r="D43" s="17"/>
      <c r="E43" s="1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s="3" customFormat="1" x14ac:dyDescent="0.25">
      <c r="A44" s="16"/>
      <c r="B44" s="2"/>
      <c r="C44" s="17"/>
      <c r="D44" s="17"/>
      <c r="E44" s="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s="3" customFormat="1" x14ac:dyDescent="0.25">
      <c r="A45" s="16"/>
      <c r="B45" s="2"/>
      <c r="C45" s="17"/>
      <c r="D45" s="17"/>
      <c r="E45" s="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s="3" customFormat="1" x14ac:dyDescent="0.25">
      <c r="A46" s="16"/>
      <c r="B46" s="2"/>
      <c r="C46" s="17"/>
      <c r="D46" s="17"/>
      <c r="E46" s="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s="3" customFormat="1" x14ac:dyDescent="0.25">
      <c r="A47" s="16"/>
      <c r="B47" s="2"/>
      <c r="C47" s="17"/>
      <c r="D47" s="17"/>
      <c r="E47" s="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s="3" customFormat="1" x14ac:dyDescent="0.25">
      <c r="A48" s="16"/>
      <c r="B48" s="2"/>
      <c r="C48" s="17"/>
      <c r="D48" s="17"/>
      <c r="E48" s="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s="3" customFormat="1" x14ac:dyDescent="0.25">
      <c r="A49" s="16"/>
      <c r="B49" s="2"/>
      <c r="C49" s="17"/>
      <c r="D49" s="17"/>
      <c r="E49" s="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s="3" customFormat="1" x14ac:dyDescent="0.25">
      <c r="A50" s="16"/>
      <c r="B50" s="2"/>
      <c r="C50" s="17"/>
      <c r="D50" s="17"/>
      <c r="E50" s="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s="3" customFormat="1" x14ac:dyDescent="0.25">
      <c r="A51" s="16"/>
      <c r="B51" s="2"/>
      <c r="C51" s="17"/>
      <c r="D51" s="17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s="3" customFormat="1" x14ac:dyDescent="0.25">
      <c r="A52" s="16"/>
      <c r="B52" s="2"/>
      <c r="C52" s="17"/>
      <c r="D52" s="17"/>
      <c r="E52" s="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s="3" customFormat="1" x14ac:dyDescent="0.25">
      <c r="A53" s="16"/>
      <c r="B53" s="2"/>
      <c r="C53" s="17"/>
      <c r="D53" s="17"/>
      <c r="E53" s="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s="3" customFormat="1" x14ac:dyDescent="0.25">
      <c r="A54" s="16"/>
      <c r="B54" s="2"/>
      <c r="C54" s="17"/>
      <c r="D54" s="17"/>
      <c r="E54" s="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s="3" customFormat="1" x14ac:dyDescent="0.25">
      <c r="A55" s="16"/>
      <c r="B55" s="2"/>
      <c r="C55" s="17"/>
      <c r="D55" s="17"/>
      <c r="E55" s="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s="3" customFormat="1" x14ac:dyDescent="0.25">
      <c r="A56" s="16"/>
      <c r="B56" s="2"/>
      <c r="C56" s="17"/>
      <c r="D56" s="17"/>
      <c r="E56" s="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s="3" customFormat="1" x14ac:dyDescent="0.25">
      <c r="A57" s="16"/>
      <c r="B57" s="2"/>
      <c r="C57" s="17"/>
      <c r="D57" s="17"/>
      <c r="E57" s="1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s="3" customFormat="1" x14ac:dyDescent="0.25">
      <c r="A58" s="16"/>
      <c r="B58" s="2"/>
      <c r="C58" s="17"/>
      <c r="D58" s="17"/>
      <c r="E58" s="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s="3" customFormat="1" x14ac:dyDescent="0.25">
      <c r="A59" s="16"/>
      <c r="B59" s="2"/>
      <c r="C59" s="17"/>
      <c r="D59" s="17"/>
      <c r="E59" s="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s="3" customFormat="1" x14ac:dyDescent="0.25">
      <c r="A60" s="16"/>
      <c r="B60" s="2"/>
      <c r="C60" s="17"/>
      <c r="D60" s="17"/>
      <c r="E60" s="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s="3" customFormat="1" x14ac:dyDescent="0.25">
      <c r="A61" s="16"/>
      <c r="B61" s="2"/>
      <c r="C61" s="17"/>
      <c r="D61" s="17"/>
      <c r="E61" s="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s="3" customFormat="1" x14ac:dyDescent="0.25">
      <c r="A62" s="16"/>
      <c r="B62" s="2"/>
      <c r="C62" s="17"/>
      <c r="D62" s="17"/>
      <c r="E62" s="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s="3" customFormat="1" x14ac:dyDescent="0.25">
      <c r="A63" s="16"/>
      <c r="B63" s="2"/>
      <c r="C63" s="17"/>
      <c r="D63" s="17"/>
      <c r="E63" s="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s="3" customFormat="1" x14ac:dyDescent="0.25">
      <c r="A64" s="16"/>
      <c r="B64" s="2"/>
      <c r="C64" s="17"/>
      <c r="D64" s="17"/>
      <c r="E64" s="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s="3" customFormat="1" x14ac:dyDescent="0.25">
      <c r="A65" s="16"/>
      <c r="B65" s="2"/>
      <c r="C65" s="17"/>
      <c r="D65" s="17"/>
      <c r="E65" s="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s="3" customFormat="1" x14ac:dyDescent="0.25">
      <c r="A66" s="16"/>
      <c r="B66" s="2"/>
      <c r="C66" s="17"/>
      <c r="D66" s="17"/>
      <c r="E66" s="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s="3" customFormat="1" x14ac:dyDescent="0.25">
      <c r="A67" s="16"/>
      <c r="B67" s="2"/>
      <c r="C67" s="17"/>
      <c r="D67" s="17"/>
      <c r="E67" s="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s="3" customFormat="1" x14ac:dyDescent="0.25">
      <c r="A68" s="16"/>
      <c r="B68" s="2"/>
      <c r="C68" s="17"/>
      <c r="D68" s="17"/>
      <c r="E68" s="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s="3" customFormat="1" x14ac:dyDescent="0.25">
      <c r="A69" s="16"/>
      <c r="B69" s="2"/>
      <c r="C69" s="17"/>
      <c r="D69" s="17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s="3" customFormat="1" x14ac:dyDescent="0.25">
      <c r="A70" s="16"/>
      <c r="B70" s="2"/>
      <c r="C70" s="17"/>
      <c r="D70" s="17"/>
      <c r="E70" s="1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s="3" customFormat="1" x14ac:dyDescent="0.25">
      <c r="A71" s="16"/>
      <c r="B71" s="2"/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s="3" customFormat="1" x14ac:dyDescent="0.25">
      <c r="A72" s="16"/>
      <c r="B72" s="2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s="3" customFormat="1" x14ac:dyDescent="0.25">
      <c r="A73" s="16"/>
      <c r="B73" s="2"/>
      <c r="C73" s="17"/>
      <c r="D73" s="17"/>
      <c r="E73" s="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s="3" customFormat="1" x14ac:dyDescent="0.25">
      <c r="A74" s="16"/>
      <c r="B74" s="2"/>
      <c r="C74" s="17"/>
      <c r="D74" s="17"/>
      <c r="E74" s="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s="3" customFormat="1" x14ac:dyDescent="0.25">
      <c r="A75" s="16"/>
      <c r="B75" s="2"/>
      <c r="C75" s="17"/>
      <c r="D75" s="17"/>
      <c r="E75" s="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s="3" customFormat="1" x14ac:dyDescent="0.25">
      <c r="A76" s="16"/>
      <c r="B76" s="2"/>
      <c r="C76" s="17"/>
      <c r="D76" s="17"/>
      <c r="E76" s="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s="3" customFormat="1" x14ac:dyDescent="0.25">
      <c r="A77" s="16"/>
      <c r="B77" s="2"/>
      <c r="C77" s="17"/>
      <c r="D77" s="17"/>
      <c r="E77" s="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s="3" customFormat="1" x14ac:dyDescent="0.25">
      <c r="A78" s="16"/>
      <c r="B78" s="2"/>
      <c r="C78" s="17"/>
      <c r="D78" s="17"/>
      <c r="E78" s="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s="3" customFormat="1" x14ac:dyDescent="0.25">
      <c r="A79" s="16"/>
      <c r="B79" s="2"/>
      <c r="C79" s="17"/>
      <c r="D79" s="17"/>
      <c r="E79" s="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s="3" customFormat="1" x14ac:dyDescent="0.25">
      <c r="A80" s="16"/>
      <c r="B80" s="2"/>
      <c r="C80" s="17"/>
      <c r="D80" s="17"/>
      <c r="E80" s="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s="3" customFormat="1" x14ac:dyDescent="0.25">
      <c r="A81" s="16"/>
      <c r="B81" s="2"/>
      <c r="C81" s="17"/>
      <c r="D81" s="17"/>
      <c r="E81" s="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s="3" customFormat="1" x14ac:dyDescent="0.25">
      <c r="A82" s="16"/>
      <c r="B82" s="2"/>
      <c r="C82" s="17"/>
      <c r="D82" s="17"/>
      <c r="E82" s="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s="3" customFormat="1" x14ac:dyDescent="0.25">
      <c r="A83" s="16"/>
      <c r="B83" s="2"/>
      <c r="C83" s="17"/>
      <c r="D83" s="17"/>
      <c r="E83" s="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s="3" customFormat="1" x14ac:dyDescent="0.25">
      <c r="A84" s="16"/>
      <c r="B84" s="2"/>
      <c r="C84" s="17"/>
      <c r="D84" s="17"/>
      <c r="E84" s="1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s="3" customFormat="1" x14ac:dyDescent="0.25">
      <c r="A85" s="16"/>
      <c r="B85" s="2"/>
      <c r="C85" s="17"/>
      <c r="D85" s="17"/>
      <c r="E85" s="1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s="3" customFormat="1" x14ac:dyDescent="0.25">
      <c r="A86" s="16"/>
      <c r="B86" s="2"/>
      <c r="C86" s="17"/>
      <c r="D86" s="17"/>
      <c r="E86" s="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s="3" customFormat="1" x14ac:dyDescent="0.25">
      <c r="A87" s="16"/>
      <c r="B87" s="2"/>
      <c r="C87" s="17"/>
      <c r="D87" s="17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s="3" customFormat="1" x14ac:dyDescent="0.25">
      <c r="A88" s="16"/>
      <c r="B88" s="2"/>
      <c r="C88" s="17"/>
      <c r="D88" s="17"/>
      <c r="E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s="3" customFormat="1" x14ac:dyDescent="0.25">
      <c r="A89" s="16"/>
      <c r="B89" s="2"/>
      <c r="C89" s="17"/>
      <c r="D89" s="17"/>
      <c r="E89" s="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s="3" customFormat="1" x14ac:dyDescent="0.25">
      <c r="A90" s="16"/>
      <c r="B90" s="2"/>
      <c r="C90" s="17"/>
      <c r="D90" s="17"/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s="3" customFormat="1" x14ac:dyDescent="0.25">
      <c r="A91" s="16"/>
      <c r="B91" s="2"/>
      <c r="C91" s="17"/>
      <c r="D91" s="17"/>
      <c r="E91" s="1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s="3" customFormat="1" x14ac:dyDescent="0.25">
      <c r="A92" s="16"/>
      <c r="B92" s="2"/>
      <c r="C92" s="17"/>
      <c r="D92" s="17"/>
      <c r="E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s="3" customFormat="1" x14ac:dyDescent="0.25">
      <c r="A93" s="16"/>
      <c r="B93" s="2"/>
      <c r="C93" s="17"/>
      <c r="D93" s="17"/>
      <c r="E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s="3" customFormat="1" x14ac:dyDescent="0.25">
      <c r="A94" s="16"/>
      <c r="B94" s="2"/>
      <c r="C94" s="17"/>
      <c r="D94" s="17"/>
      <c r="E94" s="1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s="3" customFormat="1" x14ac:dyDescent="0.25">
      <c r="A95" s="16"/>
      <c r="B95" s="2"/>
      <c r="C95" s="17"/>
      <c r="D95" s="17"/>
      <c r="E95" s="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</sheetData>
  <mergeCells count="16">
    <mergeCell ref="C1:E1"/>
    <mergeCell ref="C2:E2"/>
    <mergeCell ref="A9:E9"/>
    <mergeCell ref="A12:E12"/>
    <mergeCell ref="A18:E18"/>
    <mergeCell ref="A15:E15"/>
    <mergeCell ref="A3:E5"/>
    <mergeCell ref="A26:B26"/>
    <mergeCell ref="A33:B33"/>
    <mergeCell ref="A35:C35"/>
    <mergeCell ref="A6:A7"/>
    <mergeCell ref="B6:B7"/>
    <mergeCell ref="C6:E6"/>
    <mergeCell ref="A25:B25"/>
    <mergeCell ref="A23:E23"/>
    <mergeCell ref="A21:E21"/>
  </mergeCells>
  <pageMargins left="0.39370078740157483" right="0.39370078740157483" top="0.78740157480314965" bottom="0.78740157480314965" header="0" footer="0.39370078740157483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Постановление</vt:lpstr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Светлана Анатольевна Сокол</cp:lastModifiedBy>
  <cp:lastPrinted>2019-08-19T07:56:48Z</cp:lastPrinted>
  <dcterms:created xsi:type="dcterms:W3CDTF">2019-05-08T06:58:12Z</dcterms:created>
  <dcterms:modified xsi:type="dcterms:W3CDTF">2019-08-20T12:42:53Z</dcterms:modified>
</cp:coreProperties>
</file>