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0" windowWidth="21045" windowHeight="11610"/>
  </bookViews>
  <sheets>
    <sheet name="Лист1" sheetId="1" r:id="rId1"/>
  </sheets>
  <definedNames>
    <definedName name="_xlnm.Print_Titles" localSheetId="0">Лист1!$8:$8</definedName>
    <definedName name="_xlnm.Print_Area" localSheetId="0">Лист1!$A$1:$J$387</definedName>
  </definedNames>
  <calcPr calcId="145621"/>
</workbook>
</file>

<file path=xl/calcChain.xml><?xml version="1.0" encoding="utf-8"?>
<calcChain xmlns="http://schemas.openxmlformats.org/spreadsheetml/2006/main">
  <c r="E98" i="1" l="1"/>
  <c r="F98" i="1"/>
  <c r="G98" i="1"/>
  <c r="H98" i="1"/>
  <c r="D98" i="1"/>
  <c r="I98" i="1"/>
  <c r="J98" i="1"/>
  <c r="E104" i="1"/>
  <c r="F104" i="1"/>
  <c r="G104" i="1"/>
  <c r="H104" i="1"/>
  <c r="E103" i="1"/>
  <c r="F103" i="1"/>
  <c r="G103" i="1"/>
  <c r="H103" i="1"/>
  <c r="E102" i="1"/>
  <c r="F102" i="1"/>
  <c r="G102" i="1"/>
  <c r="H102" i="1"/>
  <c r="E100" i="1"/>
  <c r="F100" i="1"/>
  <c r="G100" i="1"/>
  <c r="H100" i="1"/>
  <c r="E99" i="1"/>
  <c r="F99" i="1"/>
  <c r="G99" i="1"/>
  <c r="H99" i="1"/>
  <c r="E170" i="1"/>
  <c r="F170" i="1"/>
  <c r="G170" i="1"/>
  <c r="H170" i="1"/>
  <c r="E169" i="1"/>
  <c r="F169" i="1"/>
  <c r="G169" i="1"/>
  <c r="H169" i="1"/>
  <c r="E168" i="1"/>
  <c r="F168" i="1"/>
  <c r="G168" i="1"/>
  <c r="H168" i="1"/>
  <c r="E167" i="1"/>
  <c r="E101" i="1" s="1"/>
  <c r="F167" i="1"/>
  <c r="F101" i="1" s="1"/>
  <c r="G167" i="1"/>
  <c r="G101" i="1" s="1"/>
  <c r="H167" i="1"/>
  <c r="E166" i="1"/>
  <c r="F166" i="1"/>
  <c r="G166" i="1"/>
  <c r="H166" i="1"/>
  <c r="I166" i="1"/>
  <c r="J166" i="1"/>
  <c r="E165" i="1"/>
  <c r="F165" i="1"/>
  <c r="G165" i="1"/>
  <c r="H165" i="1"/>
  <c r="E164" i="1"/>
  <c r="F164" i="1"/>
  <c r="G164" i="1"/>
  <c r="H164" i="1"/>
  <c r="D170" i="1"/>
  <c r="D169" i="1"/>
  <c r="D168" i="1"/>
  <c r="D167" i="1"/>
  <c r="D166" i="1"/>
  <c r="D165" i="1"/>
  <c r="D164" i="1"/>
  <c r="D103" i="1"/>
  <c r="D102" i="1"/>
  <c r="H101" i="1"/>
  <c r="D101" i="1"/>
  <c r="D100" i="1"/>
  <c r="D99" i="1"/>
  <c r="D178" i="1" l="1"/>
  <c r="D179" i="1"/>
  <c r="D180" i="1"/>
  <c r="D181" i="1"/>
  <c r="D182" i="1"/>
  <c r="D177" i="1"/>
  <c r="H183" i="1"/>
  <c r="D183" i="1" s="1"/>
  <c r="D172" i="1" l="1"/>
  <c r="D173" i="1"/>
  <c r="D174" i="1"/>
  <c r="D175" i="1"/>
  <c r="D176" i="1"/>
  <c r="D171" i="1"/>
  <c r="D104" i="1"/>
  <c r="H10" i="1"/>
  <c r="H176" i="1" l="1"/>
  <c r="H14" i="1" l="1"/>
  <c r="H13" i="1"/>
  <c r="H12" i="1"/>
  <c r="H11" i="1"/>
  <c r="H16" i="1"/>
  <c r="F284" i="1" l="1"/>
  <c r="F283" i="1"/>
  <c r="F282" i="1" l="1"/>
  <c r="F344" i="1" l="1"/>
  <c r="D338" i="1"/>
  <c r="D344" i="1" s="1"/>
  <c r="F185" i="1"/>
  <c r="D354" i="1" l="1"/>
  <c r="D371" i="1" l="1"/>
  <c r="D372" i="1"/>
  <c r="D373" i="1"/>
  <c r="D374" i="1"/>
  <c r="D375" i="1"/>
  <c r="D376" i="1"/>
  <c r="D370" i="1"/>
  <c r="F262" i="1" l="1"/>
  <c r="G262" i="1"/>
  <c r="H262" i="1"/>
  <c r="E262" i="1"/>
  <c r="F261" i="1"/>
  <c r="G261" i="1"/>
  <c r="H261" i="1"/>
  <c r="E261" i="1"/>
  <c r="F260" i="1"/>
  <c r="G260" i="1"/>
  <c r="H260" i="1"/>
  <c r="E260" i="1"/>
  <c r="F259" i="1"/>
  <c r="G259" i="1"/>
  <c r="H259" i="1"/>
  <c r="E259" i="1"/>
  <c r="F258" i="1"/>
  <c r="G258" i="1"/>
  <c r="H258" i="1"/>
  <c r="E258" i="1"/>
  <c r="G257" i="1"/>
  <c r="H257" i="1"/>
  <c r="H185" i="1" s="1"/>
  <c r="E257" i="1"/>
  <c r="E185" i="1" s="1"/>
  <c r="F256" i="1"/>
  <c r="G256" i="1"/>
  <c r="E256" i="1"/>
  <c r="E272" i="1"/>
  <c r="F272" i="1"/>
  <c r="G272" i="1"/>
  <c r="D266" i="1"/>
  <c r="D267" i="1"/>
  <c r="D268" i="1"/>
  <c r="D269" i="1"/>
  <c r="D270" i="1"/>
  <c r="D271" i="1"/>
  <c r="D265" i="1"/>
  <c r="D264" i="1"/>
  <c r="D272" i="1" l="1"/>
  <c r="F82" i="1"/>
  <c r="D90" i="1"/>
  <c r="D92" i="1"/>
  <c r="D93" i="1"/>
  <c r="D94" i="1"/>
  <c r="D95" i="1"/>
  <c r="D91" i="1"/>
  <c r="E88" i="1"/>
  <c r="F88" i="1"/>
  <c r="D89" i="1"/>
  <c r="F330" i="1" l="1"/>
  <c r="F323" i="1"/>
  <c r="F316" i="1"/>
  <c r="F309" i="1"/>
  <c r="F263" i="1"/>
  <c r="E190" i="1" l="1"/>
  <c r="E189" i="1"/>
  <c r="E188" i="1"/>
  <c r="E187" i="1"/>
  <c r="E186" i="1"/>
  <c r="F188" i="1"/>
  <c r="F189" i="1"/>
  <c r="F190" i="1"/>
  <c r="E151" i="1"/>
  <c r="F151" i="1"/>
  <c r="G184" i="1" l="1"/>
  <c r="D149" i="1"/>
  <c r="D148" i="1"/>
  <c r="D320" i="1"/>
  <c r="D321" i="1"/>
  <c r="D322" i="1"/>
  <c r="D317" i="1"/>
  <c r="D318" i="1"/>
  <c r="D319" i="1"/>
  <c r="D328" i="1"/>
  <c r="D329" i="1"/>
  <c r="D327" i="1"/>
  <c r="D326" i="1"/>
  <c r="D313" i="1" l="1"/>
  <c r="D314" i="1"/>
  <c r="D312" i="1"/>
  <c r="D147" i="1"/>
  <c r="E316" i="1" l="1"/>
  <c r="D315" i="1"/>
  <c r="D311" i="1"/>
  <c r="D310" i="1"/>
  <c r="D316" i="1" l="1"/>
  <c r="E301" i="1"/>
  <c r="F301" i="1"/>
  <c r="F281" i="1" l="1"/>
  <c r="D297" i="1"/>
  <c r="F184" i="1" l="1"/>
  <c r="E330" i="1"/>
  <c r="D325" i="1"/>
  <c r="D324" i="1"/>
  <c r="H187" i="1"/>
  <c r="D330" i="1" l="1"/>
  <c r="G316" i="1" l="1"/>
  <c r="H316" i="1"/>
  <c r="F115" i="1"/>
  <c r="F116" i="1"/>
  <c r="D146" i="1"/>
  <c r="D150" i="1"/>
  <c r="D145" i="1"/>
  <c r="G151" i="1"/>
  <c r="H151" i="1"/>
  <c r="F114" i="1"/>
  <c r="D151" i="1" l="1"/>
  <c r="E281" i="1"/>
  <c r="E184" i="1" s="1"/>
  <c r="G81" i="1" l="1"/>
  <c r="G26" i="1" l="1"/>
  <c r="E23" i="1" l="1"/>
  <c r="F23" i="1"/>
  <c r="G23" i="1"/>
  <c r="H23" i="1"/>
  <c r="E19" i="1"/>
  <c r="F19" i="1"/>
  <c r="G19" i="1"/>
  <c r="H19" i="1"/>
  <c r="E22" i="1"/>
  <c r="F22" i="1"/>
  <c r="G22" i="1"/>
  <c r="H22" i="1"/>
  <c r="E21" i="1"/>
  <c r="F21" i="1"/>
  <c r="G21" i="1"/>
  <c r="H21" i="1"/>
  <c r="E20" i="1"/>
  <c r="F20" i="1"/>
  <c r="G20" i="1"/>
  <c r="H20" i="1"/>
  <c r="E18" i="1"/>
  <c r="F18" i="1"/>
  <c r="G18" i="1"/>
  <c r="H18" i="1"/>
  <c r="D83" i="1"/>
  <c r="D84" i="1"/>
  <c r="D85" i="1"/>
  <c r="D86" i="1"/>
  <c r="D87" i="1"/>
  <c r="D82" i="1"/>
  <c r="E81" i="1"/>
  <c r="F81" i="1"/>
  <c r="D88" i="1" l="1"/>
  <c r="G206" i="1"/>
  <c r="G190" i="1" s="1"/>
  <c r="G205" i="1"/>
  <c r="G189" i="1" s="1"/>
  <c r="G204" i="1"/>
  <c r="G188" i="1" s="1"/>
  <c r="G203" i="1"/>
  <c r="G187" i="1" s="1"/>
  <c r="G202" i="1"/>
  <c r="G186" i="1" s="1"/>
  <c r="G201" i="1"/>
  <c r="G185" i="1" s="1"/>
  <c r="D355" i="1" l="1"/>
  <c r="D356" i="1"/>
  <c r="D357" i="1"/>
  <c r="D358" i="1"/>
  <c r="D359" i="1"/>
  <c r="F348" i="1"/>
  <c r="F347" i="1"/>
  <c r="F187" i="1" l="1"/>
  <c r="F186" i="1"/>
  <c r="D299" i="1"/>
  <c r="D300" i="1"/>
  <c r="D298" i="1"/>
  <c r="E296" i="1"/>
  <c r="F296" i="1"/>
  <c r="D290" i="1"/>
  <c r="D291" i="1"/>
  <c r="D292" i="1"/>
  <c r="D293" i="1"/>
  <c r="D294" i="1"/>
  <c r="D295" i="1"/>
  <c r="D289" i="1"/>
  <c r="E288" i="1"/>
  <c r="D303" i="1"/>
  <c r="D304" i="1"/>
  <c r="F288" i="1" l="1"/>
  <c r="D301" i="1"/>
  <c r="D296" i="1"/>
  <c r="D79" i="1"/>
  <c r="D80" i="1"/>
  <c r="D78" i="1"/>
  <c r="D76" i="1"/>
  <c r="D77" i="1"/>
  <c r="D75" i="1"/>
  <c r="D81" i="1" l="1"/>
  <c r="G353" i="1"/>
  <c r="D353" i="1" s="1"/>
  <c r="G348" i="1" l="1"/>
  <c r="H348" i="1"/>
  <c r="G347" i="1"/>
  <c r="H347" i="1"/>
  <c r="G346" i="1"/>
  <c r="H346" i="1"/>
  <c r="E351" i="1"/>
  <c r="F351" i="1"/>
  <c r="F15" i="1" s="1"/>
  <c r="G351" i="1"/>
  <c r="H351" i="1"/>
  <c r="E350" i="1"/>
  <c r="F350" i="1"/>
  <c r="G350" i="1"/>
  <c r="H350" i="1"/>
  <c r="E349" i="1"/>
  <c r="F349" i="1"/>
  <c r="G349" i="1"/>
  <c r="H349" i="1"/>
  <c r="E348" i="1"/>
  <c r="E347" i="1"/>
  <c r="E346" i="1"/>
  <c r="E383" i="1" l="1"/>
  <c r="F383" i="1"/>
  <c r="D363" i="1" l="1"/>
  <c r="D346" i="1" s="1"/>
  <c r="D364" i="1"/>
  <c r="D347" i="1" s="1"/>
  <c r="D365" i="1"/>
  <c r="D348" i="1" s="1"/>
  <c r="D366" i="1"/>
  <c r="D349" i="1" s="1"/>
  <c r="D367" i="1"/>
  <c r="D350" i="1" s="1"/>
  <c r="D368" i="1"/>
  <c r="D351" i="1" s="1"/>
  <c r="D362" i="1"/>
  <c r="D282" i="1" l="1"/>
  <c r="D283" i="1"/>
  <c r="D284" i="1"/>
  <c r="D285" i="1"/>
  <c r="D286" i="1"/>
  <c r="D287" i="1"/>
  <c r="D281" i="1"/>
  <c r="F113" i="1"/>
  <c r="D288" i="1" l="1"/>
  <c r="E309" i="1"/>
  <c r="G309" i="1"/>
  <c r="H309" i="1"/>
  <c r="D302" i="1"/>
  <c r="D309" i="1" s="1"/>
  <c r="D116" i="1" l="1"/>
  <c r="E215" i="1" l="1"/>
  <c r="F215" i="1"/>
  <c r="G215" i="1"/>
  <c r="D209" i="1"/>
  <c r="D210" i="1"/>
  <c r="D211" i="1"/>
  <c r="D212" i="1"/>
  <c r="D213" i="1"/>
  <c r="D214" i="1"/>
  <c r="D208" i="1"/>
  <c r="D215" i="1" l="1"/>
  <c r="D274" i="1"/>
  <c r="D275" i="1"/>
  <c r="D276" i="1"/>
  <c r="D277" i="1"/>
  <c r="D278" i="1"/>
  <c r="D279" i="1"/>
  <c r="D273" i="1"/>
  <c r="E280" i="1"/>
  <c r="F280" i="1"/>
  <c r="G280" i="1"/>
  <c r="G263" i="1" s="1"/>
  <c r="H280" i="1"/>
  <c r="E239" i="1"/>
  <c r="F239" i="1"/>
  <c r="G239" i="1"/>
  <c r="D238" i="1"/>
  <c r="D233" i="1"/>
  <c r="D234" i="1"/>
  <c r="D235" i="1"/>
  <c r="D236" i="1"/>
  <c r="D237" i="1"/>
  <c r="D232" i="1"/>
  <c r="D239" i="1" l="1"/>
  <c r="D280" i="1"/>
  <c r="E378" i="1"/>
  <c r="G378" i="1"/>
  <c r="F382" i="1" l="1"/>
  <c r="D387" i="1"/>
  <c r="D386" i="1"/>
  <c r="D385" i="1"/>
  <c r="D384" i="1"/>
  <c r="F378" i="1" l="1"/>
  <c r="D382" i="1"/>
  <c r="D378" i="1" s="1"/>
  <c r="D383" i="1"/>
  <c r="D27" i="1"/>
  <c r="G25" i="1" l="1"/>
  <c r="G24" i="1" s="1"/>
  <c r="F25" i="1"/>
  <c r="E128" i="1"/>
  <c r="F128" i="1"/>
  <c r="G128" i="1"/>
  <c r="H128" i="1"/>
  <c r="D122" i="1"/>
  <c r="D123" i="1"/>
  <c r="D124" i="1"/>
  <c r="D125" i="1"/>
  <c r="D126" i="1"/>
  <c r="D127" i="1"/>
  <c r="D121" i="1"/>
  <c r="E136" i="1"/>
  <c r="F136" i="1"/>
  <c r="D130" i="1"/>
  <c r="D131" i="1"/>
  <c r="D132" i="1"/>
  <c r="D133" i="1"/>
  <c r="D134" i="1"/>
  <c r="D135" i="1"/>
  <c r="D129" i="1"/>
  <c r="E25" i="1"/>
  <c r="H25" i="1"/>
  <c r="H24" i="1" s="1"/>
  <c r="D28" i="1"/>
  <c r="D26" i="1"/>
  <c r="E24" i="1" l="1"/>
  <c r="D25" i="1"/>
  <c r="D136" i="1"/>
  <c r="D128" i="1"/>
  <c r="F346" i="1" l="1"/>
  <c r="F10" i="1" s="1"/>
  <c r="E97" i="1" l="1"/>
  <c r="F97" i="1"/>
  <c r="G97" i="1"/>
  <c r="H97" i="1"/>
  <c r="D106" i="1"/>
  <c r="D105" i="1"/>
  <c r="H383" i="1" l="1"/>
  <c r="G383" i="1"/>
  <c r="H381" i="1"/>
  <c r="G381" i="1"/>
  <c r="F381" i="1"/>
  <c r="F379" i="1" s="1"/>
  <c r="E381" i="1"/>
  <c r="E379" i="1" s="1"/>
  <c r="D381" i="1"/>
  <c r="D379" i="1" s="1"/>
  <c r="H378" i="1"/>
  <c r="E345" i="1"/>
  <c r="F345" i="1"/>
  <c r="G345" i="1"/>
  <c r="H345" i="1"/>
  <c r="H377" i="1"/>
  <c r="G377" i="1"/>
  <c r="F377" i="1"/>
  <c r="E377" i="1"/>
  <c r="H360" i="1"/>
  <c r="G360" i="1"/>
  <c r="F360" i="1"/>
  <c r="E360" i="1"/>
  <c r="D345" i="1"/>
  <c r="H369" i="1"/>
  <c r="G369" i="1"/>
  <c r="F369" i="1"/>
  <c r="E369" i="1"/>
  <c r="D369" i="1"/>
  <c r="D377" i="1" l="1"/>
  <c r="D360" i="1"/>
  <c r="H352" i="1"/>
  <c r="G352" i="1"/>
  <c r="F352" i="1"/>
  <c r="E352" i="1"/>
  <c r="D352" i="1" l="1"/>
  <c r="E17" i="1"/>
  <c r="E9" i="1" s="1"/>
  <c r="F17" i="1"/>
  <c r="F9" i="1" s="1"/>
  <c r="H190" i="1"/>
  <c r="H189" i="1"/>
  <c r="H188" i="1"/>
  <c r="E255" i="1"/>
  <c r="F255" i="1"/>
  <c r="G255" i="1"/>
  <c r="H255" i="1"/>
  <c r="D249" i="1"/>
  <c r="D250" i="1"/>
  <c r="D251" i="1"/>
  <c r="D252" i="1"/>
  <c r="D253" i="1"/>
  <c r="D254" i="1"/>
  <c r="D248" i="1"/>
  <c r="E231" i="1"/>
  <c r="F231" i="1"/>
  <c r="G231" i="1"/>
  <c r="H231" i="1"/>
  <c r="D225" i="1"/>
  <c r="D226" i="1"/>
  <c r="D227" i="1"/>
  <c r="D228" i="1"/>
  <c r="D229" i="1"/>
  <c r="D230" i="1"/>
  <c r="D224" i="1"/>
  <c r="E223" i="1"/>
  <c r="F223" i="1"/>
  <c r="D217" i="1"/>
  <c r="D218" i="1"/>
  <c r="D219" i="1"/>
  <c r="D220" i="1"/>
  <c r="D221" i="1"/>
  <c r="D222" i="1"/>
  <c r="D216" i="1"/>
  <c r="E207" i="1"/>
  <c r="F207" i="1"/>
  <c r="G207" i="1"/>
  <c r="G191" i="1" s="1"/>
  <c r="H207" i="1"/>
  <c r="D204" i="1"/>
  <c r="D205" i="1"/>
  <c r="D206" i="1"/>
  <c r="D203" i="1"/>
  <c r="D201" i="1"/>
  <c r="D202" i="1"/>
  <c r="D200" i="1"/>
  <c r="E144" i="1"/>
  <c r="F144" i="1"/>
  <c r="G144" i="1"/>
  <c r="H144" i="1"/>
  <c r="D138" i="1"/>
  <c r="D139" i="1"/>
  <c r="D140" i="1"/>
  <c r="D141" i="1"/>
  <c r="D142" i="1"/>
  <c r="D143" i="1"/>
  <c r="D137" i="1"/>
  <c r="E120" i="1"/>
  <c r="F120" i="1"/>
  <c r="D114" i="1"/>
  <c r="D115" i="1"/>
  <c r="D117" i="1"/>
  <c r="D118" i="1"/>
  <c r="D119" i="1"/>
  <c r="D113" i="1"/>
  <c r="E112" i="1"/>
  <c r="F112" i="1"/>
  <c r="D108" i="1"/>
  <c r="D109" i="1"/>
  <c r="D110" i="1"/>
  <c r="D111" i="1"/>
  <c r="D107" i="1"/>
  <c r="G17" i="1"/>
  <c r="H17" i="1"/>
  <c r="H191" i="1" l="1"/>
  <c r="F191" i="1"/>
  <c r="D257" i="1"/>
  <c r="D185" i="1" s="1"/>
  <c r="D260" i="1"/>
  <c r="D188" i="1" s="1"/>
  <c r="H184" i="1"/>
  <c r="H9" i="1" s="1"/>
  <c r="D256" i="1"/>
  <c r="D184" i="1" s="1"/>
  <c r="E12" i="1"/>
  <c r="E263" i="1"/>
  <c r="D263" i="1" s="1"/>
  <c r="D259" i="1"/>
  <c r="D187" i="1" s="1"/>
  <c r="H186" i="1"/>
  <c r="D258" i="1"/>
  <c r="D186" i="1" s="1"/>
  <c r="D262" i="1"/>
  <c r="D190" i="1" s="1"/>
  <c r="E14" i="1"/>
  <c r="D261" i="1"/>
  <c r="D189" i="1" s="1"/>
  <c r="G13" i="1"/>
  <c r="G14" i="1"/>
  <c r="G11" i="1"/>
  <c r="G15" i="1"/>
  <c r="E13" i="1"/>
  <c r="F12" i="1"/>
  <c r="G12" i="1"/>
  <c r="F13" i="1"/>
  <c r="G10" i="1"/>
  <c r="E11" i="1"/>
  <c r="E15" i="1"/>
  <c r="H15" i="1"/>
  <c r="F11" i="1"/>
  <c r="F14" i="1"/>
  <c r="E10" i="1"/>
  <c r="D97" i="1"/>
  <c r="G9" i="1"/>
  <c r="D223" i="1"/>
  <c r="D255" i="1"/>
  <c r="D207" i="1"/>
  <c r="D231" i="1"/>
  <c r="D120" i="1"/>
  <c r="D144" i="1"/>
  <c r="D112" i="1"/>
  <c r="D62" i="1"/>
  <c r="D63" i="1"/>
  <c r="D64" i="1"/>
  <c r="D65" i="1"/>
  <c r="D66" i="1"/>
  <c r="D67" i="1"/>
  <c r="D61" i="1"/>
  <c r="F68" i="1"/>
  <c r="F52" i="1"/>
  <c r="D46" i="1"/>
  <c r="D47" i="1"/>
  <c r="D48" i="1"/>
  <c r="D49" i="1"/>
  <c r="D50" i="1"/>
  <c r="D51" i="1"/>
  <c r="D45" i="1"/>
  <c r="F44" i="1"/>
  <c r="D38" i="1"/>
  <c r="D39" i="1"/>
  <c r="D40" i="1"/>
  <c r="D41" i="1"/>
  <c r="D42" i="1"/>
  <c r="D43" i="1"/>
  <c r="D37" i="1"/>
  <c r="F36" i="1"/>
  <c r="D30" i="1"/>
  <c r="D31" i="1"/>
  <c r="D32" i="1"/>
  <c r="D33" i="1"/>
  <c r="D34" i="1"/>
  <c r="D35" i="1"/>
  <c r="D29" i="1"/>
  <c r="F24" i="1" l="1"/>
  <c r="D19" i="1"/>
  <c r="D11" i="1" s="1"/>
  <c r="D20" i="1"/>
  <c r="D12" i="1" s="1"/>
  <c r="D18" i="1"/>
  <c r="D10" i="1" s="1"/>
  <c r="D21" i="1"/>
  <c r="D13" i="1" s="1"/>
  <c r="D23" i="1"/>
  <c r="D15" i="1" s="1"/>
  <c r="D22" i="1"/>
  <c r="D14" i="1" s="1"/>
  <c r="G16" i="1"/>
  <c r="D36" i="1"/>
  <c r="D44" i="1"/>
  <c r="D52" i="1"/>
  <c r="D17" i="1"/>
  <c r="D9" i="1" s="1"/>
  <c r="D68" i="1"/>
  <c r="D24" i="1" l="1"/>
  <c r="E323" i="1"/>
  <c r="E191" i="1" s="1"/>
  <c r="F16" i="1"/>
  <c r="D323" i="1"/>
  <c r="D191" i="1" s="1"/>
  <c r="D16" i="1" l="1"/>
  <c r="E16" i="1"/>
</calcChain>
</file>

<file path=xl/sharedStrings.xml><?xml version="1.0" encoding="utf-8"?>
<sst xmlns="http://schemas.openxmlformats.org/spreadsheetml/2006/main" count="186" uniqueCount="123">
  <si>
    <t>Наименование государственной программы, подпрограммы государственной программы, основного мероприятия, проекта</t>
  </si>
  <si>
    <t>Оценка расходов (тыс. руб., в ценах соответствующих лет)</t>
  </si>
  <si>
    <t>Всего</t>
  </si>
  <si>
    <t>Федеральный бюджет</t>
  </si>
  <si>
    <t>Областной бюджет Ленинградской области</t>
  </si>
  <si>
    <t xml:space="preserve">Местные бюджеты </t>
  </si>
  <si>
    <t xml:space="preserve">Прочие источники </t>
  </si>
  <si>
    <t>Государственная программа «Стимулирование экономической активности Ленинградской области»</t>
  </si>
  <si>
    <t>ИТОГО по государственной программе</t>
  </si>
  <si>
    <t>Подпрограмма 1 «Обеспечение благоприятного инвестиционного климата в Ленинградской области»</t>
  </si>
  <si>
    <t>Итого по подпрограмме 1</t>
  </si>
  <si>
    <t>Итого по основному мероприятию 1.2</t>
  </si>
  <si>
    <t>Итого по основному мероприятию 1.3</t>
  </si>
  <si>
    <t>Итого по основному мероприятию 1.4</t>
  </si>
  <si>
    <t>Итого по основному мероприятию 1.5</t>
  </si>
  <si>
    <t>Подпрограмма 2 «Развитие промышленности и инноваций в Ленинградской области»</t>
  </si>
  <si>
    <t>Итого по основному мероприятию 2.2</t>
  </si>
  <si>
    <t>Итого по основному мероприятию 2.3</t>
  </si>
  <si>
    <t>Подпрограмма 3 «Развитие малого, среднего предпринимательства и потребительского рынка Ленинградской области»</t>
  </si>
  <si>
    <t>Итого по основному мероприятию 3.2</t>
  </si>
  <si>
    <t>Итого по основному мероприятию 3.3</t>
  </si>
  <si>
    <t>Итого по основному мероприятию 3.4</t>
  </si>
  <si>
    <t>Итого по основному мероприятию 3.5</t>
  </si>
  <si>
    <t>Итого по основному мероприятию 3.6</t>
  </si>
  <si>
    <t>Итого по основному мероприятию 3.7</t>
  </si>
  <si>
    <t xml:space="preserve">Ответственный исполнитель, соисполнитель, участник </t>
  </si>
  <si>
    <t>Итого</t>
  </si>
  <si>
    <t>Мероприятия, реализуемые комитетом по развитию малого, среднего бизнеса и потребительского рынка Ленинградской области</t>
  </si>
  <si>
    <t>Комитет экономического развития и инвестиционной деятельности Ленинградской области</t>
  </si>
  <si>
    <t>Комитет по развитию малого, среднего бизнеса и потребительского рынка Ленинградской области</t>
  </si>
  <si>
    <t>Итого по основному мероприятию 3.1</t>
  </si>
  <si>
    <t>Итого по основному мероприятию 2.1</t>
  </si>
  <si>
    <t>Подпрограмма 4 «Совершенствование системы стратегического управления социально-экономическим развитием Ленинградской области»</t>
  </si>
  <si>
    <t>Итого по основному мероприятию 4.1</t>
  </si>
  <si>
    <t>Итого по основному мероприятию 4.2</t>
  </si>
  <si>
    <t>Итого по основному мероприятию 4.3</t>
  </si>
  <si>
    <t>Итого по основному мероприятию 5.1</t>
  </si>
  <si>
    <t>Итого по основному мероприятию 5.2</t>
  </si>
  <si>
    <t>Комитет по внешним связям Ленинградской области</t>
  </si>
  <si>
    <t>Комитет по внешним связям Ленинградской области, Управление делами Правительства Ленинградской области</t>
  </si>
  <si>
    <t>Подпрограмма 5 "Развитие международных и межрегиональных связей Ленинградской области"</t>
  </si>
  <si>
    <t>Комитет экономического развития и инвестиционной деятельности Ленинградской области, Ленинградский областной комитет по управлению государственным имуществом, комитет государственного строительного надзора 
и государственной экспертизы;
комитет по архитектуре и градостроительству Ленинградской области</t>
  </si>
  <si>
    <t>Комитет по архитектуре и градостроительству Ленинградской области Ленинградской области</t>
  </si>
  <si>
    <t>Комитет экономического развития и инвестиционной деятельности Ленинградской области, 
Управление делами Правительства Ленинградской области</t>
  </si>
  <si>
    <t>Ленинградский областной комитет по управлению государственным имуществом</t>
  </si>
  <si>
    <t>Мероприятия, реализуемые комитетом экономического развития и инвестиционной деятельности Ленинградской области</t>
  </si>
  <si>
    <t>Комитет по культуре Ленинградской области, комитет по печати и связям с общественностью Ленинградской области, комитет по молодежной политике Ленинградской области, комитет общего и профессионального образования Ленинградской области, комитет по внешним связям Ленинградской области</t>
  </si>
  <si>
    <t>в том числе субсидии органам местного самоуправления</t>
  </si>
  <si>
    <t>Мероприятия, реализуемые комитетом по культуре Ленинградской области</t>
  </si>
  <si>
    <t>Комитет по культуре Ленинградской области</t>
  </si>
  <si>
    <t>Мероприятия, реализуемые комитетом по молодежной политике Ленинградской области</t>
  </si>
  <si>
    <t>Мероприятия, реализуемые комитетом по печати и связям с общественностью Ленинградской области</t>
  </si>
  <si>
    <t>Комитет по молодежной политике Ленинградской области</t>
  </si>
  <si>
    <t>Комитет по печати и связям с общественностью Ленинградской области</t>
  </si>
  <si>
    <t>комитет общего и профессионального образования Ленинградской области</t>
  </si>
  <si>
    <t>Мероприятия, реализуемые комитетом общего и профессионального образования Ленинградской области</t>
  </si>
  <si>
    <t>1.1 Программа проектов «Улучшение инвестиционного климата Ленинградской области»</t>
  </si>
  <si>
    <t>1.2 Основное мероприятие «Сопровождение инвестиционных проектов по принципу «единого окна», продвижение инвестиционных возможностей и проектов Ленинградской области в России и за рубежом»</t>
  </si>
  <si>
    <t>1.3 Основное мероприятие «Привлечение инвестиций в экономику Ленинградской области на условиях соглашений о государственно-частном партнерстве или концессионных соглашений»</t>
  </si>
  <si>
    <t>1.4 Основное мероприятие «Стимулирование создания и развития индустриальных (промышленных) парков»</t>
  </si>
  <si>
    <t>1.5 Основное мероприятие  «Создание условий для развития экономики муниципальных образований»</t>
  </si>
  <si>
    <t>Итого по основному мероприятию 1.6</t>
  </si>
  <si>
    <t>2.1 Основное мероприятие «Развитие инфраструктуры, обеспечивающей благоприятные условия развития промышленности Ленинградской области»</t>
  </si>
  <si>
    <t>2.2 Основное мероприятие  «Повышение конкурентоспособности промышленности Ленинградской области»</t>
  </si>
  <si>
    <t>3.3 Основное мероприятие «Подготовка кадров для малого и среднего предпринимательства и популяризация предпринимательской деятельности»</t>
  </si>
  <si>
    <t>3.4 Основное мероприятие «Формирование рыночных ниш для малого и среднего предпринимательства и развитие конкуренции на локальных рынках»</t>
  </si>
  <si>
    <t>3.5 Основное мероприятие «Расширение доступа субъектов малого и среднего предпринимательства к закупкам крупного бизнеса, государственным и муниципальным закупкам»</t>
  </si>
  <si>
    <t>3.6 Основное мероприятие  «Технологическое развитие субъектов малого и среднего предпринимательства»</t>
  </si>
  <si>
    <t>3.7 Основное мероприятие «Повышение доступности финансирования для субъектов малого и среднего предпринимательства»</t>
  </si>
  <si>
    <t>4.1 Основное мероприятие «Развитие системы стратегического планирования социально-экономического развития Ленинградской области»</t>
  </si>
  <si>
    <t>4.2 Основное мероприятие «Мониторинг и прогнозирование социально-экономического развития Ленинградской области»</t>
  </si>
  <si>
    <t>4.3 Основное мероприятие «Внедрение системы проектного  управления в органах исполнительной власти Ленинградской области»</t>
  </si>
  <si>
    <t>5.1 Основное мероприятие «Развитие международных, внешнеэкономических и межрегиональных связей»</t>
  </si>
  <si>
    <t xml:space="preserve"> 5.2 Основное мероприятие«Взаимодействие с соотечественниками, проживающими за рубежом»</t>
  </si>
  <si>
    <t>в том  числе субсидии органам местного самоуправления</t>
  </si>
  <si>
    <t>Комитет экономического развития и инвестиционной деятельности Ленинградской области, Управление делами Ленинградской области</t>
  </si>
  <si>
    <t xml:space="preserve">Научные стипендии и премии Губернатора Ленинградской области </t>
  </si>
  <si>
    <t xml:space="preserve">Приложение 6
к Государственной программе…
</t>
  </si>
  <si>
    <t>3.9 Основное мероприятие "Содействие развитию молодежного предпринимательства"</t>
  </si>
  <si>
    <t>Годы реализации</t>
  </si>
  <si>
    <t>Итого по основному мероприятию 3.9</t>
  </si>
  <si>
    <t>плюс 92,4   плюс  511,2 ОБ</t>
  </si>
  <si>
    <t>плюс 15846,2 ОБ, плюс 107,8 ФБ</t>
  </si>
  <si>
    <t>3.2 Основное мероприятие «Информационно-консультационная поддержка субъектов малого и среднего предпринимательства»</t>
  </si>
  <si>
    <t>Мероприятия, реализуемые Ленинградским областным комитетом по управлению государственным имуществом</t>
  </si>
  <si>
    <t>1.6 Основное мероприятие «Реализация схемы территориального планирования Ленинградской области и полномочий Ленинградской области в сфере градостроительной деятельности»</t>
  </si>
  <si>
    <t>Итого по подпрограмме 2</t>
  </si>
  <si>
    <t xml:space="preserve"> 2.3 Основное мероприятие «Содействие технологическому обновлению промышленных предприятий»</t>
  </si>
  <si>
    <t xml:space="preserve"> 3.1 Основное мероприятие «Снижение административных барьеров, избыточного контроля и регулирования, легализация «теневого» сектора малого и среднего предпринимательства»</t>
  </si>
  <si>
    <t>Итого по подпрограмме 3</t>
  </si>
  <si>
    <t xml:space="preserve"> 3.8  Основное мероприятие «Инфраструктурная поддержка субъектов малого и среднего предпринимательства»</t>
  </si>
  <si>
    <t>Итого по подпрограмме 4</t>
  </si>
  <si>
    <t>Итого по подпрограмме 5</t>
  </si>
  <si>
    <t>комитет государственного строительного надзора и экспертизы, комитет по архитектуре и градостроительству Ленинградской области</t>
  </si>
  <si>
    <t>Комитет экономического развития и инвестиционной деятельности Ленинграсдкой области</t>
  </si>
  <si>
    <t>Итого по основному мероприятию 1.8</t>
  </si>
  <si>
    <t>Итого по основному мероприятию 1.9</t>
  </si>
  <si>
    <t xml:space="preserve"> 1.9  Основное мероприятие "Содействие улучшению инвестиционного климата в Ленинградской области"</t>
  </si>
  <si>
    <t>1.7 Отраслевой проект "Получение разрешения на строительство и территориальное планирование"</t>
  </si>
  <si>
    <t xml:space="preserve"> 1.8 Отраслевой проект «Регистрация права собственности и постановка на кадастровый учет земельных участков и объектов недвижимого имущества»</t>
  </si>
  <si>
    <t>Итого по основному мероприятию 2.4</t>
  </si>
  <si>
    <t>Итого по основному мероприятию 3.10</t>
  </si>
  <si>
    <t>Итого по основному мероприятию 3.11</t>
  </si>
  <si>
    <t>Итого по основному мероприятию 3.12</t>
  </si>
  <si>
    <t>Итого по основному мероприятию 3.13</t>
  </si>
  <si>
    <t>План реализации государственной программы "Стимулирование экономической активности Ленинградской области"</t>
  </si>
  <si>
    <t>Комитет общего и профессионального образования Ленинградской области</t>
  </si>
  <si>
    <t xml:space="preserve"> 2.4 Федеральный проект "Акселерация субъектов малого и среднего предпринимательства"</t>
  </si>
  <si>
    <t>Расширение деятельности и развитие АО "Агентство поддержки малого и среднего предпринимательства, региональная микрокредитная компания Ленинградской области"</t>
  </si>
  <si>
    <t>Комитет экономического развития и инвестиционной деятельности Ленинградской области, Комитет общего и профессионального образования Ленинградской области</t>
  </si>
  <si>
    <t xml:space="preserve"> 2.5 Федеральный проект "Промышленный экспорт"</t>
  </si>
  <si>
    <t>2.6 Федеральный проект "Системные меры развития промышленной кооперации и экспорта"</t>
  </si>
  <si>
    <t>Комитет экономического развития и инвестиционной деятельности Ленинградской области, комитет по развитию малого, среднего бизнеса и потребительского рынка</t>
  </si>
  <si>
    <t xml:space="preserve"> 3.10 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</si>
  <si>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 xml:space="preserve"> 3.11 Федеральный проект "Акселерация субъектов малого и среднего предпринимательства"</t>
  </si>
  <si>
    <t xml:space="preserve"> 3.12 Федеральный проект "Популяризация предпринимательства"</t>
  </si>
  <si>
    <t>3.13 Федеральный проект "Улучшение условий ведения предпринимательской деятельности"</t>
  </si>
  <si>
    <t xml:space="preserve"> 3.14 Поддержка конкурентных способов оказания услуг</t>
  </si>
  <si>
    <t>Итого по основному мероприятию 3.14</t>
  </si>
  <si>
    <t>Приложение  к Изменениям….</t>
  </si>
  <si>
    <t xml:space="preserve"> 2.7 Основное мероприятие "Развитие экспортного потенциала"</t>
  </si>
  <si>
    <t xml:space="preserve">Строительство Высоцкого зернового терминала </t>
  </si>
  <si>
    <t xml:space="preserve">Строительство здания автоматизированного склада готовой продукции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</si>
</sst>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0" fillId="2" borderId="1" xfId="0" applyNumberForma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165" fontId="6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" fontId="1" fillId="2" borderId="2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showZeros="0" tabSelected="1" zoomScaleNormal="100" workbookViewId="0">
      <selection activeCell="F14" sqref="F14"/>
    </sheetView>
  </sheetViews>
  <sheetFormatPr defaultRowHeight="15" x14ac:dyDescent="0.25"/>
  <cols>
    <col min="1" max="1" width="29" style="1" customWidth="1"/>
    <col min="2" max="2" width="20.5703125" style="1" customWidth="1"/>
    <col min="3" max="3" width="7.7109375" style="1" customWidth="1"/>
    <col min="4" max="4" width="12.7109375" style="1" customWidth="1"/>
    <col min="5" max="5" width="9.42578125" style="1" customWidth="1"/>
    <col min="6" max="6" width="13.85546875" style="1" customWidth="1"/>
    <col min="7" max="7" width="10.42578125" style="1" customWidth="1"/>
    <col min="8" max="8" width="11.5703125" style="1" customWidth="1"/>
    <col min="9" max="10" width="0" style="1" hidden="1" customWidth="1"/>
    <col min="11" max="16384" width="9.140625" style="1"/>
  </cols>
  <sheetData>
    <row r="1" spans="1:8" x14ac:dyDescent="0.25">
      <c r="A1" s="34" t="s">
        <v>119</v>
      </c>
      <c r="B1" s="34"/>
      <c r="C1" s="34"/>
      <c r="D1" s="34"/>
      <c r="E1" s="34"/>
      <c r="F1" s="34"/>
      <c r="G1" s="34"/>
      <c r="H1" s="34"/>
    </row>
    <row r="2" spans="1:8" ht="43.5" customHeight="1" x14ac:dyDescent="0.25">
      <c r="A2" s="35" t="s">
        <v>77</v>
      </c>
      <c r="B2" s="35"/>
      <c r="C2" s="35"/>
      <c r="D2" s="35"/>
      <c r="E2" s="35"/>
      <c r="F2" s="35"/>
      <c r="G2" s="35"/>
      <c r="H2" s="35"/>
    </row>
    <row r="4" spans="1:8" ht="33.75" customHeight="1" x14ac:dyDescent="0.25">
      <c r="A4" s="75" t="s">
        <v>105</v>
      </c>
      <c r="B4" s="75"/>
      <c r="C4" s="75"/>
      <c r="D4" s="75"/>
      <c r="E4" s="75"/>
      <c r="F4" s="75"/>
      <c r="G4" s="75"/>
      <c r="H4" s="75"/>
    </row>
    <row r="6" spans="1:8" ht="18.75" customHeight="1" x14ac:dyDescent="0.25">
      <c r="A6" s="28" t="s">
        <v>0</v>
      </c>
      <c r="B6" s="28" t="s">
        <v>25</v>
      </c>
      <c r="C6" s="28" t="s">
        <v>79</v>
      </c>
      <c r="D6" s="28" t="s">
        <v>1</v>
      </c>
      <c r="E6" s="28"/>
      <c r="F6" s="28"/>
      <c r="G6" s="28"/>
      <c r="H6" s="28"/>
    </row>
    <row r="7" spans="1:8" ht="52.5" customHeight="1" x14ac:dyDescent="0.25">
      <c r="A7" s="28"/>
      <c r="B7" s="28"/>
      <c r="C7" s="28"/>
      <c r="D7" s="20" t="s">
        <v>2</v>
      </c>
      <c r="E7" s="20" t="s">
        <v>3</v>
      </c>
      <c r="F7" s="20" t="s">
        <v>4</v>
      </c>
      <c r="G7" s="20" t="s">
        <v>5</v>
      </c>
      <c r="H7" s="20" t="s">
        <v>6</v>
      </c>
    </row>
    <row r="8" spans="1:8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</row>
    <row r="9" spans="1:8" ht="15.75" customHeight="1" x14ac:dyDescent="0.25">
      <c r="A9" s="42" t="s">
        <v>7</v>
      </c>
      <c r="B9" s="28" t="s">
        <v>28</v>
      </c>
      <c r="C9" s="20">
        <v>2018</v>
      </c>
      <c r="D9" s="4">
        <f>D17+D97+D184+D345+D378</f>
        <v>5241464.4000000004</v>
      </c>
      <c r="E9" s="4">
        <f>E17+E97+E184+E345+E378</f>
        <v>31627.7</v>
      </c>
      <c r="F9" s="4">
        <f>F17+F97+F184+F345+F378</f>
        <v>5198540.2</v>
      </c>
      <c r="G9" s="4">
        <f>G17+G97+G184+G345+G378</f>
        <v>11296.5</v>
      </c>
      <c r="H9" s="2">
        <f>H17+H97+H184+H345+H378</f>
        <v>0</v>
      </c>
    </row>
    <row r="10" spans="1:8" x14ac:dyDescent="0.25">
      <c r="A10" s="42"/>
      <c r="B10" s="28"/>
      <c r="C10" s="20">
        <v>2019</v>
      </c>
      <c r="D10" s="4">
        <f t="shared" ref="D10:H15" si="0">D18+D98+D185+D346</f>
        <v>2724832.7</v>
      </c>
      <c r="E10" s="4">
        <f t="shared" si="0"/>
        <v>230133.8</v>
      </c>
      <c r="F10" s="4">
        <f t="shared" si="0"/>
        <v>2332971.6</v>
      </c>
      <c r="G10" s="4">
        <f t="shared" si="0"/>
        <v>13377.3</v>
      </c>
      <c r="H10" s="4">
        <f t="shared" si="0"/>
        <v>148350</v>
      </c>
    </row>
    <row r="11" spans="1:8" x14ac:dyDescent="0.25">
      <c r="A11" s="42"/>
      <c r="B11" s="28"/>
      <c r="C11" s="20">
        <v>2020</v>
      </c>
      <c r="D11" s="4">
        <f t="shared" si="0"/>
        <v>4221808.8100000005</v>
      </c>
      <c r="E11" s="4">
        <f t="shared" si="0"/>
        <v>44410.8</v>
      </c>
      <c r="F11" s="4">
        <f t="shared" si="0"/>
        <v>1528629.51</v>
      </c>
      <c r="G11" s="4">
        <f t="shared" si="0"/>
        <v>17745.5</v>
      </c>
      <c r="H11" s="4">
        <f t="shared" si="0"/>
        <v>2631023</v>
      </c>
    </row>
    <row r="12" spans="1:8" x14ac:dyDescent="0.25">
      <c r="A12" s="42"/>
      <c r="B12" s="28"/>
      <c r="C12" s="20">
        <v>2021</v>
      </c>
      <c r="D12" s="4">
        <f t="shared" si="0"/>
        <v>6300299.2999999998</v>
      </c>
      <c r="E12" s="4">
        <f t="shared" si="0"/>
        <v>72883</v>
      </c>
      <c r="F12" s="4">
        <f t="shared" si="0"/>
        <v>1507099.7</v>
      </c>
      <c r="G12" s="4">
        <f t="shared" si="0"/>
        <v>9718.6</v>
      </c>
      <c r="H12" s="4">
        <f t="shared" si="0"/>
        <v>4710598</v>
      </c>
    </row>
    <row r="13" spans="1:8" x14ac:dyDescent="0.25">
      <c r="A13" s="42"/>
      <c r="B13" s="28"/>
      <c r="C13" s="20">
        <v>2022</v>
      </c>
      <c r="D13" s="4">
        <f t="shared" si="0"/>
        <v>6672347.4299999997</v>
      </c>
      <c r="E13" s="4">
        <f t="shared" si="0"/>
        <v>0</v>
      </c>
      <c r="F13" s="4">
        <f t="shared" si="0"/>
        <v>1375177</v>
      </c>
      <c r="G13" s="4">
        <f t="shared" si="0"/>
        <v>6321.43</v>
      </c>
      <c r="H13" s="4">
        <f t="shared" si="0"/>
        <v>5290849</v>
      </c>
    </row>
    <row r="14" spans="1:8" x14ac:dyDescent="0.25">
      <c r="A14" s="42"/>
      <c r="B14" s="28"/>
      <c r="C14" s="20">
        <v>2023</v>
      </c>
      <c r="D14" s="4">
        <f t="shared" si="0"/>
        <v>2304736.73</v>
      </c>
      <c r="E14" s="4">
        <f t="shared" si="0"/>
        <v>0</v>
      </c>
      <c r="F14" s="4">
        <f t="shared" si="0"/>
        <v>1392257.3</v>
      </c>
      <c r="G14" s="4">
        <f t="shared" si="0"/>
        <v>6321.43</v>
      </c>
      <c r="H14" s="4">
        <f t="shared" si="0"/>
        <v>906158</v>
      </c>
    </row>
    <row r="15" spans="1:8" x14ac:dyDescent="0.25">
      <c r="A15" s="42"/>
      <c r="B15" s="28"/>
      <c r="C15" s="20">
        <v>2024</v>
      </c>
      <c r="D15" s="4">
        <f t="shared" si="0"/>
        <v>2026175.0300000003</v>
      </c>
      <c r="E15" s="4">
        <f t="shared" si="0"/>
        <v>0</v>
      </c>
      <c r="F15" s="4">
        <f t="shared" si="0"/>
        <v>1405791.5999999999</v>
      </c>
      <c r="G15" s="4">
        <f t="shared" si="0"/>
        <v>6321.43</v>
      </c>
      <c r="H15" s="4">
        <f t="shared" si="0"/>
        <v>614062</v>
      </c>
    </row>
    <row r="16" spans="1:8" ht="18" customHeight="1" x14ac:dyDescent="0.25">
      <c r="A16" s="37" t="s">
        <v>8</v>
      </c>
      <c r="B16" s="39"/>
      <c r="C16" s="8"/>
      <c r="D16" s="5">
        <f>D24+D104+D191+D352+D379</f>
        <v>29491664.399999995</v>
      </c>
      <c r="E16" s="5">
        <f>E24+E104+E191+E352+E379</f>
        <v>379055.3</v>
      </c>
      <c r="F16" s="5">
        <f>F24+F104+F191+F352+F379</f>
        <v>14740466.910000002</v>
      </c>
      <c r="G16" s="5">
        <f>G24+G104+G191+G352+G379</f>
        <v>71102.19</v>
      </c>
      <c r="H16" s="5">
        <f>H24+H104+H191+H352+H379</f>
        <v>14301040</v>
      </c>
    </row>
    <row r="17" spans="1:10" ht="18.75" customHeight="1" x14ac:dyDescent="0.25">
      <c r="A17" s="42" t="s">
        <v>9</v>
      </c>
      <c r="B17" s="28" t="s">
        <v>28</v>
      </c>
      <c r="C17" s="20">
        <v>2018</v>
      </c>
      <c r="D17" s="6">
        <f>D25+D29+D37+D45+D53+D61</f>
        <v>109759.5</v>
      </c>
      <c r="E17" s="6">
        <f>E25+E29+E37+E45+E53+E61</f>
        <v>0</v>
      </c>
      <c r="F17" s="6">
        <f>F25+F29+F37+F45+F53+F61</f>
        <v>108800.6</v>
      </c>
      <c r="G17" s="6">
        <f>G25+G29+G37+G45+G53+G61</f>
        <v>958.9</v>
      </c>
      <c r="H17" s="20">
        <f>H25+H29+H37+H45+H53+H61</f>
        <v>0</v>
      </c>
      <c r="I17" s="1">
        <v>-13913.7</v>
      </c>
    </row>
    <row r="18" spans="1:10" x14ac:dyDescent="0.25">
      <c r="A18" s="42"/>
      <c r="B18" s="28"/>
      <c r="C18" s="20">
        <v>2019</v>
      </c>
      <c r="D18" s="6">
        <f>D30+D38+D46+D54+D62+D69+D75+D82</f>
        <v>125319.9</v>
      </c>
      <c r="E18" s="6">
        <f t="shared" ref="E18:H18" si="1">E30+E38+E46+E54+E62+E69+E75+E82</f>
        <v>1604</v>
      </c>
      <c r="F18" s="6">
        <f t="shared" si="1"/>
        <v>118492.79999999999</v>
      </c>
      <c r="G18" s="6">
        <f t="shared" si="1"/>
        <v>5223.1000000000004</v>
      </c>
      <c r="H18" s="6">
        <f t="shared" si="1"/>
        <v>0</v>
      </c>
    </row>
    <row r="19" spans="1:10" x14ac:dyDescent="0.25">
      <c r="A19" s="42"/>
      <c r="B19" s="28"/>
      <c r="C19" s="20">
        <v>2020</v>
      </c>
      <c r="D19" s="6">
        <f>D31+D39+D47+D55+D63+D70+D76+D83</f>
        <v>128443.41</v>
      </c>
      <c r="E19" s="6">
        <f t="shared" ref="E19:H19" si="2">E31+E39+E47+E55+E63+E70+E76+E83</f>
        <v>0</v>
      </c>
      <c r="F19" s="6">
        <f t="shared" si="2"/>
        <v>118851.51000000001</v>
      </c>
      <c r="G19" s="6">
        <f t="shared" si="2"/>
        <v>9591.9</v>
      </c>
      <c r="H19" s="6">
        <f t="shared" si="2"/>
        <v>0</v>
      </c>
    </row>
    <row r="20" spans="1:10" x14ac:dyDescent="0.25">
      <c r="A20" s="42"/>
      <c r="B20" s="28"/>
      <c r="C20" s="20">
        <v>2021</v>
      </c>
      <c r="D20" s="6">
        <f>D32+D40+D48+D64+D77+D84</f>
        <v>96596.900000000009</v>
      </c>
      <c r="E20" s="6">
        <f t="shared" ref="E20:H20" si="3">E32+E40+E48+E64+E77+E84</f>
        <v>0</v>
      </c>
      <c r="F20" s="6">
        <f t="shared" si="3"/>
        <v>95041.3</v>
      </c>
      <c r="G20" s="6">
        <f t="shared" si="3"/>
        <v>1555.6</v>
      </c>
      <c r="H20" s="6">
        <f t="shared" si="3"/>
        <v>0</v>
      </c>
    </row>
    <row r="21" spans="1:10" x14ac:dyDescent="0.25">
      <c r="A21" s="42"/>
      <c r="B21" s="28"/>
      <c r="C21" s="20">
        <v>2022</v>
      </c>
      <c r="D21" s="6">
        <f>D33+D41+D49+D65+D72+D85</f>
        <v>91581.599999999991</v>
      </c>
      <c r="E21" s="6">
        <f t="shared" ref="E21:H21" si="4">E33+E41+E49+E65+E72+E85</f>
        <v>0</v>
      </c>
      <c r="F21" s="6">
        <f t="shared" si="4"/>
        <v>91581.599999999991</v>
      </c>
      <c r="G21" s="6">
        <f t="shared" si="4"/>
        <v>0</v>
      </c>
      <c r="H21" s="6">
        <f t="shared" si="4"/>
        <v>0</v>
      </c>
    </row>
    <row r="22" spans="1:10" x14ac:dyDescent="0.25">
      <c r="A22" s="42"/>
      <c r="B22" s="28"/>
      <c r="C22" s="20">
        <v>2023</v>
      </c>
      <c r="D22" s="6">
        <f>D34+D42+D50+D66+D73+D86</f>
        <v>91780</v>
      </c>
      <c r="E22" s="6">
        <f t="shared" ref="E22:H22" si="5">E34+E42+E50+E66+E73+E86</f>
        <v>0</v>
      </c>
      <c r="F22" s="6">
        <f t="shared" si="5"/>
        <v>91780</v>
      </c>
      <c r="G22" s="6">
        <f t="shared" si="5"/>
        <v>0</v>
      </c>
      <c r="H22" s="6">
        <f t="shared" si="5"/>
        <v>0</v>
      </c>
    </row>
    <row r="23" spans="1:10" x14ac:dyDescent="0.25">
      <c r="A23" s="42"/>
      <c r="B23" s="28"/>
      <c r="C23" s="20">
        <v>2024</v>
      </c>
      <c r="D23" s="6">
        <f>D35+D43+D51+D67+D74+D87</f>
        <v>91986.299999999988</v>
      </c>
      <c r="E23" s="6">
        <f t="shared" ref="E23:H23" si="6">E35+E43+E51+E67+E74+E87</f>
        <v>0</v>
      </c>
      <c r="F23" s="6">
        <f t="shared" si="6"/>
        <v>91986.299999999988</v>
      </c>
      <c r="G23" s="6">
        <f t="shared" si="6"/>
        <v>0</v>
      </c>
      <c r="H23" s="6">
        <f t="shared" si="6"/>
        <v>0</v>
      </c>
    </row>
    <row r="24" spans="1:10" x14ac:dyDescent="0.25">
      <c r="A24" s="37" t="s">
        <v>10</v>
      </c>
      <c r="B24" s="38"/>
      <c r="C24" s="8"/>
      <c r="D24" s="7">
        <f>D25+D36+D44+D52+D68+D81+D88</f>
        <v>735467.60999999987</v>
      </c>
      <c r="E24" s="7">
        <f t="shared" ref="E24:H24" si="7">E25+E36+E44+E52+E68+E81+E88</f>
        <v>1604</v>
      </c>
      <c r="F24" s="7">
        <f t="shared" si="7"/>
        <v>716534.10999999987</v>
      </c>
      <c r="G24" s="7">
        <f t="shared" si="7"/>
        <v>17329.5</v>
      </c>
      <c r="H24" s="7">
        <f t="shared" si="7"/>
        <v>0</v>
      </c>
    </row>
    <row r="25" spans="1:10" ht="249.75" customHeight="1" x14ac:dyDescent="0.25">
      <c r="A25" s="19" t="s">
        <v>56</v>
      </c>
      <c r="B25" s="20" t="s">
        <v>41</v>
      </c>
      <c r="C25" s="20">
        <v>2018</v>
      </c>
      <c r="D25" s="6">
        <f>SUM(E25:H25)</f>
        <v>48526</v>
      </c>
      <c r="E25" s="6">
        <f>E26+E28</f>
        <v>0</v>
      </c>
      <c r="F25" s="6">
        <f>F26+F28</f>
        <v>47567.1</v>
      </c>
      <c r="G25" s="6">
        <f>G26+G28</f>
        <v>958.9</v>
      </c>
      <c r="H25" s="20">
        <f>H26+H28</f>
        <v>0</v>
      </c>
    </row>
    <row r="26" spans="1:10" ht="75" customHeight="1" x14ac:dyDescent="0.25">
      <c r="A26" s="19" t="s">
        <v>84</v>
      </c>
      <c r="B26" s="17" t="s">
        <v>44</v>
      </c>
      <c r="C26" s="20">
        <v>2018</v>
      </c>
      <c r="D26" s="6">
        <f>SUM(E26:H26)</f>
        <v>42526</v>
      </c>
      <c r="E26" s="6"/>
      <c r="F26" s="6">
        <v>41567.1</v>
      </c>
      <c r="G26" s="6">
        <f>G27</f>
        <v>958.9</v>
      </c>
      <c r="H26" s="20"/>
    </row>
    <row r="27" spans="1:10" ht="45.75" customHeight="1" x14ac:dyDescent="0.25">
      <c r="A27" s="23" t="s">
        <v>47</v>
      </c>
      <c r="B27" s="17"/>
      <c r="C27" s="20">
        <v>2018</v>
      </c>
      <c r="D27" s="6">
        <f>SUM(E27:G27)</f>
        <v>30801</v>
      </c>
      <c r="E27" s="6"/>
      <c r="F27" s="6">
        <v>29842.1</v>
      </c>
      <c r="G27" s="6">
        <v>958.9</v>
      </c>
      <c r="H27" s="20"/>
      <c r="I27" s="1">
        <v>-958.7</v>
      </c>
    </row>
    <row r="28" spans="1:10" ht="84.75" customHeight="1" x14ac:dyDescent="0.25">
      <c r="A28" s="23" t="s">
        <v>45</v>
      </c>
      <c r="B28" s="17" t="s">
        <v>28</v>
      </c>
      <c r="C28" s="20">
        <v>2018</v>
      </c>
      <c r="D28" s="6">
        <f>SUM(E28:H28)</f>
        <v>6000</v>
      </c>
      <c r="E28" s="6"/>
      <c r="F28" s="6">
        <v>6000</v>
      </c>
      <c r="G28" s="6"/>
      <c r="H28" s="20"/>
      <c r="I28" s="1">
        <v>2000</v>
      </c>
    </row>
    <row r="29" spans="1:10" ht="15.75" customHeight="1" x14ac:dyDescent="0.25">
      <c r="A29" s="42" t="s">
        <v>57</v>
      </c>
      <c r="B29" s="28" t="s">
        <v>28</v>
      </c>
      <c r="C29" s="20">
        <v>2018</v>
      </c>
      <c r="D29" s="6">
        <f>SUM(E29:H29)</f>
        <v>42364</v>
      </c>
      <c r="E29" s="6"/>
      <c r="F29" s="6">
        <v>42364</v>
      </c>
      <c r="G29" s="6"/>
      <c r="H29" s="20"/>
      <c r="I29" s="1">
        <v>45</v>
      </c>
      <c r="J29" s="1">
        <v>-800</v>
      </c>
    </row>
    <row r="30" spans="1:10" x14ac:dyDescent="0.25">
      <c r="A30" s="42"/>
      <c r="B30" s="28"/>
      <c r="C30" s="20">
        <v>2019</v>
      </c>
      <c r="D30" s="6">
        <f t="shared" ref="D30:D35" si="8">SUM(E30:H30)</f>
        <v>46430.2</v>
      </c>
      <c r="E30" s="6"/>
      <c r="F30" s="6">
        <v>46430.2</v>
      </c>
      <c r="G30" s="6"/>
      <c r="H30" s="20"/>
    </row>
    <row r="31" spans="1:10" x14ac:dyDescent="0.25">
      <c r="A31" s="42"/>
      <c r="B31" s="28"/>
      <c r="C31" s="20">
        <v>2020</v>
      </c>
      <c r="D31" s="6">
        <f t="shared" si="8"/>
        <v>45840.4</v>
      </c>
      <c r="E31" s="6"/>
      <c r="F31" s="6">
        <v>45840.4</v>
      </c>
      <c r="G31" s="6"/>
      <c r="H31" s="20"/>
    </row>
    <row r="32" spans="1:10" x14ac:dyDescent="0.25">
      <c r="A32" s="42"/>
      <c r="B32" s="28"/>
      <c r="C32" s="20">
        <v>2021</v>
      </c>
      <c r="D32" s="6">
        <f t="shared" si="8"/>
        <v>45879.4</v>
      </c>
      <c r="E32" s="6"/>
      <c r="F32" s="6">
        <v>45879.4</v>
      </c>
      <c r="G32" s="6"/>
      <c r="H32" s="20"/>
    </row>
    <row r="33" spans="1:9" x14ac:dyDescent="0.25">
      <c r="A33" s="42"/>
      <c r="B33" s="28"/>
      <c r="C33" s="20">
        <v>2022</v>
      </c>
      <c r="D33" s="6">
        <f t="shared" si="8"/>
        <v>45553</v>
      </c>
      <c r="E33" s="6"/>
      <c r="F33" s="6">
        <v>45553</v>
      </c>
      <c r="G33" s="6"/>
      <c r="H33" s="20"/>
    </row>
    <row r="34" spans="1:9" x14ac:dyDescent="0.25">
      <c r="A34" s="42"/>
      <c r="B34" s="28"/>
      <c r="C34" s="20">
        <v>2023</v>
      </c>
      <c r="D34" s="6">
        <f t="shared" si="8"/>
        <v>45553</v>
      </c>
      <c r="E34" s="6"/>
      <c r="F34" s="6">
        <v>45553</v>
      </c>
      <c r="G34" s="6"/>
      <c r="H34" s="20"/>
    </row>
    <row r="35" spans="1:9" x14ac:dyDescent="0.25">
      <c r="A35" s="42"/>
      <c r="B35" s="28"/>
      <c r="C35" s="20">
        <v>2024</v>
      </c>
      <c r="D35" s="6">
        <f t="shared" si="8"/>
        <v>45553</v>
      </c>
      <c r="E35" s="6"/>
      <c r="F35" s="6">
        <v>45553</v>
      </c>
      <c r="G35" s="6"/>
      <c r="H35" s="20"/>
    </row>
    <row r="36" spans="1:9" ht="25.5" customHeight="1" x14ac:dyDescent="0.25">
      <c r="A36" s="36" t="s">
        <v>11</v>
      </c>
      <c r="B36" s="36"/>
      <c r="C36" s="19"/>
      <c r="D36" s="6">
        <f>SUM(D29:D35)</f>
        <v>317173</v>
      </c>
      <c r="E36" s="6"/>
      <c r="F36" s="6">
        <f t="shared" ref="F36" si="9">SUM(F29:F35)</f>
        <v>317173</v>
      </c>
      <c r="G36" s="6"/>
      <c r="H36" s="20"/>
    </row>
    <row r="37" spans="1:9" ht="17.25" customHeight="1" x14ac:dyDescent="0.25">
      <c r="A37" s="42" t="s">
        <v>58</v>
      </c>
      <c r="B37" s="28" t="s">
        <v>28</v>
      </c>
      <c r="C37" s="20">
        <v>2018</v>
      </c>
      <c r="D37" s="6">
        <f>SUM(E37:H37)</f>
        <v>0</v>
      </c>
      <c r="E37" s="6"/>
      <c r="F37" s="6"/>
      <c r="G37" s="6"/>
      <c r="H37" s="20"/>
      <c r="I37" s="1">
        <v>-13500</v>
      </c>
    </row>
    <row r="38" spans="1:9" x14ac:dyDescent="0.25">
      <c r="A38" s="42"/>
      <c r="B38" s="28"/>
      <c r="C38" s="20">
        <v>2019</v>
      </c>
      <c r="D38" s="6">
        <f t="shared" ref="D38:D43" si="10">SUM(E38:H38)</f>
        <v>0</v>
      </c>
      <c r="E38" s="6"/>
      <c r="F38" s="6"/>
      <c r="G38" s="6"/>
      <c r="H38" s="20"/>
    </row>
    <row r="39" spans="1:9" x14ac:dyDescent="0.25">
      <c r="A39" s="42"/>
      <c r="B39" s="28"/>
      <c r="C39" s="20">
        <v>2020</v>
      </c>
      <c r="D39" s="6">
        <f t="shared" si="10"/>
        <v>6000</v>
      </c>
      <c r="E39" s="6"/>
      <c r="F39" s="6">
        <v>6000</v>
      </c>
      <c r="G39" s="6"/>
      <c r="H39" s="20"/>
    </row>
    <row r="40" spans="1:9" x14ac:dyDescent="0.25">
      <c r="A40" s="42"/>
      <c r="B40" s="28"/>
      <c r="C40" s="20">
        <v>2021</v>
      </c>
      <c r="D40" s="6">
        <f t="shared" si="10"/>
        <v>6000</v>
      </c>
      <c r="E40" s="6"/>
      <c r="F40" s="6">
        <v>6000</v>
      </c>
      <c r="G40" s="6"/>
      <c r="H40" s="20"/>
    </row>
    <row r="41" spans="1:9" x14ac:dyDescent="0.25">
      <c r="A41" s="42"/>
      <c r="B41" s="28"/>
      <c r="C41" s="20">
        <v>2022</v>
      </c>
      <c r="D41" s="6">
        <f t="shared" si="10"/>
        <v>15000</v>
      </c>
      <c r="E41" s="6"/>
      <c r="F41" s="6">
        <v>15000</v>
      </c>
      <c r="G41" s="6"/>
      <c r="H41" s="20"/>
    </row>
    <row r="42" spans="1:9" x14ac:dyDescent="0.25">
      <c r="A42" s="42"/>
      <c r="B42" s="28"/>
      <c r="C42" s="20">
        <v>2023</v>
      </c>
      <c r="D42" s="6">
        <f t="shared" si="10"/>
        <v>15000</v>
      </c>
      <c r="E42" s="6"/>
      <c r="F42" s="6">
        <v>15000</v>
      </c>
      <c r="G42" s="6"/>
      <c r="H42" s="20"/>
    </row>
    <row r="43" spans="1:9" x14ac:dyDescent="0.25">
      <c r="A43" s="42"/>
      <c r="B43" s="28"/>
      <c r="C43" s="20">
        <v>2024</v>
      </c>
      <c r="D43" s="6">
        <f t="shared" si="10"/>
        <v>15000</v>
      </c>
      <c r="E43" s="6"/>
      <c r="F43" s="6">
        <v>15000</v>
      </c>
      <c r="G43" s="6"/>
      <c r="H43" s="20"/>
    </row>
    <row r="44" spans="1:9" ht="25.5" customHeight="1" x14ac:dyDescent="0.25">
      <c r="A44" s="40" t="s">
        <v>12</v>
      </c>
      <c r="B44" s="41"/>
      <c r="C44" s="19"/>
      <c r="D44" s="6">
        <f>SUM(D37:D43)</f>
        <v>57000</v>
      </c>
      <c r="E44" s="6"/>
      <c r="F44" s="6">
        <f>SUM(F37:F43)</f>
        <v>57000</v>
      </c>
      <c r="G44" s="6"/>
      <c r="H44" s="20"/>
    </row>
    <row r="45" spans="1:9" ht="18.75" customHeight="1" x14ac:dyDescent="0.25">
      <c r="A45" s="42" t="s">
        <v>59</v>
      </c>
      <c r="B45" s="28" t="s">
        <v>28</v>
      </c>
      <c r="C45" s="20">
        <v>2018</v>
      </c>
      <c r="D45" s="6">
        <f>SUM(E45:H45)</f>
        <v>3100</v>
      </c>
      <c r="E45" s="6"/>
      <c r="F45" s="6">
        <v>3100</v>
      </c>
      <c r="G45" s="6"/>
      <c r="H45" s="20"/>
    </row>
    <row r="46" spans="1:9" x14ac:dyDescent="0.25">
      <c r="A46" s="42"/>
      <c r="B46" s="28"/>
      <c r="C46" s="20">
        <v>2019</v>
      </c>
      <c r="D46" s="6">
        <f t="shared" ref="D46:D51" si="11">SUM(E46:H46)</f>
        <v>2324</v>
      </c>
      <c r="E46" s="6"/>
      <c r="F46" s="6">
        <v>2324</v>
      </c>
      <c r="G46" s="6"/>
      <c r="H46" s="20"/>
    </row>
    <row r="47" spans="1:9" x14ac:dyDescent="0.25">
      <c r="A47" s="42"/>
      <c r="B47" s="28"/>
      <c r="C47" s="20">
        <v>2020</v>
      </c>
      <c r="D47" s="6">
        <f t="shared" si="11"/>
        <v>3224</v>
      </c>
      <c r="E47" s="6"/>
      <c r="F47" s="6">
        <v>3224</v>
      </c>
      <c r="G47" s="6"/>
      <c r="H47" s="20"/>
    </row>
    <row r="48" spans="1:9" x14ac:dyDescent="0.25">
      <c r="A48" s="42"/>
      <c r="B48" s="28"/>
      <c r="C48" s="20">
        <v>2021</v>
      </c>
      <c r="D48" s="6">
        <f t="shared" si="11"/>
        <v>3224</v>
      </c>
      <c r="E48" s="6"/>
      <c r="F48" s="6">
        <v>3224</v>
      </c>
      <c r="G48" s="6"/>
      <c r="H48" s="20"/>
    </row>
    <row r="49" spans="1:9" x14ac:dyDescent="0.25">
      <c r="A49" s="42"/>
      <c r="B49" s="28"/>
      <c r="C49" s="20">
        <v>2022</v>
      </c>
      <c r="D49" s="6">
        <f t="shared" si="11"/>
        <v>4000</v>
      </c>
      <c r="E49" s="6"/>
      <c r="F49" s="6">
        <v>4000</v>
      </c>
      <c r="G49" s="6"/>
      <c r="H49" s="20"/>
    </row>
    <row r="50" spans="1:9" x14ac:dyDescent="0.25">
      <c r="A50" s="42"/>
      <c r="B50" s="28"/>
      <c r="C50" s="20">
        <v>2023</v>
      </c>
      <c r="D50" s="6">
        <f t="shared" si="11"/>
        <v>4000</v>
      </c>
      <c r="E50" s="6"/>
      <c r="F50" s="6">
        <v>4000</v>
      </c>
      <c r="G50" s="6"/>
      <c r="H50" s="20"/>
    </row>
    <row r="51" spans="1:9" x14ac:dyDescent="0.25">
      <c r="A51" s="42"/>
      <c r="B51" s="28"/>
      <c r="C51" s="20">
        <v>2024</v>
      </c>
      <c r="D51" s="6">
        <f t="shared" si="11"/>
        <v>4000</v>
      </c>
      <c r="E51" s="6"/>
      <c r="F51" s="6">
        <v>4000</v>
      </c>
      <c r="G51" s="6"/>
      <c r="H51" s="20"/>
    </row>
    <row r="52" spans="1:9" ht="25.5" customHeight="1" x14ac:dyDescent="0.25">
      <c r="A52" s="40" t="s">
        <v>13</v>
      </c>
      <c r="B52" s="41"/>
      <c r="C52" s="19"/>
      <c r="D52" s="6">
        <f>SUM(D45:D51)</f>
        <v>23872</v>
      </c>
      <c r="E52" s="6"/>
      <c r="F52" s="6">
        <f>SUM(F45:F51)</f>
        <v>23872</v>
      </c>
      <c r="G52" s="6"/>
      <c r="H52" s="20"/>
    </row>
    <row r="53" spans="1:9" ht="21" customHeight="1" x14ac:dyDescent="0.25">
      <c r="A53" s="42" t="s">
        <v>60</v>
      </c>
      <c r="B53" s="28" t="s">
        <v>28</v>
      </c>
      <c r="C53" s="20">
        <v>2018</v>
      </c>
      <c r="D53" s="6"/>
      <c r="E53" s="6"/>
      <c r="F53" s="6"/>
      <c r="G53" s="6"/>
      <c r="H53" s="20"/>
    </row>
    <row r="54" spans="1:9" x14ac:dyDescent="0.25">
      <c r="A54" s="42"/>
      <c r="B54" s="28"/>
      <c r="C54" s="20">
        <v>2019</v>
      </c>
      <c r="D54" s="6"/>
      <c r="E54" s="6"/>
      <c r="F54" s="6"/>
      <c r="G54" s="6"/>
      <c r="H54" s="20"/>
    </row>
    <row r="55" spans="1:9" x14ac:dyDescent="0.25">
      <c r="A55" s="42"/>
      <c r="B55" s="28"/>
      <c r="C55" s="20">
        <v>2020</v>
      </c>
      <c r="D55" s="6"/>
      <c r="E55" s="6"/>
      <c r="F55" s="6"/>
      <c r="G55" s="6"/>
      <c r="H55" s="20"/>
    </row>
    <row r="56" spans="1:9" x14ac:dyDescent="0.25">
      <c r="A56" s="42"/>
      <c r="B56" s="28"/>
      <c r="C56" s="20">
        <v>2021</v>
      </c>
      <c r="D56" s="6"/>
      <c r="E56" s="6"/>
      <c r="F56" s="6"/>
      <c r="G56" s="6"/>
      <c r="H56" s="20"/>
    </row>
    <row r="57" spans="1:9" x14ac:dyDescent="0.25">
      <c r="A57" s="42"/>
      <c r="B57" s="28"/>
      <c r="C57" s="20">
        <v>2022</v>
      </c>
      <c r="D57" s="6"/>
      <c r="E57" s="6"/>
      <c r="F57" s="6"/>
      <c r="G57" s="6"/>
      <c r="H57" s="20"/>
    </row>
    <row r="58" spans="1:9" x14ac:dyDescent="0.25">
      <c r="A58" s="42"/>
      <c r="B58" s="28"/>
      <c r="C58" s="20">
        <v>2023</v>
      </c>
      <c r="D58" s="6"/>
      <c r="E58" s="6"/>
      <c r="F58" s="6"/>
      <c r="G58" s="6"/>
      <c r="H58" s="20"/>
    </row>
    <row r="59" spans="1:9" x14ac:dyDescent="0.25">
      <c r="A59" s="42"/>
      <c r="B59" s="28"/>
      <c r="C59" s="20">
        <v>2024</v>
      </c>
      <c r="D59" s="6"/>
      <c r="E59" s="6"/>
      <c r="F59" s="6"/>
      <c r="G59" s="6"/>
      <c r="H59" s="20"/>
    </row>
    <row r="60" spans="1:9" ht="22.5" customHeight="1" x14ac:dyDescent="0.25">
      <c r="A60" s="32" t="s">
        <v>14</v>
      </c>
      <c r="B60" s="33"/>
      <c r="C60" s="19"/>
      <c r="D60" s="6"/>
      <c r="E60" s="6"/>
      <c r="F60" s="6"/>
      <c r="G60" s="6"/>
      <c r="H60" s="20"/>
    </row>
    <row r="61" spans="1:9" x14ac:dyDescent="0.25">
      <c r="A61" s="43" t="s">
        <v>85</v>
      </c>
      <c r="B61" s="28" t="s">
        <v>42</v>
      </c>
      <c r="C61" s="20">
        <v>2018</v>
      </c>
      <c r="D61" s="6">
        <f>SUM(E61:H61)</f>
        <v>15769.5</v>
      </c>
      <c r="E61" s="6"/>
      <c r="F61" s="6">
        <v>15769.5</v>
      </c>
      <c r="G61" s="6"/>
      <c r="H61" s="20"/>
      <c r="I61" s="1">
        <v>-1500</v>
      </c>
    </row>
    <row r="62" spans="1:9" x14ac:dyDescent="0.25">
      <c r="A62" s="44"/>
      <c r="B62" s="28"/>
      <c r="C62" s="20">
        <v>2019</v>
      </c>
      <c r="D62" s="6">
        <f t="shared" ref="D62:D67" si="12">SUM(E62:H62)</f>
        <v>25463.7</v>
      </c>
      <c r="E62" s="6"/>
      <c r="F62" s="6">
        <v>25463.7</v>
      </c>
      <c r="G62" s="6"/>
      <c r="H62" s="20"/>
    </row>
    <row r="63" spans="1:9" x14ac:dyDescent="0.25">
      <c r="A63" s="44"/>
      <c r="B63" s="28"/>
      <c r="C63" s="20">
        <v>2020</v>
      </c>
      <c r="D63" s="6">
        <f t="shared" si="12"/>
        <v>22069.9</v>
      </c>
      <c r="E63" s="6"/>
      <c r="F63" s="6">
        <v>22069.9</v>
      </c>
      <c r="G63" s="6"/>
      <c r="H63" s="20"/>
    </row>
    <row r="64" spans="1:9" x14ac:dyDescent="0.25">
      <c r="A64" s="44"/>
      <c r="B64" s="28"/>
      <c r="C64" s="20">
        <v>2021</v>
      </c>
      <c r="D64" s="6">
        <f t="shared" si="12"/>
        <v>22069.9</v>
      </c>
      <c r="E64" s="6"/>
      <c r="F64" s="6">
        <v>22069.9</v>
      </c>
      <c r="G64" s="6"/>
      <c r="H64" s="20"/>
    </row>
    <row r="65" spans="1:8" x14ac:dyDescent="0.25">
      <c r="A65" s="44"/>
      <c r="B65" s="28"/>
      <c r="C65" s="20">
        <v>2022</v>
      </c>
      <c r="D65" s="6">
        <f t="shared" si="12"/>
        <v>22069.9</v>
      </c>
      <c r="E65" s="6"/>
      <c r="F65" s="6">
        <v>22069.9</v>
      </c>
      <c r="G65" s="6"/>
      <c r="H65" s="20"/>
    </row>
    <row r="66" spans="1:8" x14ac:dyDescent="0.25">
      <c r="A66" s="44"/>
      <c r="B66" s="28"/>
      <c r="C66" s="20">
        <v>2023</v>
      </c>
      <c r="D66" s="6">
        <f t="shared" si="12"/>
        <v>22069.9</v>
      </c>
      <c r="E66" s="6"/>
      <c r="F66" s="6">
        <v>22069.9</v>
      </c>
      <c r="G66" s="6"/>
      <c r="H66" s="20"/>
    </row>
    <row r="67" spans="1:8" ht="27.75" customHeight="1" x14ac:dyDescent="0.25">
      <c r="A67" s="45"/>
      <c r="B67" s="28"/>
      <c r="C67" s="20">
        <v>2024</v>
      </c>
      <c r="D67" s="6">
        <f t="shared" si="12"/>
        <v>22069.9</v>
      </c>
      <c r="E67" s="6"/>
      <c r="F67" s="6">
        <v>22069.9</v>
      </c>
      <c r="G67" s="6"/>
      <c r="H67" s="20"/>
    </row>
    <row r="68" spans="1:8" ht="21.75" customHeight="1" x14ac:dyDescent="0.25">
      <c r="A68" s="32" t="s">
        <v>61</v>
      </c>
      <c r="B68" s="33"/>
      <c r="C68" s="8"/>
      <c r="D68" s="6">
        <f>SUM(D61:D67)</f>
        <v>151582.69999999998</v>
      </c>
      <c r="E68" s="6"/>
      <c r="F68" s="6">
        <f>SUM(F61:F67)</f>
        <v>151582.69999999998</v>
      </c>
      <c r="G68" s="6"/>
      <c r="H68" s="20"/>
    </row>
    <row r="69" spans="1:8" ht="18.75" customHeight="1" x14ac:dyDescent="0.25">
      <c r="A69" s="29" t="s">
        <v>98</v>
      </c>
      <c r="B69" s="70" t="s">
        <v>93</v>
      </c>
      <c r="C69" s="20">
        <v>2019</v>
      </c>
      <c r="D69" s="6"/>
      <c r="E69" s="6"/>
      <c r="F69" s="6"/>
      <c r="G69" s="6"/>
      <c r="H69" s="20"/>
    </row>
    <row r="70" spans="1:8" ht="17.25" customHeight="1" x14ac:dyDescent="0.25">
      <c r="A70" s="30"/>
      <c r="B70" s="71"/>
      <c r="C70" s="20">
        <v>2020</v>
      </c>
      <c r="D70" s="6"/>
      <c r="E70" s="6"/>
      <c r="F70" s="6"/>
      <c r="G70" s="6"/>
      <c r="H70" s="20"/>
    </row>
    <row r="71" spans="1:8" ht="17.25" customHeight="1" x14ac:dyDescent="0.25">
      <c r="A71" s="30"/>
      <c r="B71" s="71"/>
      <c r="C71" s="20">
        <v>2021</v>
      </c>
      <c r="D71" s="6"/>
      <c r="E71" s="6"/>
      <c r="F71" s="6"/>
      <c r="G71" s="6"/>
      <c r="H71" s="20"/>
    </row>
    <row r="72" spans="1:8" ht="15" customHeight="1" x14ac:dyDescent="0.25">
      <c r="A72" s="30"/>
      <c r="B72" s="71"/>
      <c r="C72" s="20">
        <v>2022</v>
      </c>
      <c r="D72" s="6"/>
      <c r="E72" s="6"/>
      <c r="F72" s="6"/>
      <c r="G72" s="6"/>
      <c r="H72" s="20"/>
    </row>
    <row r="73" spans="1:8" ht="14.25" customHeight="1" x14ac:dyDescent="0.25">
      <c r="A73" s="30"/>
      <c r="B73" s="71"/>
      <c r="C73" s="20">
        <v>2023</v>
      </c>
      <c r="D73" s="6"/>
      <c r="E73" s="6"/>
      <c r="F73" s="6"/>
      <c r="G73" s="6"/>
      <c r="H73" s="20"/>
    </row>
    <row r="74" spans="1:8" ht="19.5" customHeight="1" x14ac:dyDescent="0.25">
      <c r="A74" s="31"/>
      <c r="B74" s="72"/>
      <c r="C74" s="20">
        <v>2024</v>
      </c>
      <c r="D74" s="6"/>
      <c r="E74" s="6"/>
      <c r="F74" s="6"/>
      <c r="G74" s="6"/>
      <c r="H74" s="20"/>
    </row>
    <row r="75" spans="1:8" ht="23.25" customHeight="1" x14ac:dyDescent="0.25">
      <c r="A75" s="73" t="s">
        <v>99</v>
      </c>
      <c r="B75" s="62" t="s">
        <v>44</v>
      </c>
      <c r="C75" s="20">
        <v>2019</v>
      </c>
      <c r="D75" s="6">
        <f>SUM(E75:H75)</f>
        <v>43134</v>
      </c>
      <c r="E75" s="6">
        <v>1604</v>
      </c>
      <c r="F75" s="6">
        <v>36306.9</v>
      </c>
      <c r="G75" s="6">
        <v>5223.1000000000004</v>
      </c>
      <c r="H75" s="20"/>
    </row>
    <row r="76" spans="1:8" ht="21.75" customHeight="1" x14ac:dyDescent="0.25">
      <c r="A76" s="58"/>
      <c r="B76" s="63"/>
      <c r="C76" s="20">
        <v>2020</v>
      </c>
      <c r="D76" s="6">
        <f t="shared" ref="D76:D77" si="13">SUM(E76:H76)</f>
        <v>47441.11</v>
      </c>
      <c r="E76" s="6"/>
      <c r="F76" s="6">
        <v>37849.21</v>
      </c>
      <c r="G76" s="6">
        <v>9591.9</v>
      </c>
      <c r="H76" s="20"/>
    </row>
    <row r="77" spans="1:8" ht="27.75" customHeight="1" x14ac:dyDescent="0.25">
      <c r="A77" s="65"/>
      <c r="B77" s="63"/>
      <c r="C77" s="20">
        <v>2021</v>
      </c>
      <c r="D77" s="6">
        <f t="shared" si="13"/>
        <v>15555.6</v>
      </c>
      <c r="E77" s="6"/>
      <c r="F77" s="6">
        <v>14000</v>
      </c>
      <c r="G77" s="6">
        <v>1555.6</v>
      </c>
      <c r="H77" s="20"/>
    </row>
    <row r="78" spans="1:8" ht="21.75" customHeight="1" x14ac:dyDescent="0.25">
      <c r="A78" s="29" t="s">
        <v>47</v>
      </c>
      <c r="B78" s="63"/>
      <c r="C78" s="20">
        <v>2019</v>
      </c>
      <c r="D78" s="6">
        <f>SUM(E78:H78)</f>
        <v>28856.86</v>
      </c>
      <c r="E78" s="6">
        <v>1604</v>
      </c>
      <c r="F78" s="6">
        <v>22029.759999999998</v>
      </c>
      <c r="G78" s="6">
        <v>5223.1000000000004</v>
      </c>
      <c r="H78" s="20"/>
    </row>
    <row r="79" spans="1:8" ht="15" customHeight="1" x14ac:dyDescent="0.25">
      <c r="A79" s="58"/>
      <c r="B79" s="63"/>
      <c r="C79" s="20">
        <v>2020</v>
      </c>
      <c r="D79" s="6">
        <f t="shared" ref="D79:D80" si="14">SUM(E79:H79)</f>
        <v>42343.3</v>
      </c>
      <c r="E79" s="6"/>
      <c r="F79" s="6">
        <v>32751.4</v>
      </c>
      <c r="G79" s="6">
        <v>9591.9</v>
      </c>
      <c r="H79" s="20"/>
    </row>
    <row r="80" spans="1:8" ht="17.25" customHeight="1" x14ac:dyDescent="0.25">
      <c r="A80" s="65"/>
      <c r="B80" s="64"/>
      <c r="C80" s="20">
        <v>2021</v>
      </c>
      <c r="D80" s="6">
        <f t="shared" si="14"/>
        <v>15555.6</v>
      </c>
      <c r="E80" s="6"/>
      <c r="F80" s="6">
        <v>14000</v>
      </c>
      <c r="G80" s="6">
        <v>1555.6</v>
      </c>
      <c r="H80" s="20"/>
    </row>
    <row r="81" spans="1:8" ht="21.75" customHeight="1" x14ac:dyDescent="0.25">
      <c r="A81" s="32" t="s">
        <v>95</v>
      </c>
      <c r="B81" s="33"/>
      <c r="C81" s="20"/>
      <c r="D81" s="6">
        <f>SUM(D75:D77)</f>
        <v>106130.71</v>
      </c>
      <c r="E81" s="6">
        <f t="shared" ref="E81:F81" si="15">SUM(E75:E77)</f>
        <v>1604</v>
      </c>
      <c r="F81" s="6">
        <f t="shared" si="15"/>
        <v>88156.11</v>
      </c>
      <c r="G81" s="6">
        <f>SUM(G75:G77)</f>
        <v>16370.6</v>
      </c>
      <c r="H81" s="20"/>
    </row>
    <row r="82" spans="1:8" ht="19.5" customHeight="1" x14ac:dyDescent="0.25">
      <c r="A82" s="29" t="s">
        <v>97</v>
      </c>
      <c r="B82" s="29" t="s">
        <v>109</v>
      </c>
      <c r="C82" s="20">
        <v>2019</v>
      </c>
      <c r="D82" s="6">
        <f>SUM(E82:H82)</f>
        <v>7968</v>
      </c>
      <c r="E82" s="6"/>
      <c r="F82" s="6">
        <f>F89+F90</f>
        <v>7968</v>
      </c>
      <c r="G82" s="6"/>
      <c r="H82" s="20"/>
    </row>
    <row r="83" spans="1:8" ht="18.75" customHeight="1" x14ac:dyDescent="0.25">
      <c r="A83" s="30"/>
      <c r="B83" s="30"/>
      <c r="C83" s="20">
        <v>2020</v>
      </c>
      <c r="D83" s="6">
        <f t="shared" ref="D83:D90" si="16">SUM(E83:H83)</f>
        <v>3868</v>
      </c>
      <c r="E83" s="6"/>
      <c r="F83" s="6">
        <v>3868</v>
      </c>
      <c r="G83" s="6"/>
      <c r="H83" s="20"/>
    </row>
    <row r="84" spans="1:8" ht="19.5" customHeight="1" x14ac:dyDescent="0.25">
      <c r="A84" s="30"/>
      <c r="B84" s="30"/>
      <c r="C84" s="20">
        <v>2021</v>
      </c>
      <c r="D84" s="6">
        <f t="shared" si="16"/>
        <v>3868</v>
      </c>
      <c r="E84" s="6"/>
      <c r="F84" s="6">
        <v>3868</v>
      </c>
      <c r="G84" s="6"/>
      <c r="H84" s="20"/>
    </row>
    <row r="85" spans="1:8" ht="17.25" customHeight="1" x14ac:dyDescent="0.25">
      <c r="A85" s="30"/>
      <c r="B85" s="30"/>
      <c r="C85" s="20">
        <v>2022</v>
      </c>
      <c r="D85" s="6">
        <f t="shared" si="16"/>
        <v>4958.7</v>
      </c>
      <c r="E85" s="6"/>
      <c r="F85" s="6">
        <v>4958.7</v>
      </c>
      <c r="G85" s="6"/>
      <c r="H85" s="20"/>
    </row>
    <row r="86" spans="1:8" ht="18.75" customHeight="1" x14ac:dyDescent="0.25">
      <c r="A86" s="30"/>
      <c r="B86" s="30"/>
      <c r="C86" s="20">
        <v>2023</v>
      </c>
      <c r="D86" s="6">
        <f t="shared" si="16"/>
        <v>5157.1000000000004</v>
      </c>
      <c r="E86" s="6"/>
      <c r="F86" s="6">
        <v>5157.1000000000004</v>
      </c>
      <c r="G86" s="6"/>
      <c r="H86" s="20"/>
    </row>
    <row r="87" spans="1:8" ht="44.25" customHeight="1" x14ac:dyDescent="0.25">
      <c r="A87" s="31"/>
      <c r="B87" s="31"/>
      <c r="C87" s="20">
        <v>2024</v>
      </c>
      <c r="D87" s="6">
        <f t="shared" si="16"/>
        <v>5363.4</v>
      </c>
      <c r="E87" s="6"/>
      <c r="F87" s="6">
        <v>5363.4</v>
      </c>
      <c r="G87" s="6"/>
      <c r="H87" s="20"/>
    </row>
    <row r="88" spans="1:8" ht="19.5" customHeight="1" x14ac:dyDescent="0.25">
      <c r="A88" s="32" t="s">
        <v>96</v>
      </c>
      <c r="B88" s="33"/>
      <c r="C88" s="20"/>
      <c r="D88" s="6">
        <f>SUM(D82:D87)</f>
        <v>31183.200000000004</v>
      </c>
      <c r="E88" s="6">
        <f t="shared" ref="E88:F88" si="17">SUM(E82:E87)</f>
        <v>0</v>
      </c>
      <c r="F88" s="6">
        <f t="shared" si="17"/>
        <v>31183.200000000004</v>
      </c>
      <c r="G88" s="6"/>
      <c r="H88" s="20"/>
    </row>
    <row r="89" spans="1:8" ht="63.75" customHeight="1" x14ac:dyDescent="0.25">
      <c r="A89" s="24" t="s">
        <v>55</v>
      </c>
      <c r="B89" s="24" t="s">
        <v>106</v>
      </c>
      <c r="C89" s="20">
        <v>2019</v>
      </c>
      <c r="D89" s="6">
        <f t="shared" si="16"/>
        <v>4000</v>
      </c>
      <c r="E89" s="6"/>
      <c r="F89" s="6">
        <v>4000</v>
      </c>
      <c r="G89" s="6"/>
      <c r="H89" s="20"/>
    </row>
    <row r="90" spans="1:8" ht="20.25" customHeight="1" x14ac:dyDescent="0.25">
      <c r="A90" s="29" t="s">
        <v>45</v>
      </c>
      <c r="B90" s="29" t="s">
        <v>28</v>
      </c>
      <c r="C90" s="20">
        <v>2019</v>
      </c>
      <c r="D90" s="6">
        <f t="shared" si="16"/>
        <v>3968</v>
      </c>
      <c r="E90" s="6"/>
      <c r="F90" s="6">
        <v>3968</v>
      </c>
      <c r="G90" s="6"/>
      <c r="H90" s="20"/>
    </row>
    <row r="91" spans="1:8" ht="19.5" customHeight="1" x14ac:dyDescent="0.25">
      <c r="A91" s="30"/>
      <c r="B91" s="30"/>
      <c r="C91" s="20">
        <v>2020</v>
      </c>
      <c r="D91" s="6">
        <f>SUM(E91:H91)</f>
        <v>3868</v>
      </c>
      <c r="E91" s="6"/>
      <c r="F91" s="6">
        <v>3868</v>
      </c>
      <c r="G91" s="6"/>
      <c r="H91" s="20"/>
    </row>
    <row r="92" spans="1:8" ht="21.75" customHeight="1" x14ac:dyDescent="0.25">
      <c r="A92" s="30"/>
      <c r="B92" s="30"/>
      <c r="C92" s="20">
        <v>2021</v>
      </c>
      <c r="D92" s="6">
        <f t="shared" ref="D92:D95" si="18">SUM(E92:H92)</f>
        <v>3868</v>
      </c>
      <c r="E92" s="6"/>
      <c r="F92" s="6">
        <v>3868</v>
      </c>
      <c r="G92" s="6"/>
      <c r="H92" s="20"/>
    </row>
    <row r="93" spans="1:8" ht="17.25" customHeight="1" x14ac:dyDescent="0.25">
      <c r="A93" s="30"/>
      <c r="B93" s="30"/>
      <c r="C93" s="20">
        <v>2022</v>
      </c>
      <c r="D93" s="6">
        <f t="shared" si="18"/>
        <v>4958.7</v>
      </c>
      <c r="E93" s="6"/>
      <c r="F93" s="6">
        <v>4958.7</v>
      </c>
      <c r="G93" s="6"/>
      <c r="H93" s="20"/>
    </row>
    <row r="94" spans="1:8" ht="17.25" customHeight="1" x14ac:dyDescent="0.25">
      <c r="A94" s="30"/>
      <c r="B94" s="30"/>
      <c r="C94" s="20">
        <v>2023</v>
      </c>
      <c r="D94" s="6">
        <f t="shared" si="18"/>
        <v>5157.1000000000004</v>
      </c>
      <c r="E94" s="6"/>
      <c r="F94" s="6">
        <v>5157.1000000000004</v>
      </c>
      <c r="G94" s="6"/>
      <c r="H94" s="20"/>
    </row>
    <row r="95" spans="1:8" ht="12.75" customHeight="1" x14ac:dyDescent="0.25">
      <c r="A95" s="31"/>
      <c r="B95" s="31"/>
      <c r="C95" s="20">
        <v>2024</v>
      </c>
      <c r="D95" s="6">
        <f t="shared" si="18"/>
        <v>5363.4</v>
      </c>
      <c r="E95" s="6"/>
      <c r="F95" s="6">
        <v>5363.4</v>
      </c>
      <c r="G95" s="6"/>
      <c r="H95" s="20"/>
    </row>
    <row r="96" spans="1:8" ht="17.25" customHeight="1" x14ac:dyDescent="0.25">
      <c r="A96" s="24"/>
      <c r="B96" s="13" t="s">
        <v>26</v>
      </c>
      <c r="C96" s="20"/>
      <c r="D96" s="6"/>
      <c r="E96" s="6"/>
      <c r="F96" s="6"/>
      <c r="G96" s="6"/>
      <c r="H96" s="20"/>
    </row>
    <row r="97" spans="1:10" x14ac:dyDescent="0.25">
      <c r="A97" s="42" t="s">
        <v>15</v>
      </c>
      <c r="B97" s="28" t="s">
        <v>28</v>
      </c>
      <c r="C97" s="20">
        <v>2018</v>
      </c>
      <c r="D97" s="6">
        <f t="shared" ref="D97" si="19">D105+D113+D137</f>
        <v>4568899.8</v>
      </c>
      <c r="E97" s="6">
        <f t="shared" ref="E97:H97" si="20">E105+E113+E137</f>
        <v>0</v>
      </c>
      <c r="F97" s="6">
        <f t="shared" si="20"/>
        <v>4568899.8</v>
      </c>
      <c r="G97" s="6">
        <f t="shared" si="20"/>
        <v>0</v>
      </c>
      <c r="H97" s="20">
        <f t="shared" si="20"/>
        <v>0</v>
      </c>
      <c r="I97" s="1">
        <v>109253.77</v>
      </c>
    </row>
    <row r="98" spans="1:10" x14ac:dyDescent="0.25">
      <c r="A98" s="42"/>
      <c r="B98" s="28"/>
      <c r="C98" s="20">
        <v>2019</v>
      </c>
      <c r="D98" s="6">
        <f>D106+D114+D138+D145+D152+D158+D164</f>
        <v>1773288.2000000002</v>
      </c>
      <c r="E98" s="6">
        <f t="shared" ref="E98:H98" si="21">E106+E114+E138+E145+E152+E158+E164</f>
        <v>38746.699999999997</v>
      </c>
      <c r="F98" s="6">
        <f t="shared" si="21"/>
        <v>1586191.5000000002</v>
      </c>
      <c r="G98" s="6">
        <f t="shared" si="21"/>
        <v>0</v>
      </c>
      <c r="H98" s="6">
        <f t="shared" si="21"/>
        <v>148350</v>
      </c>
      <c r="I98" s="6">
        <f t="shared" ref="I98:J98" si="22">I106+I114+I138+I145+I152+I158+I164+I164</f>
        <v>0</v>
      </c>
      <c r="J98" s="6">
        <f t="shared" si="22"/>
        <v>0</v>
      </c>
    </row>
    <row r="99" spans="1:10" x14ac:dyDescent="0.25">
      <c r="A99" s="42"/>
      <c r="B99" s="28"/>
      <c r="C99" s="20">
        <v>2020</v>
      </c>
      <c r="D99" s="6">
        <f>D107+D115+D139+D146+D153+D159+D165</f>
        <v>3551099.9</v>
      </c>
      <c r="E99" s="6">
        <f t="shared" ref="E99:H99" si="23">E107+E115+E139+E146+E153+E159+E165</f>
        <v>10328.200000000001</v>
      </c>
      <c r="F99" s="6">
        <f t="shared" si="23"/>
        <v>909748.7</v>
      </c>
      <c r="G99" s="6">
        <f t="shared" si="23"/>
        <v>0</v>
      </c>
      <c r="H99" s="6">
        <f t="shared" si="23"/>
        <v>2631023</v>
      </c>
    </row>
    <row r="100" spans="1:10" x14ac:dyDescent="0.25">
      <c r="A100" s="42"/>
      <c r="B100" s="28"/>
      <c r="C100" s="20">
        <v>2021</v>
      </c>
      <c r="D100" s="6">
        <f>D108+D116+D140+D147++D154+D154+D160+D166</f>
        <v>5636654.2999999998</v>
      </c>
      <c r="E100" s="6">
        <f t="shared" ref="E100:H100" si="24">E108+E116+E140+E147++E154+E154+E160+E166</f>
        <v>16307.6</v>
      </c>
      <c r="F100" s="6">
        <f t="shared" si="24"/>
        <v>909748.7</v>
      </c>
      <c r="G100" s="6">
        <f t="shared" si="24"/>
        <v>0</v>
      </c>
      <c r="H100" s="6">
        <f t="shared" si="24"/>
        <v>4710598</v>
      </c>
    </row>
    <row r="101" spans="1:10" x14ac:dyDescent="0.25">
      <c r="A101" s="42"/>
      <c r="B101" s="28"/>
      <c r="C101" s="20">
        <v>2022</v>
      </c>
      <c r="D101" s="6">
        <f>D109+D117+D141+D148+D155+D161+D167</f>
        <v>6243863.5999999996</v>
      </c>
      <c r="E101" s="6">
        <f t="shared" ref="E101:H101" si="25">E109+E117+E141+E148+E155+E161+E167</f>
        <v>0</v>
      </c>
      <c r="F101" s="6">
        <f t="shared" si="25"/>
        <v>953014.6</v>
      </c>
      <c r="G101" s="6">
        <f t="shared" si="25"/>
        <v>0</v>
      </c>
      <c r="H101" s="6">
        <f t="shared" si="25"/>
        <v>5290849</v>
      </c>
    </row>
    <row r="102" spans="1:10" x14ac:dyDescent="0.25">
      <c r="A102" s="42"/>
      <c r="B102" s="28"/>
      <c r="C102" s="20">
        <v>2023</v>
      </c>
      <c r="D102" s="6">
        <f>D110+D118+D142+D149+D156+D162+D168</f>
        <v>1859172.6</v>
      </c>
      <c r="E102" s="6">
        <f t="shared" ref="E102:H102" si="26">E110+E118+E142+E149+E156+E162+E168</f>
        <v>0</v>
      </c>
      <c r="F102" s="6">
        <f t="shared" si="26"/>
        <v>953014.6</v>
      </c>
      <c r="G102" s="6">
        <f t="shared" si="26"/>
        <v>0</v>
      </c>
      <c r="H102" s="6">
        <f t="shared" si="26"/>
        <v>906158</v>
      </c>
    </row>
    <row r="103" spans="1:10" x14ac:dyDescent="0.25">
      <c r="A103" s="42"/>
      <c r="B103" s="28"/>
      <c r="C103" s="20">
        <v>2024</v>
      </c>
      <c r="D103" s="6">
        <f>D111+D119+D143+D150+D157+D163+D169</f>
        <v>1567076.6</v>
      </c>
      <c r="E103" s="6">
        <f t="shared" ref="E103:H103" si="27">E111+E119+E143+E150+E157+E163+E169</f>
        <v>0</v>
      </c>
      <c r="F103" s="6">
        <f t="shared" si="27"/>
        <v>953014.6</v>
      </c>
      <c r="G103" s="6">
        <f t="shared" si="27"/>
        <v>0</v>
      </c>
      <c r="H103" s="6">
        <f t="shared" si="27"/>
        <v>614062</v>
      </c>
    </row>
    <row r="104" spans="1:10" ht="26.25" customHeight="1" x14ac:dyDescent="0.25">
      <c r="A104" s="37" t="s">
        <v>86</v>
      </c>
      <c r="B104" s="39"/>
      <c r="C104" s="3"/>
      <c r="D104" s="7">
        <f t="shared" ref="D104:H104" si="28">D112+D120+D144+D151+D170</f>
        <v>25200055</v>
      </c>
      <c r="E104" s="7">
        <f t="shared" si="28"/>
        <v>65382.499999999993</v>
      </c>
      <c r="F104" s="7">
        <f t="shared" si="28"/>
        <v>10833632.500000002</v>
      </c>
      <c r="G104" s="7">
        <f t="shared" si="28"/>
        <v>0</v>
      </c>
      <c r="H104" s="7">
        <f t="shared" si="28"/>
        <v>14301040</v>
      </c>
    </row>
    <row r="105" spans="1:10" x14ac:dyDescent="0.25">
      <c r="A105" s="42" t="s">
        <v>62</v>
      </c>
      <c r="B105" s="28" t="s">
        <v>28</v>
      </c>
      <c r="C105" s="20">
        <v>2018</v>
      </c>
      <c r="D105" s="6">
        <f>SUM(E105:H105)</f>
        <v>62907.1</v>
      </c>
      <c r="E105" s="6"/>
      <c r="F105" s="6">
        <v>62907.1</v>
      </c>
      <c r="G105" s="6"/>
      <c r="H105" s="20"/>
      <c r="I105" s="1">
        <v>4253.7700000000004</v>
      </c>
    </row>
    <row r="106" spans="1:10" x14ac:dyDescent="0.25">
      <c r="A106" s="42"/>
      <c r="B106" s="28"/>
      <c r="C106" s="20">
        <v>2019</v>
      </c>
      <c r="D106" s="6">
        <f>SUM(E106:H106)</f>
        <v>64107.1</v>
      </c>
      <c r="E106" s="6"/>
      <c r="F106" s="6">
        <v>64107.1</v>
      </c>
      <c r="G106" s="6"/>
      <c r="H106" s="20"/>
    </row>
    <row r="107" spans="1:10" x14ac:dyDescent="0.25">
      <c r="A107" s="42"/>
      <c r="B107" s="28"/>
      <c r="C107" s="20">
        <v>2020</v>
      </c>
      <c r="D107" s="6">
        <f>SUM(E107:H107)</f>
        <v>65852.2</v>
      </c>
      <c r="E107" s="6"/>
      <c r="F107" s="6">
        <v>65852.2</v>
      </c>
      <c r="G107" s="6"/>
      <c r="H107" s="20"/>
    </row>
    <row r="108" spans="1:10" x14ac:dyDescent="0.25">
      <c r="A108" s="42"/>
      <c r="B108" s="28"/>
      <c r="C108" s="20">
        <v>2021</v>
      </c>
      <c r="D108" s="6">
        <f t="shared" ref="D108:D111" si="29">SUM(E108:H108)</f>
        <v>62907.1</v>
      </c>
      <c r="E108" s="6"/>
      <c r="F108" s="6">
        <v>62907.1</v>
      </c>
      <c r="G108" s="6"/>
      <c r="H108" s="20"/>
    </row>
    <row r="109" spans="1:10" x14ac:dyDescent="0.25">
      <c r="A109" s="42"/>
      <c r="B109" s="28"/>
      <c r="C109" s="20">
        <v>2022</v>
      </c>
      <c r="D109" s="6">
        <f t="shared" si="29"/>
        <v>62907.1</v>
      </c>
      <c r="E109" s="6"/>
      <c r="F109" s="6">
        <v>62907.1</v>
      </c>
      <c r="G109" s="6"/>
      <c r="H109" s="20"/>
    </row>
    <row r="110" spans="1:10" x14ac:dyDescent="0.25">
      <c r="A110" s="42"/>
      <c r="B110" s="28"/>
      <c r="C110" s="20">
        <v>2023</v>
      </c>
      <c r="D110" s="6">
        <f t="shared" si="29"/>
        <v>62907.1</v>
      </c>
      <c r="E110" s="6"/>
      <c r="F110" s="6">
        <v>62907.1</v>
      </c>
      <c r="G110" s="6"/>
      <c r="H110" s="20"/>
    </row>
    <row r="111" spans="1:10" ht="26.25" customHeight="1" x14ac:dyDescent="0.25">
      <c r="A111" s="42"/>
      <c r="B111" s="28"/>
      <c r="C111" s="20">
        <v>2024</v>
      </c>
      <c r="D111" s="6">
        <f t="shared" si="29"/>
        <v>62907.1</v>
      </c>
      <c r="E111" s="6"/>
      <c r="F111" s="6">
        <v>62907.1</v>
      </c>
      <c r="G111" s="6"/>
      <c r="H111" s="20"/>
    </row>
    <row r="112" spans="1:10" ht="33.75" customHeight="1" x14ac:dyDescent="0.25">
      <c r="A112" s="32" t="s">
        <v>31</v>
      </c>
      <c r="B112" s="33"/>
      <c r="C112" s="8"/>
      <c r="D112" s="6">
        <f>SUM(D105:D111)</f>
        <v>444494.79999999993</v>
      </c>
      <c r="E112" s="6">
        <f t="shared" ref="E112:F112" si="30">SUM(E105:E111)</f>
        <v>0</v>
      </c>
      <c r="F112" s="6">
        <f t="shared" si="30"/>
        <v>444494.79999999993</v>
      </c>
      <c r="G112" s="7"/>
      <c r="H112" s="3"/>
    </row>
    <row r="113" spans="1:9" x14ac:dyDescent="0.25">
      <c r="A113" s="42" t="s">
        <v>63</v>
      </c>
      <c r="B113" s="28" t="s">
        <v>43</v>
      </c>
      <c r="C113" s="20">
        <v>2018</v>
      </c>
      <c r="D113" s="6">
        <f>F113</f>
        <v>1541510.4</v>
      </c>
      <c r="E113" s="6"/>
      <c r="F113" s="6">
        <f>F121+F129</f>
        <v>1541510.4</v>
      </c>
      <c r="G113" s="6"/>
      <c r="H113" s="20"/>
    </row>
    <row r="114" spans="1:9" x14ac:dyDescent="0.25">
      <c r="A114" s="42"/>
      <c r="B114" s="28"/>
      <c r="C114" s="20">
        <v>2019</v>
      </c>
      <c r="D114" s="6">
        <f t="shared" ref="D114:D119" si="31">F114</f>
        <v>1337184.1000000001</v>
      </c>
      <c r="E114" s="6"/>
      <c r="F114" s="6">
        <f>F122+F130</f>
        <v>1337184.1000000001</v>
      </c>
      <c r="G114" s="6"/>
      <c r="H114" s="20"/>
    </row>
    <row r="115" spans="1:9" x14ac:dyDescent="0.25">
      <c r="A115" s="42"/>
      <c r="B115" s="28"/>
      <c r="C115" s="20">
        <v>2020</v>
      </c>
      <c r="D115" s="6">
        <f t="shared" si="31"/>
        <v>672993.4</v>
      </c>
      <c r="E115" s="6"/>
      <c r="F115" s="6">
        <f t="shared" ref="F115:F116" si="32">F123+F131</f>
        <v>672993.4</v>
      </c>
      <c r="G115" s="6"/>
      <c r="H115" s="20"/>
    </row>
    <row r="116" spans="1:9" ht="27" customHeight="1" x14ac:dyDescent="0.25">
      <c r="A116" s="42"/>
      <c r="B116" s="28"/>
      <c r="C116" s="20">
        <v>2021</v>
      </c>
      <c r="D116" s="6">
        <f>SUM(F116:H116)</f>
        <v>672993.4</v>
      </c>
      <c r="E116" s="6"/>
      <c r="F116" s="6">
        <f t="shared" si="32"/>
        <v>672993.4</v>
      </c>
      <c r="G116" s="6"/>
      <c r="H116" s="20"/>
    </row>
    <row r="117" spans="1:9" x14ac:dyDescent="0.25">
      <c r="A117" s="42"/>
      <c r="B117" s="28"/>
      <c r="C117" s="20">
        <v>2022</v>
      </c>
      <c r="D117" s="6">
        <f t="shared" si="31"/>
        <v>692993.4</v>
      </c>
      <c r="E117" s="6"/>
      <c r="F117" s="6">
        <v>692993.4</v>
      </c>
      <c r="G117" s="6"/>
      <c r="H117" s="20"/>
    </row>
    <row r="118" spans="1:9" x14ac:dyDescent="0.25">
      <c r="A118" s="42"/>
      <c r="B118" s="28"/>
      <c r="C118" s="20">
        <v>2023</v>
      </c>
      <c r="D118" s="6">
        <f t="shared" si="31"/>
        <v>692993.4</v>
      </c>
      <c r="E118" s="6"/>
      <c r="F118" s="6">
        <v>692993.4</v>
      </c>
      <c r="G118" s="6"/>
      <c r="H118" s="20"/>
    </row>
    <row r="119" spans="1:9" ht="23.25" customHeight="1" x14ac:dyDescent="0.25">
      <c r="A119" s="42"/>
      <c r="B119" s="28"/>
      <c r="C119" s="20">
        <v>2024</v>
      </c>
      <c r="D119" s="6">
        <f t="shared" si="31"/>
        <v>692993.4</v>
      </c>
      <c r="E119" s="6"/>
      <c r="F119" s="6">
        <v>692993.4</v>
      </c>
      <c r="G119" s="6"/>
      <c r="H119" s="20"/>
    </row>
    <row r="120" spans="1:9" ht="25.5" customHeight="1" x14ac:dyDescent="0.25">
      <c r="A120" s="32" t="s">
        <v>16</v>
      </c>
      <c r="B120" s="33"/>
      <c r="C120" s="19"/>
      <c r="D120" s="6">
        <f>SUM(D113:D119)</f>
        <v>6303661.5000000009</v>
      </c>
      <c r="E120" s="6">
        <f t="shared" ref="E120:F120" si="33">SUM(E113:E119)</f>
        <v>0</v>
      </c>
      <c r="F120" s="6">
        <f t="shared" si="33"/>
        <v>6303661.5000000009</v>
      </c>
      <c r="G120" s="7"/>
      <c r="H120" s="3"/>
    </row>
    <row r="121" spans="1:9" ht="13.5" customHeight="1" x14ac:dyDescent="0.25">
      <c r="A121" s="62" t="s">
        <v>45</v>
      </c>
      <c r="B121" s="51" t="s">
        <v>28</v>
      </c>
      <c r="C121" s="20">
        <v>2018</v>
      </c>
      <c r="D121" s="6">
        <f>SUM(E121:H121)</f>
        <v>1539215.4</v>
      </c>
      <c r="E121" s="6"/>
      <c r="F121" s="6">
        <v>1539215.4</v>
      </c>
      <c r="G121" s="7"/>
      <c r="H121" s="3"/>
      <c r="I121" s="1">
        <v>105000</v>
      </c>
    </row>
    <row r="122" spans="1:9" ht="15" customHeight="1" x14ac:dyDescent="0.25">
      <c r="A122" s="76"/>
      <c r="B122" s="57"/>
      <c r="C122" s="20">
        <v>2019</v>
      </c>
      <c r="D122" s="6">
        <f t="shared" ref="D122:D127" si="34">SUM(E122:H122)</f>
        <v>1334889.1000000001</v>
      </c>
      <c r="E122" s="6"/>
      <c r="F122" s="6">
        <v>1334889.1000000001</v>
      </c>
      <c r="G122" s="7"/>
      <c r="H122" s="3"/>
    </row>
    <row r="123" spans="1:9" ht="14.25" customHeight="1" x14ac:dyDescent="0.25">
      <c r="A123" s="76"/>
      <c r="B123" s="57"/>
      <c r="C123" s="20">
        <v>2020</v>
      </c>
      <c r="D123" s="6">
        <f t="shared" si="34"/>
        <v>670698.4</v>
      </c>
      <c r="E123" s="6"/>
      <c r="F123" s="6">
        <v>670698.4</v>
      </c>
      <c r="G123" s="7"/>
      <c r="H123" s="3"/>
    </row>
    <row r="124" spans="1:9" ht="16.5" customHeight="1" x14ac:dyDescent="0.25">
      <c r="A124" s="76"/>
      <c r="B124" s="57"/>
      <c r="C124" s="20">
        <v>2021</v>
      </c>
      <c r="D124" s="6">
        <f t="shared" si="34"/>
        <v>670698.4</v>
      </c>
      <c r="E124" s="6"/>
      <c r="F124" s="6">
        <v>670698.4</v>
      </c>
      <c r="G124" s="7"/>
      <c r="H124" s="3"/>
    </row>
    <row r="125" spans="1:9" ht="15.75" customHeight="1" x14ac:dyDescent="0.25">
      <c r="A125" s="76"/>
      <c r="B125" s="57"/>
      <c r="C125" s="20">
        <v>2022</v>
      </c>
      <c r="D125" s="6">
        <f t="shared" si="34"/>
        <v>690698.4</v>
      </c>
      <c r="E125" s="6"/>
      <c r="F125" s="6">
        <v>690698.4</v>
      </c>
      <c r="G125" s="7"/>
      <c r="H125" s="3"/>
    </row>
    <row r="126" spans="1:9" ht="16.5" customHeight="1" x14ac:dyDescent="0.25">
      <c r="A126" s="76"/>
      <c r="B126" s="57"/>
      <c r="C126" s="20">
        <v>2023</v>
      </c>
      <c r="D126" s="6">
        <f t="shared" si="34"/>
        <v>690698.4</v>
      </c>
      <c r="E126" s="6"/>
      <c r="F126" s="6">
        <v>690698.4</v>
      </c>
      <c r="G126" s="7"/>
      <c r="H126" s="3"/>
    </row>
    <row r="127" spans="1:9" ht="15.75" customHeight="1" x14ac:dyDescent="0.25">
      <c r="A127" s="76"/>
      <c r="B127" s="61"/>
      <c r="C127" s="20">
        <v>2024</v>
      </c>
      <c r="D127" s="6">
        <f t="shared" si="34"/>
        <v>690698.4</v>
      </c>
      <c r="E127" s="6"/>
      <c r="F127" s="6">
        <v>690698.4</v>
      </c>
      <c r="G127" s="7"/>
      <c r="H127" s="3"/>
    </row>
    <row r="128" spans="1:9" ht="16.5" customHeight="1" x14ac:dyDescent="0.25">
      <c r="A128" s="64"/>
      <c r="B128" s="20" t="s">
        <v>26</v>
      </c>
      <c r="C128" s="18"/>
      <c r="D128" s="6">
        <f>SUM(D121:D127)</f>
        <v>6287596.5000000009</v>
      </c>
      <c r="E128" s="6">
        <f t="shared" ref="E128:H128" si="35">SUM(E121:E127)</f>
        <v>0</v>
      </c>
      <c r="F128" s="6">
        <f t="shared" si="35"/>
        <v>6287596.5000000009</v>
      </c>
      <c r="G128" s="7">
        <f t="shared" si="35"/>
        <v>0</v>
      </c>
      <c r="H128" s="3">
        <f t="shared" si="35"/>
        <v>0</v>
      </c>
    </row>
    <row r="129" spans="1:8" ht="19.5" customHeight="1" x14ac:dyDescent="0.25">
      <c r="A129" s="62" t="s">
        <v>76</v>
      </c>
      <c r="B129" s="51" t="s">
        <v>75</v>
      </c>
      <c r="C129" s="20">
        <v>2018</v>
      </c>
      <c r="D129" s="6">
        <f>SUM(E129:H129)</f>
        <v>2295</v>
      </c>
      <c r="E129" s="6"/>
      <c r="F129" s="6">
        <v>2295</v>
      </c>
      <c r="G129" s="7"/>
      <c r="H129" s="3"/>
    </row>
    <row r="130" spans="1:8" ht="17.25" customHeight="1" x14ac:dyDescent="0.25">
      <c r="A130" s="76"/>
      <c r="B130" s="57"/>
      <c r="C130" s="20">
        <v>2019</v>
      </c>
      <c r="D130" s="6">
        <f t="shared" ref="D130:D135" si="36">SUM(E130:H130)</f>
        <v>2295</v>
      </c>
      <c r="E130" s="6"/>
      <c r="F130" s="6">
        <v>2295</v>
      </c>
      <c r="G130" s="7"/>
      <c r="H130" s="3"/>
    </row>
    <row r="131" spans="1:8" ht="16.5" customHeight="1" x14ac:dyDescent="0.25">
      <c r="A131" s="76"/>
      <c r="B131" s="57"/>
      <c r="C131" s="20">
        <v>2020</v>
      </c>
      <c r="D131" s="6">
        <f t="shared" si="36"/>
        <v>2295</v>
      </c>
      <c r="E131" s="6"/>
      <c r="F131" s="6">
        <v>2295</v>
      </c>
      <c r="G131" s="7"/>
      <c r="H131" s="3"/>
    </row>
    <row r="132" spans="1:8" ht="15.75" customHeight="1" x14ac:dyDescent="0.25">
      <c r="A132" s="76"/>
      <c r="B132" s="57"/>
      <c r="C132" s="20">
        <v>2021</v>
      </c>
      <c r="D132" s="6">
        <f t="shared" si="36"/>
        <v>2295</v>
      </c>
      <c r="E132" s="6"/>
      <c r="F132" s="6">
        <v>2295</v>
      </c>
      <c r="G132" s="7"/>
      <c r="H132" s="3"/>
    </row>
    <row r="133" spans="1:8" ht="16.5" customHeight="1" x14ac:dyDescent="0.25">
      <c r="A133" s="76"/>
      <c r="B133" s="57"/>
      <c r="C133" s="20">
        <v>2022</v>
      </c>
      <c r="D133" s="6">
        <f t="shared" si="36"/>
        <v>2295</v>
      </c>
      <c r="E133" s="6"/>
      <c r="F133" s="6">
        <v>2295</v>
      </c>
      <c r="G133" s="7"/>
      <c r="H133" s="3"/>
    </row>
    <row r="134" spans="1:8" ht="18" customHeight="1" x14ac:dyDescent="0.25">
      <c r="A134" s="76"/>
      <c r="B134" s="57"/>
      <c r="C134" s="20">
        <v>2023</v>
      </c>
      <c r="D134" s="6">
        <f t="shared" si="36"/>
        <v>2295</v>
      </c>
      <c r="E134" s="6"/>
      <c r="F134" s="6">
        <v>2295</v>
      </c>
      <c r="G134" s="7"/>
      <c r="H134" s="3"/>
    </row>
    <row r="135" spans="1:8" ht="22.5" customHeight="1" x14ac:dyDescent="0.25">
      <c r="A135" s="76"/>
      <c r="B135" s="61"/>
      <c r="C135" s="20">
        <v>2024</v>
      </c>
      <c r="D135" s="6">
        <f t="shared" si="36"/>
        <v>2295</v>
      </c>
      <c r="E135" s="6"/>
      <c r="F135" s="6">
        <v>2295</v>
      </c>
      <c r="G135" s="7"/>
      <c r="H135" s="3"/>
    </row>
    <row r="136" spans="1:8" ht="25.5" customHeight="1" x14ac:dyDescent="0.25">
      <c r="A136" s="64"/>
      <c r="B136" s="20" t="s">
        <v>26</v>
      </c>
      <c r="C136" s="18"/>
      <c r="D136" s="6">
        <f>SUM(D129:D135)</f>
        <v>16065</v>
      </c>
      <c r="E136" s="6">
        <f t="shared" ref="E136:F136" si="37">SUM(E129:E135)</f>
        <v>0</v>
      </c>
      <c r="F136" s="6">
        <f t="shared" si="37"/>
        <v>16065</v>
      </c>
      <c r="G136" s="7"/>
      <c r="H136" s="3"/>
    </row>
    <row r="137" spans="1:8" x14ac:dyDescent="0.25">
      <c r="A137" s="42" t="s">
        <v>87</v>
      </c>
      <c r="B137" s="28" t="s">
        <v>28</v>
      </c>
      <c r="C137" s="20">
        <v>2018</v>
      </c>
      <c r="D137" s="6">
        <f>SUM(E137:H137)</f>
        <v>2964482.3</v>
      </c>
      <c r="E137" s="6"/>
      <c r="F137" s="6">
        <v>2964482.3</v>
      </c>
      <c r="G137" s="6"/>
      <c r="H137" s="20"/>
    </row>
    <row r="138" spans="1:8" x14ac:dyDescent="0.25">
      <c r="A138" s="42"/>
      <c r="B138" s="28"/>
      <c r="C138" s="20">
        <v>2019</v>
      </c>
      <c r="D138" s="6">
        <f t="shared" ref="D138:D143" si="38">SUM(E138:H138)</f>
        <v>165816.1</v>
      </c>
      <c r="E138" s="6"/>
      <c r="F138" s="6">
        <v>165816.1</v>
      </c>
      <c r="G138" s="6"/>
      <c r="H138" s="20"/>
    </row>
    <row r="139" spans="1:8" x14ac:dyDescent="0.25">
      <c r="A139" s="42"/>
      <c r="B139" s="28"/>
      <c r="C139" s="20">
        <v>2020</v>
      </c>
      <c r="D139" s="6">
        <f t="shared" si="38"/>
        <v>165816.1</v>
      </c>
      <c r="E139" s="6"/>
      <c r="F139" s="6">
        <v>165816.1</v>
      </c>
      <c r="G139" s="6"/>
      <c r="H139" s="20"/>
    </row>
    <row r="140" spans="1:8" x14ac:dyDescent="0.25">
      <c r="A140" s="42"/>
      <c r="B140" s="28"/>
      <c r="C140" s="20">
        <v>2021</v>
      </c>
      <c r="D140" s="6">
        <f t="shared" si="38"/>
        <v>165816.1</v>
      </c>
      <c r="E140" s="6"/>
      <c r="F140" s="6">
        <v>165816.1</v>
      </c>
      <c r="G140" s="6"/>
      <c r="H140" s="20"/>
    </row>
    <row r="141" spans="1:8" x14ac:dyDescent="0.25">
      <c r="A141" s="42"/>
      <c r="B141" s="28"/>
      <c r="C141" s="20">
        <v>2022</v>
      </c>
      <c r="D141" s="6">
        <f t="shared" si="38"/>
        <v>197114.1</v>
      </c>
      <c r="E141" s="6"/>
      <c r="F141" s="6">
        <v>197114.1</v>
      </c>
      <c r="G141" s="6"/>
      <c r="H141" s="20"/>
    </row>
    <row r="142" spans="1:8" x14ac:dyDescent="0.25">
      <c r="A142" s="42"/>
      <c r="B142" s="28"/>
      <c r="C142" s="20">
        <v>2023</v>
      </c>
      <c r="D142" s="6">
        <f t="shared" si="38"/>
        <v>197114.1</v>
      </c>
      <c r="E142" s="6"/>
      <c r="F142" s="6">
        <v>197114.1</v>
      </c>
      <c r="G142" s="6"/>
      <c r="H142" s="20"/>
    </row>
    <row r="143" spans="1:8" x14ac:dyDescent="0.25">
      <c r="A143" s="42"/>
      <c r="B143" s="28"/>
      <c r="C143" s="20">
        <v>2024</v>
      </c>
      <c r="D143" s="6">
        <f t="shared" si="38"/>
        <v>197114.1</v>
      </c>
      <c r="E143" s="6"/>
      <c r="F143" s="6">
        <v>197114.1</v>
      </c>
      <c r="G143" s="6"/>
      <c r="H143" s="20"/>
    </row>
    <row r="144" spans="1:8" x14ac:dyDescent="0.25">
      <c r="A144" s="32" t="s">
        <v>17</v>
      </c>
      <c r="B144" s="33"/>
      <c r="C144" s="19"/>
      <c r="D144" s="6">
        <f>SUM(D137:D143)</f>
        <v>4053272.9000000004</v>
      </c>
      <c r="E144" s="6">
        <f>SUM(E137:E143)</f>
        <v>0</v>
      </c>
      <c r="F144" s="6">
        <f>SUM(F137:F143)</f>
        <v>4053272.9000000004</v>
      </c>
      <c r="G144" s="7">
        <f>SUM(G137:G143)</f>
        <v>0</v>
      </c>
      <c r="H144" s="3">
        <f>SUM(H137:H143)</f>
        <v>0</v>
      </c>
    </row>
    <row r="145" spans="1:8" x14ac:dyDescent="0.25">
      <c r="A145" s="29" t="s">
        <v>107</v>
      </c>
      <c r="B145" s="29" t="s">
        <v>28</v>
      </c>
      <c r="C145" s="20">
        <v>2019</v>
      </c>
      <c r="D145" s="6">
        <f>SUM(E145:H145)</f>
        <v>57830.899999999994</v>
      </c>
      <c r="E145" s="6">
        <v>38746.699999999997</v>
      </c>
      <c r="F145" s="6">
        <v>19084.2</v>
      </c>
      <c r="G145" s="7"/>
      <c r="H145" s="3"/>
    </row>
    <row r="146" spans="1:8" x14ac:dyDescent="0.25">
      <c r="A146" s="66"/>
      <c r="B146" s="58"/>
      <c r="C146" s="20">
        <v>2020</v>
      </c>
      <c r="D146" s="6">
        <f t="shared" ref="D146" si="39">SUM(E146:H146)</f>
        <v>15415.2</v>
      </c>
      <c r="E146" s="6">
        <v>10328.200000000001</v>
      </c>
      <c r="F146" s="6">
        <v>5087</v>
      </c>
      <c r="G146" s="7"/>
      <c r="H146" s="3"/>
    </row>
    <row r="147" spans="1:8" x14ac:dyDescent="0.25">
      <c r="A147" s="66"/>
      <c r="B147" s="58"/>
      <c r="C147" s="20">
        <v>2021</v>
      </c>
      <c r="D147" s="6">
        <f>SUM(E147:H147)</f>
        <v>24339.7</v>
      </c>
      <c r="E147" s="6">
        <v>16307.6</v>
      </c>
      <c r="F147" s="6">
        <v>8032.1</v>
      </c>
      <c r="G147" s="7"/>
      <c r="H147" s="3"/>
    </row>
    <row r="148" spans="1:8" x14ac:dyDescent="0.25">
      <c r="A148" s="66"/>
      <c r="B148" s="58"/>
      <c r="C148" s="20">
        <v>2022</v>
      </c>
      <c r="D148" s="6">
        <f t="shared" ref="D148:D149" si="40">SUM(E148:H148)</f>
        <v>0</v>
      </c>
      <c r="E148" s="6"/>
      <c r="F148" s="6"/>
      <c r="G148" s="7"/>
      <c r="H148" s="3"/>
    </row>
    <row r="149" spans="1:8" x14ac:dyDescent="0.25">
      <c r="A149" s="66"/>
      <c r="B149" s="58"/>
      <c r="C149" s="20">
        <v>2023</v>
      </c>
      <c r="D149" s="6">
        <f t="shared" si="40"/>
        <v>0</v>
      </c>
      <c r="E149" s="6"/>
      <c r="F149" s="6"/>
      <c r="G149" s="7"/>
      <c r="H149" s="3"/>
    </row>
    <row r="150" spans="1:8" ht="15.75" customHeight="1" x14ac:dyDescent="0.25">
      <c r="A150" s="67"/>
      <c r="B150" s="65"/>
      <c r="C150" s="20">
        <v>2024</v>
      </c>
      <c r="D150" s="6">
        <f>SUM(E150:H150)</f>
        <v>0</v>
      </c>
      <c r="E150" s="6"/>
      <c r="F150" s="6"/>
      <c r="G150" s="7"/>
      <c r="H150" s="3"/>
    </row>
    <row r="151" spans="1:8" ht="25.5" customHeight="1" x14ac:dyDescent="0.25">
      <c r="A151" s="32" t="s">
        <v>100</v>
      </c>
      <c r="B151" s="33"/>
      <c r="C151" s="10"/>
      <c r="D151" s="6">
        <f>SUM(E151:H151)</f>
        <v>97585.799999999988</v>
      </c>
      <c r="E151" s="6">
        <f>SUM(E145:E150)</f>
        <v>65382.499999999993</v>
      </c>
      <c r="F151" s="6">
        <f>SUM(F145:F150)</f>
        <v>32203.300000000003</v>
      </c>
      <c r="G151" s="9">
        <f>SUM(G145:G150)</f>
        <v>0</v>
      </c>
      <c r="H151" s="9">
        <f>SUM(H145:H150)</f>
        <v>0</v>
      </c>
    </row>
    <row r="152" spans="1:8" ht="16.5" customHeight="1" x14ac:dyDescent="0.25">
      <c r="A152" s="29" t="s">
        <v>110</v>
      </c>
      <c r="B152" s="29" t="s">
        <v>28</v>
      </c>
      <c r="C152" s="20">
        <v>2019</v>
      </c>
      <c r="D152" s="6"/>
      <c r="E152" s="6"/>
      <c r="F152" s="6"/>
      <c r="G152" s="9"/>
      <c r="H152" s="9"/>
    </row>
    <row r="153" spans="1:8" ht="18" customHeight="1" x14ac:dyDescent="0.25">
      <c r="A153" s="58"/>
      <c r="B153" s="58"/>
      <c r="C153" s="20">
        <v>2020</v>
      </c>
      <c r="D153" s="6"/>
      <c r="E153" s="6"/>
      <c r="F153" s="6"/>
      <c r="G153" s="9"/>
      <c r="H153" s="9"/>
    </row>
    <row r="154" spans="1:8" ht="17.25" customHeight="1" x14ac:dyDescent="0.25">
      <c r="A154" s="58"/>
      <c r="B154" s="58"/>
      <c r="C154" s="20">
        <v>2021</v>
      </c>
      <c r="D154" s="6"/>
      <c r="E154" s="6"/>
      <c r="F154" s="6"/>
      <c r="G154" s="9"/>
      <c r="H154" s="9"/>
    </row>
    <row r="155" spans="1:8" ht="18.75" customHeight="1" x14ac:dyDescent="0.25">
      <c r="A155" s="58"/>
      <c r="B155" s="58"/>
      <c r="C155" s="20">
        <v>2022</v>
      </c>
      <c r="D155" s="6"/>
      <c r="E155" s="6"/>
      <c r="F155" s="6"/>
      <c r="G155" s="9"/>
      <c r="H155" s="9"/>
    </row>
    <row r="156" spans="1:8" ht="18.75" customHeight="1" x14ac:dyDescent="0.25">
      <c r="A156" s="58"/>
      <c r="B156" s="58"/>
      <c r="C156" s="20">
        <v>2023</v>
      </c>
      <c r="D156" s="6"/>
      <c r="E156" s="6"/>
      <c r="F156" s="6"/>
      <c r="G156" s="9"/>
      <c r="H156" s="9"/>
    </row>
    <row r="157" spans="1:8" ht="19.5" customHeight="1" x14ac:dyDescent="0.25">
      <c r="A157" s="65"/>
      <c r="B157" s="65"/>
      <c r="C157" s="20">
        <v>2024</v>
      </c>
      <c r="D157" s="6"/>
      <c r="E157" s="6"/>
      <c r="F157" s="6"/>
      <c r="G157" s="9"/>
      <c r="H157" s="9"/>
    </row>
    <row r="158" spans="1:8" ht="19.5" customHeight="1" x14ac:dyDescent="0.25">
      <c r="A158" s="29" t="s">
        <v>111</v>
      </c>
      <c r="B158" s="29" t="s">
        <v>112</v>
      </c>
      <c r="C158" s="20">
        <v>2019</v>
      </c>
      <c r="D158" s="6"/>
      <c r="E158" s="6"/>
      <c r="F158" s="6"/>
      <c r="G158" s="9"/>
      <c r="H158" s="9"/>
    </row>
    <row r="159" spans="1:8" ht="19.5" customHeight="1" x14ac:dyDescent="0.25">
      <c r="A159" s="58"/>
      <c r="B159" s="58"/>
      <c r="C159" s="20">
        <v>2020</v>
      </c>
      <c r="D159" s="6"/>
      <c r="E159" s="6"/>
      <c r="F159" s="6"/>
      <c r="G159" s="9"/>
      <c r="H159" s="9"/>
    </row>
    <row r="160" spans="1:8" ht="19.5" customHeight="1" x14ac:dyDescent="0.25">
      <c r="A160" s="58"/>
      <c r="B160" s="58"/>
      <c r="C160" s="20">
        <v>2021</v>
      </c>
      <c r="D160" s="6"/>
      <c r="E160" s="6"/>
      <c r="F160" s="6"/>
      <c r="G160" s="9"/>
      <c r="H160" s="9"/>
    </row>
    <row r="161" spans="1:10" ht="19.5" customHeight="1" x14ac:dyDescent="0.25">
      <c r="A161" s="58"/>
      <c r="B161" s="58"/>
      <c r="C161" s="20">
        <v>2022</v>
      </c>
      <c r="D161" s="6"/>
      <c r="E161" s="6"/>
      <c r="F161" s="6"/>
      <c r="G161" s="9"/>
      <c r="H161" s="9"/>
    </row>
    <row r="162" spans="1:10" ht="19.5" customHeight="1" x14ac:dyDescent="0.25">
      <c r="A162" s="58"/>
      <c r="B162" s="58"/>
      <c r="C162" s="20">
        <v>2023</v>
      </c>
      <c r="D162" s="6"/>
      <c r="E162" s="6"/>
      <c r="F162" s="6"/>
      <c r="G162" s="9"/>
      <c r="H162" s="9"/>
    </row>
    <row r="163" spans="1:10" ht="45" customHeight="1" x14ac:dyDescent="0.25">
      <c r="A163" s="65"/>
      <c r="B163" s="65"/>
      <c r="C163" s="20">
        <v>2024</v>
      </c>
      <c r="D163" s="6"/>
      <c r="E163" s="6"/>
      <c r="F163" s="6"/>
      <c r="G163" s="9"/>
      <c r="H163" s="9"/>
    </row>
    <row r="164" spans="1:10" ht="27.75" customHeight="1" x14ac:dyDescent="0.25">
      <c r="A164" s="29" t="s">
        <v>120</v>
      </c>
      <c r="B164" s="29" t="s">
        <v>28</v>
      </c>
      <c r="C164" s="27">
        <v>2019</v>
      </c>
      <c r="D164" s="6">
        <f>D171+D177</f>
        <v>148350</v>
      </c>
      <c r="E164" s="6">
        <f t="shared" ref="E164:H164" si="41">E171+E177</f>
        <v>0</v>
      </c>
      <c r="F164" s="6">
        <f t="shared" si="41"/>
        <v>0</v>
      </c>
      <c r="G164" s="6">
        <f t="shared" si="41"/>
        <v>0</v>
      </c>
      <c r="H164" s="6">
        <f t="shared" si="41"/>
        <v>148350</v>
      </c>
    </row>
    <row r="165" spans="1:10" ht="30.75" customHeight="1" x14ac:dyDescent="0.25">
      <c r="A165" s="58"/>
      <c r="B165" s="58"/>
      <c r="C165" s="27">
        <v>2020</v>
      </c>
      <c r="D165" s="6">
        <f>D172+D178</f>
        <v>2631023</v>
      </c>
      <c r="E165" s="6">
        <f t="shared" ref="E165:H165" si="42">E172+E178</f>
        <v>0</v>
      </c>
      <c r="F165" s="6">
        <f t="shared" si="42"/>
        <v>0</v>
      </c>
      <c r="G165" s="6">
        <f t="shared" si="42"/>
        <v>0</v>
      </c>
      <c r="H165" s="6">
        <f t="shared" si="42"/>
        <v>2631023</v>
      </c>
    </row>
    <row r="166" spans="1:10" ht="18.75" customHeight="1" x14ac:dyDescent="0.25">
      <c r="A166" s="58"/>
      <c r="B166" s="58"/>
      <c r="C166" s="27">
        <v>2021</v>
      </c>
      <c r="D166" s="6">
        <f>D173+D179</f>
        <v>4710598</v>
      </c>
      <c r="E166" s="6">
        <f t="shared" ref="E166:J166" si="43">E173+E179</f>
        <v>0</v>
      </c>
      <c r="F166" s="6">
        <f t="shared" si="43"/>
        <v>0</v>
      </c>
      <c r="G166" s="6">
        <f t="shared" si="43"/>
        <v>0</v>
      </c>
      <c r="H166" s="6">
        <f t="shared" si="43"/>
        <v>4710598</v>
      </c>
      <c r="I166" s="6">
        <f t="shared" si="43"/>
        <v>0</v>
      </c>
      <c r="J166" s="6">
        <f t="shared" si="43"/>
        <v>0</v>
      </c>
    </row>
    <row r="167" spans="1:10" ht="19.5" customHeight="1" x14ac:dyDescent="0.25">
      <c r="A167" s="58"/>
      <c r="B167" s="58"/>
      <c r="C167" s="27">
        <v>2022</v>
      </c>
      <c r="D167" s="6">
        <f>D174+D180</f>
        <v>5290849</v>
      </c>
      <c r="E167" s="6">
        <f t="shared" ref="E167:H167" si="44">E174+E180</f>
        <v>0</v>
      </c>
      <c r="F167" s="6">
        <f t="shared" si="44"/>
        <v>0</v>
      </c>
      <c r="G167" s="6">
        <f t="shared" si="44"/>
        <v>0</v>
      </c>
      <c r="H167" s="6">
        <f t="shared" si="44"/>
        <v>5290849</v>
      </c>
    </row>
    <row r="168" spans="1:10" ht="21" customHeight="1" x14ac:dyDescent="0.25">
      <c r="A168" s="58"/>
      <c r="B168" s="58"/>
      <c r="C168" s="27">
        <v>2023</v>
      </c>
      <c r="D168" s="6">
        <f>D175+D181</f>
        <v>906158</v>
      </c>
      <c r="E168" s="6">
        <f t="shared" ref="E168:H168" si="45">E175+E181</f>
        <v>0</v>
      </c>
      <c r="F168" s="6">
        <f t="shared" si="45"/>
        <v>0</v>
      </c>
      <c r="G168" s="6">
        <f t="shared" si="45"/>
        <v>0</v>
      </c>
      <c r="H168" s="6">
        <f t="shared" si="45"/>
        <v>906158</v>
      </c>
    </row>
    <row r="169" spans="1:10" ht="20.25" customHeight="1" x14ac:dyDescent="0.25">
      <c r="A169" s="58"/>
      <c r="B169" s="58"/>
      <c r="C169" s="27">
        <v>2024</v>
      </c>
      <c r="D169" s="6">
        <f>D182</f>
        <v>614062</v>
      </c>
      <c r="E169" s="6">
        <f t="shared" ref="E169:H169" si="46">E182</f>
        <v>0</v>
      </c>
      <c r="F169" s="6">
        <f t="shared" si="46"/>
        <v>0</v>
      </c>
      <c r="G169" s="6">
        <f t="shared" si="46"/>
        <v>0</v>
      </c>
      <c r="H169" s="6">
        <f t="shared" si="46"/>
        <v>614062</v>
      </c>
    </row>
    <row r="170" spans="1:10" ht="26.25" customHeight="1" x14ac:dyDescent="0.25">
      <c r="A170" s="65"/>
      <c r="B170" s="65"/>
      <c r="C170" s="27" t="s">
        <v>26</v>
      </c>
      <c r="D170" s="6">
        <f>D176+D183</f>
        <v>14301040</v>
      </c>
      <c r="E170" s="6">
        <f t="shared" ref="E170:H170" si="47">E176+E183</f>
        <v>0</v>
      </c>
      <c r="F170" s="6">
        <f t="shared" si="47"/>
        <v>0</v>
      </c>
      <c r="G170" s="6">
        <f t="shared" si="47"/>
        <v>0</v>
      </c>
      <c r="H170" s="6">
        <f t="shared" si="47"/>
        <v>14301040</v>
      </c>
    </row>
    <row r="171" spans="1:10" ht="15" customHeight="1" x14ac:dyDescent="0.25">
      <c r="A171" s="29" t="s">
        <v>121</v>
      </c>
      <c r="B171" s="29" t="s">
        <v>28</v>
      </c>
      <c r="C171" s="27">
        <v>2019</v>
      </c>
      <c r="D171" s="6">
        <f>H171</f>
        <v>148350</v>
      </c>
      <c r="E171" s="6"/>
      <c r="F171" s="6"/>
      <c r="G171" s="9"/>
      <c r="H171" s="6">
        <v>148350</v>
      </c>
    </row>
    <row r="172" spans="1:10" ht="18.75" customHeight="1" x14ac:dyDescent="0.25">
      <c r="A172" s="58"/>
      <c r="B172" s="58"/>
      <c r="C172" s="27">
        <v>2020</v>
      </c>
      <c r="D172" s="6">
        <f t="shared" ref="D172:D176" si="48">H172</f>
        <v>2617564</v>
      </c>
      <c r="E172" s="6"/>
      <c r="F172" s="6"/>
      <c r="G172" s="9"/>
      <c r="H172" s="6">
        <v>2617564</v>
      </c>
    </row>
    <row r="173" spans="1:10" ht="18" customHeight="1" x14ac:dyDescent="0.25">
      <c r="A173" s="58"/>
      <c r="B173" s="58"/>
      <c r="C173" s="27">
        <v>2021</v>
      </c>
      <c r="D173" s="6">
        <f t="shared" si="48"/>
        <v>4653494</v>
      </c>
      <c r="E173" s="6"/>
      <c r="F173" s="6"/>
      <c r="G173" s="9"/>
      <c r="H173" s="6">
        <v>4653494</v>
      </c>
    </row>
    <row r="174" spans="1:10" ht="19.5" customHeight="1" x14ac:dyDescent="0.25">
      <c r="A174" s="58"/>
      <c r="B174" s="58"/>
      <c r="C174" s="27">
        <v>2022</v>
      </c>
      <c r="D174" s="6">
        <f t="shared" si="48"/>
        <v>5183034</v>
      </c>
      <c r="E174" s="6"/>
      <c r="F174" s="6"/>
      <c r="G174" s="9"/>
      <c r="H174" s="6">
        <v>5183034</v>
      </c>
    </row>
    <row r="175" spans="1:10" ht="18" customHeight="1" x14ac:dyDescent="0.25">
      <c r="A175" s="58"/>
      <c r="B175" s="58"/>
      <c r="C175" s="27">
        <v>2023</v>
      </c>
      <c r="D175" s="6">
        <f t="shared" si="48"/>
        <v>397558</v>
      </c>
      <c r="E175" s="6"/>
      <c r="F175" s="6"/>
      <c r="G175" s="9"/>
      <c r="H175" s="6">
        <v>397558</v>
      </c>
    </row>
    <row r="176" spans="1:10" ht="19.5" customHeight="1" x14ac:dyDescent="0.25">
      <c r="A176" s="65"/>
      <c r="B176" s="65"/>
      <c r="C176" s="27" t="s">
        <v>26</v>
      </c>
      <c r="D176" s="6">
        <f t="shared" si="48"/>
        <v>13000000</v>
      </c>
      <c r="E176" s="6"/>
      <c r="F176" s="6"/>
      <c r="G176" s="9"/>
      <c r="H176" s="6">
        <f>SUM(H171:H175)</f>
        <v>13000000</v>
      </c>
    </row>
    <row r="177" spans="1:8" ht="20.25" customHeight="1" x14ac:dyDescent="0.25">
      <c r="A177" s="29" t="s">
        <v>122</v>
      </c>
      <c r="B177" s="29" t="s">
        <v>28</v>
      </c>
      <c r="C177" s="27">
        <v>2019</v>
      </c>
      <c r="D177" s="6">
        <f>H177</f>
        <v>0</v>
      </c>
      <c r="E177" s="6"/>
      <c r="F177" s="6"/>
      <c r="G177" s="9"/>
      <c r="H177" s="6"/>
    </row>
    <row r="178" spans="1:8" ht="21.75" customHeight="1" x14ac:dyDescent="0.25">
      <c r="A178" s="68"/>
      <c r="B178" s="58"/>
      <c r="C178" s="27">
        <v>2020</v>
      </c>
      <c r="D178" s="6">
        <f t="shared" ref="D178:D183" si="49">H178</f>
        <v>13459</v>
      </c>
      <c r="E178" s="6"/>
      <c r="F178" s="6"/>
      <c r="G178" s="9"/>
      <c r="H178" s="6">
        <v>13459</v>
      </c>
    </row>
    <row r="179" spans="1:8" ht="20.25" customHeight="1" x14ac:dyDescent="0.25">
      <c r="A179" s="68"/>
      <c r="B179" s="58"/>
      <c r="C179" s="27">
        <v>2021</v>
      </c>
      <c r="D179" s="6">
        <f t="shared" si="49"/>
        <v>57104</v>
      </c>
      <c r="E179" s="6"/>
      <c r="F179" s="6"/>
      <c r="G179" s="9"/>
      <c r="H179" s="6">
        <v>57104</v>
      </c>
    </row>
    <row r="180" spans="1:8" ht="17.25" customHeight="1" x14ac:dyDescent="0.25">
      <c r="A180" s="68"/>
      <c r="B180" s="58"/>
      <c r="C180" s="27">
        <v>2022</v>
      </c>
      <c r="D180" s="6">
        <f t="shared" si="49"/>
        <v>107815</v>
      </c>
      <c r="E180" s="6"/>
      <c r="F180" s="6"/>
      <c r="G180" s="9"/>
      <c r="H180" s="6">
        <v>107815</v>
      </c>
    </row>
    <row r="181" spans="1:8" ht="19.5" customHeight="1" x14ac:dyDescent="0.25">
      <c r="A181" s="68"/>
      <c r="B181" s="58"/>
      <c r="C181" s="27">
        <v>2023</v>
      </c>
      <c r="D181" s="6">
        <f t="shared" si="49"/>
        <v>508600</v>
      </c>
      <c r="E181" s="6"/>
      <c r="F181" s="6"/>
      <c r="G181" s="9"/>
      <c r="H181" s="6">
        <v>508600</v>
      </c>
    </row>
    <row r="182" spans="1:8" ht="17.25" customHeight="1" x14ac:dyDescent="0.25">
      <c r="A182" s="68"/>
      <c r="B182" s="58"/>
      <c r="C182" s="27">
        <v>2024</v>
      </c>
      <c r="D182" s="6">
        <f t="shared" si="49"/>
        <v>614062</v>
      </c>
      <c r="E182" s="6"/>
      <c r="F182" s="6"/>
      <c r="G182" s="9"/>
      <c r="H182" s="6">
        <v>614062</v>
      </c>
    </row>
    <row r="183" spans="1:8" ht="19.5" customHeight="1" x14ac:dyDescent="0.25">
      <c r="A183" s="69"/>
      <c r="B183" s="69"/>
      <c r="C183" s="27" t="s">
        <v>26</v>
      </c>
      <c r="D183" s="6">
        <f t="shared" si="49"/>
        <v>1301040</v>
      </c>
      <c r="E183" s="6"/>
      <c r="F183" s="6"/>
      <c r="G183" s="9"/>
      <c r="H183" s="6">
        <f>SUM(H178:H182)</f>
        <v>1301040</v>
      </c>
    </row>
    <row r="184" spans="1:8" ht="32.25" customHeight="1" x14ac:dyDescent="0.25">
      <c r="A184" s="42" t="s">
        <v>18</v>
      </c>
      <c r="B184" s="28" t="s">
        <v>29</v>
      </c>
      <c r="C184" s="27">
        <v>2018</v>
      </c>
      <c r="D184" s="6">
        <f>D192+D200+D216+D224+D240+D248+D256+D281+D302</f>
        <v>504971.5</v>
      </c>
      <c r="E184" s="6">
        <f>E192+E200+E216+E224+E240+E248+E256+E281+E302</f>
        <v>31627.7</v>
      </c>
      <c r="F184" s="6">
        <f>F192+F200+F216+F224+F240+F248+F256+F281+F302</f>
        <v>464686.19999999995</v>
      </c>
      <c r="G184" s="6">
        <f>G192+G200+G216+G224+G240+G248+G256+G281+G302</f>
        <v>8657.6</v>
      </c>
      <c r="H184" s="27">
        <f>H192+H200+H216+H224+H240+H248+H256+H281</f>
        <v>0</v>
      </c>
    </row>
    <row r="185" spans="1:8" x14ac:dyDescent="0.25">
      <c r="A185" s="42"/>
      <c r="B185" s="28"/>
      <c r="C185" s="20">
        <v>2019</v>
      </c>
      <c r="D185" s="6">
        <f>D193+D201+D217+D225+D241+D249+D257+D282+D303+D310+D317+D324+D331+D338</f>
        <v>784968.1</v>
      </c>
      <c r="E185" s="6">
        <f t="shared" ref="E185:H185" si="50">E193+E201+E217+E225+E241+E249+E257+E282+E303+E310+E317+E324+E331+E338</f>
        <v>189783.1</v>
      </c>
      <c r="F185" s="6">
        <f t="shared" si="50"/>
        <v>587030.79999999993</v>
      </c>
      <c r="G185" s="6">
        <f t="shared" si="50"/>
        <v>8154.2</v>
      </c>
      <c r="H185" s="6">
        <f t="shared" si="50"/>
        <v>0</v>
      </c>
    </row>
    <row r="186" spans="1:8" x14ac:dyDescent="0.25">
      <c r="A186" s="42"/>
      <c r="B186" s="28"/>
      <c r="C186" s="20">
        <v>2020</v>
      </c>
      <c r="D186" s="6">
        <f t="shared" ref="D186:G190" si="51">D194+D202+D218+D226+D242+D250+D258+D283+D304+D311+D318+D325+D332</f>
        <v>512181.5</v>
      </c>
      <c r="E186" s="6">
        <f t="shared" si="51"/>
        <v>34082.6</v>
      </c>
      <c r="F186" s="6">
        <f t="shared" si="51"/>
        <v>469945.3</v>
      </c>
      <c r="G186" s="6">
        <f t="shared" si="51"/>
        <v>8153.5999999999995</v>
      </c>
      <c r="H186" s="6">
        <f>H194+H202+H218+H226+H242+H250+H258+H283+H304+H311+H318+H325</f>
        <v>0</v>
      </c>
    </row>
    <row r="187" spans="1:8" x14ac:dyDescent="0.25">
      <c r="A187" s="42"/>
      <c r="B187" s="28"/>
      <c r="C187" s="20">
        <v>2021</v>
      </c>
      <c r="D187" s="6">
        <f t="shared" si="51"/>
        <v>536964.1</v>
      </c>
      <c r="E187" s="6">
        <f t="shared" si="51"/>
        <v>56575.399999999994</v>
      </c>
      <c r="F187" s="6">
        <f t="shared" si="51"/>
        <v>472225.69999999995</v>
      </c>
      <c r="G187" s="6">
        <f t="shared" si="51"/>
        <v>8163</v>
      </c>
      <c r="H187" s="6">
        <f>H195+H203+H219+H227+H243+H251+H259+H284+H315+H322+H329</f>
        <v>0</v>
      </c>
    </row>
    <row r="188" spans="1:8" x14ac:dyDescent="0.25">
      <c r="A188" s="42"/>
      <c r="B188" s="28"/>
      <c r="C188" s="20">
        <v>2022</v>
      </c>
      <c r="D188" s="6">
        <f t="shared" si="51"/>
        <v>305163.33</v>
      </c>
      <c r="E188" s="6">
        <f t="shared" si="51"/>
        <v>0</v>
      </c>
      <c r="F188" s="6">
        <f t="shared" si="51"/>
        <v>298841.90000000002</v>
      </c>
      <c r="G188" s="6">
        <f t="shared" si="51"/>
        <v>6321.43</v>
      </c>
      <c r="H188" s="20">
        <f>H196+H204+H220+H228+H252+H260+H285</f>
        <v>0</v>
      </c>
    </row>
    <row r="189" spans="1:8" x14ac:dyDescent="0.25">
      <c r="A189" s="42"/>
      <c r="B189" s="28"/>
      <c r="C189" s="20">
        <v>2023</v>
      </c>
      <c r="D189" s="6">
        <f t="shared" si="51"/>
        <v>320163.33</v>
      </c>
      <c r="E189" s="6">
        <f t="shared" si="51"/>
        <v>0</v>
      </c>
      <c r="F189" s="6">
        <f t="shared" si="51"/>
        <v>313841.90000000002</v>
      </c>
      <c r="G189" s="6">
        <f t="shared" si="51"/>
        <v>6321.43</v>
      </c>
      <c r="H189" s="20">
        <f>H197+H205+H221+H229+H245+H253+H261+H286</f>
        <v>0</v>
      </c>
    </row>
    <row r="190" spans="1:8" x14ac:dyDescent="0.25">
      <c r="A190" s="42"/>
      <c r="B190" s="28"/>
      <c r="C190" s="20">
        <v>2024</v>
      </c>
      <c r="D190" s="6">
        <f t="shared" si="51"/>
        <v>331463.33</v>
      </c>
      <c r="E190" s="6">
        <f t="shared" si="51"/>
        <v>0</v>
      </c>
      <c r="F190" s="6">
        <f t="shared" si="51"/>
        <v>325141.90000000002</v>
      </c>
      <c r="G190" s="6">
        <f t="shared" si="51"/>
        <v>6321.43</v>
      </c>
      <c r="H190" s="20">
        <f>H198+H206+H222+H230+H246+H254+H262+H287</f>
        <v>0</v>
      </c>
    </row>
    <row r="191" spans="1:8" x14ac:dyDescent="0.25">
      <c r="A191" s="37" t="s">
        <v>89</v>
      </c>
      <c r="B191" s="39"/>
      <c r="C191" s="19"/>
      <c r="D191" s="7">
        <f>D199+D207+D223+D231+D247+D255+D263+D288+D309+D316+D323+D330+D337+D344</f>
        <v>3295875.1899999995</v>
      </c>
      <c r="E191" s="7">
        <f t="shared" ref="E191:H191" si="52">E199+E207+E223+E231+E247+E255+E263+E288+E309+E316+E323+E330+E337+E344</f>
        <v>312068.8</v>
      </c>
      <c r="F191" s="7">
        <f t="shared" si="52"/>
        <v>2931713.7000000007</v>
      </c>
      <c r="G191" s="7">
        <f t="shared" si="52"/>
        <v>52092.69</v>
      </c>
      <c r="H191" s="7">
        <f t="shared" si="52"/>
        <v>0</v>
      </c>
    </row>
    <row r="192" spans="1:8" x14ac:dyDescent="0.25">
      <c r="A192" s="42" t="s">
        <v>88</v>
      </c>
      <c r="B192" s="28" t="s">
        <v>29</v>
      </c>
      <c r="C192" s="20">
        <v>2018</v>
      </c>
      <c r="D192" s="6"/>
      <c r="E192" s="6"/>
      <c r="F192" s="6"/>
      <c r="G192" s="6"/>
      <c r="H192" s="20"/>
    </row>
    <row r="193" spans="1:8" x14ac:dyDescent="0.25">
      <c r="A193" s="42"/>
      <c r="B193" s="28"/>
      <c r="C193" s="20">
        <v>2019</v>
      </c>
      <c r="D193" s="6"/>
      <c r="E193" s="6"/>
      <c r="F193" s="6"/>
      <c r="G193" s="6"/>
      <c r="H193" s="20"/>
    </row>
    <row r="194" spans="1:8" x14ac:dyDescent="0.25">
      <c r="A194" s="42"/>
      <c r="B194" s="28"/>
      <c r="C194" s="20">
        <v>2020</v>
      </c>
      <c r="D194" s="6"/>
      <c r="E194" s="6"/>
      <c r="F194" s="6"/>
      <c r="G194" s="6"/>
      <c r="H194" s="20"/>
    </row>
    <row r="195" spans="1:8" x14ac:dyDescent="0.25">
      <c r="A195" s="42"/>
      <c r="B195" s="28"/>
      <c r="C195" s="20">
        <v>2021</v>
      </c>
      <c r="D195" s="6"/>
      <c r="E195" s="6"/>
      <c r="F195" s="6"/>
      <c r="G195" s="6"/>
      <c r="H195" s="20"/>
    </row>
    <row r="196" spans="1:8" x14ac:dyDescent="0.25">
      <c r="A196" s="42"/>
      <c r="B196" s="28"/>
      <c r="C196" s="20">
        <v>2022</v>
      </c>
      <c r="D196" s="6"/>
      <c r="E196" s="6"/>
      <c r="F196" s="6"/>
      <c r="G196" s="6"/>
      <c r="H196" s="20"/>
    </row>
    <row r="197" spans="1:8" x14ac:dyDescent="0.25">
      <c r="A197" s="42"/>
      <c r="B197" s="28"/>
      <c r="C197" s="20">
        <v>2023</v>
      </c>
      <c r="D197" s="6"/>
      <c r="E197" s="6"/>
      <c r="F197" s="6"/>
      <c r="G197" s="6"/>
      <c r="H197" s="20"/>
    </row>
    <row r="198" spans="1:8" x14ac:dyDescent="0.25">
      <c r="A198" s="42"/>
      <c r="B198" s="28"/>
      <c r="C198" s="20">
        <v>2024</v>
      </c>
      <c r="D198" s="6"/>
      <c r="E198" s="6"/>
      <c r="F198" s="6"/>
      <c r="G198" s="6"/>
      <c r="H198" s="20"/>
    </row>
    <row r="199" spans="1:8" ht="25.5" customHeight="1" x14ac:dyDescent="0.25">
      <c r="A199" s="32" t="s">
        <v>30</v>
      </c>
      <c r="B199" s="33"/>
      <c r="C199" s="8"/>
      <c r="D199" s="6"/>
      <c r="E199" s="6"/>
      <c r="F199" s="6"/>
      <c r="G199" s="6"/>
      <c r="H199" s="20"/>
    </row>
    <row r="200" spans="1:8" x14ac:dyDescent="0.25">
      <c r="A200" s="42" t="s">
        <v>83</v>
      </c>
      <c r="B200" s="28" t="s">
        <v>29</v>
      </c>
      <c r="C200" s="20">
        <v>2018</v>
      </c>
      <c r="D200" s="6">
        <f>SUM(E200:H200)</f>
        <v>8920.7000000000007</v>
      </c>
      <c r="E200" s="6">
        <v>539</v>
      </c>
      <c r="F200" s="6">
        <v>5975.7</v>
      </c>
      <c r="G200" s="6">
        <v>2406</v>
      </c>
      <c r="H200" s="20"/>
    </row>
    <row r="201" spans="1:8" x14ac:dyDescent="0.25">
      <c r="A201" s="42"/>
      <c r="B201" s="28"/>
      <c r="C201" s="20">
        <v>2019</v>
      </c>
      <c r="D201" s="6">
        <f t="shared" ref="D201:D206" si="53">SUM(E201:H201)</f>
        <v>8378.9</v>
      </c>
      <c r="E201" s="6"/>
      <c r="F201" s="6">
        <v>6014.7</v>
      </c>
      <c r="G201" s="6">
        <f t="shared" ref="G201:G206" si="54">G209</f>
        <v>2364.1999999999998</v>
      </c>
      <c r="H201" s="20"/>
    </row>
    <row r="202" spans="1:8" x14ac:dyDescent="0.25">
      <c r="A202" s="42"/>
      <c r="B202" s="28"/>
      <c r="C202" s="20">
        <v>2020</v>
      </c>
      <c r="D202" s="6">
        <f t="shared" si="53"/>
        <v>8378.9</v>
      </c>
      <c r="E202" s="6"/>
      <c r="F202" s="6">
        <v>6014.7</v>
      </c>
      <c r="G202" s="6">
        <f t="shared" si="54"/>
        <v>2364.1999999999998</v>
      </c>
      <c r="H202" s="20"/>
    </row>
    <row r="203" spans="1:8" x14ac:dyDescent="0.25">
      <c r="A203" s="42"/>
      <c r="B203" s="28"/>
      <c r="C203" s="20">
        <v>2021</v>
      </c>
      <c r="D203" s="6">
        <f t="shared" si="53"/>
        <v>8378.9</v>
      </c>
      <c r="E203" s="6"/>
      <c r="F203" s="6">
        <v>6014.7</v>
      </c>
      <c r="G203" s="6">
        <f t="shared" si="54"/>
        <v>2364.1999999999998</v>
      </c>
      <c r="H203" s="20"/>
    </row>
    <row r="204" spans="1:8" x14ac:dyDescent="0.25">
      <c r="A204" s="42"/>
      <c r="B204" s="28"/>
      <c r="C204" s="20">
        <v>2022</v>
      </c>
      <c r="D204" s="6">
        <f t="shared" si="53"/>
        <v>9771.43</v>
      </c>
      <c r="E204" s="6"/>
      <c r="F204" s="6">
        <v>7200</v>
      </c>
      <c r="G204" s="6">
        <f t="shared" si="54"/>
        <v>2571.4299999999998</v>
      </c>
      <c r="H204" s="20"/>
    </row>
    <row r="205" spans="1:8" x14ac:dyDescent="0.25">
      <c r="A205" s="42"/>
      <c r="B205" s="28"/>
      <c r="C205" s="20">
        <v>2023</v>
      </c>
      <c r="D205" s="6">
        <f t="shared" si="53"/>
        <v>9771.43</v>
      </c>
      <c r="E205" s="6"/>
      <c r="F205" s="6">
        <v>7200</v>
      </c>
      <c r="G205" s="6">
        <f t="shared" si="54"/>
        <v>2571.4299999999998</v>
      </c>
      <c r="H205" s="20"/>
    </row>
    <row r="206" spans="1:8" x14ac:dyDescent="0.25">
      <c r="A206" s="42"/>
      <c r="B206" s="28"/>
      <c r="C206" s="20">
        <v>2024</v>
      </c>
      <c r="D206" s="6">
        <f t="shared" si="53"/>
        <v>9771.43</v>
      </c>
      <c r="E206" s="6"/>
      <c r="F206" s="6">
        <v>7200</v>
      </c>
      <c r="G206" s="6">
        <f t="shared" si="54"/>
        <v>2571.4299999999998</v>
      </c>
      <c r="H206" s="20"/>
    </row>
    <row r="207" spans="1:8" ht="25.5" customHeight="1" x14ac:dyDescent="0.25">
      <c r="A207" s="32" t="s">
        <v>19</v>
      </c>
      <c r="B207" s="33"/>
      <c r="C207" s="19"/>
      <c r="D207" s="6">
        <f>SUM(D200:D206)</f>
        <v>63371.69</v>
      </c>
      <c r="E207" s="6">
        <f t="shared" ref="E207:H207" si="55">SUM(E200:E206)</f>
        <v>539</v>
      </c>
      <c r="F207" s="6">
        <f t="shared" si="55"/>
        <v>45619.8</v>
      </c>
      <c r="G207" s="6">
        <f t="shared" si="55"/>
        <v>17212.89</v>
      </c>
      <c r="H207" s="20">
        <f t="shared" si="55"/>
        <v>0</v>
      </c>
    </row>
    <row r="208" spans="1:8" ht="18" customHeight="1" x14ac:dyDescent="0.25">
      <c r="A208" s="42" t="s">
        <v>74</v>
      </c>
      <c r="B208" s="28" t="s">
        <v>29</v>
      </c>
      <c r="C208" s="20">
        <v>2018</v>
      </c>
      <c r="D208" s="6">
        <f>SUM(E208:G208)</f>
        <v>7820.71</v>
      </c>
      <c r="E208" s="6"/>
      <c r="F208" s="6">
        <v>5414.71</v>
      </c>
      <c r="G208" s="6">
        <v>2406</v>
      </c>
      <c r="H208" s="20"/>
    </row>
    <row r="209" spans="1:9" ht="16.5" customHeight="1" x14ac:dyDescent="0.25">
      <c r="A209" s="42"/>
      <c r="B209" s="28"/>
      <c r="C209" s="20">
        <v>2019</v>
      </c>
      <c r="D209" s="6">
        <f t="shared" ref="D209:D214" si="56">SUM(E209:G209)</f>
        <v>7778.91</v>
      </c>
      <c r="E209" s="6"/>
      <c r="F209" s="6">
        <v>5414.71</v>
      </c>
      <c r="G209" s="6">
        <v>2364.1999999999998</v>
      </c>
      <c r="H209" s="20"/>
    </row>
    <row r="210" spans="1:9" ht="18.75" customHeight="1" x14ac:dyDescent="0.25">
      <c r="A210" s="42"/>
      <c r="B210" s="28"/>
      <c r="C210" s="20">
        <v>2020</v>
      </c>
      <c r="D210" s="6">
        <f t="shared" si="56"/>
        <v>7778.91</v>
      </c>
      <c r="E210" s="6"/>
      <c r="F210" s="6">
        <v>5414.71</v>
      </c>
      <c r="G210" s="6">
        <v>2364.1999999999998</v>
      </c>
      <c r="H210" s="20"/>
    </row>
    <row r="211" spans="1:9" ht="18.75" customHeight="1" x14ac:dyDescent="0.25">
      <c r="A211" s="42"/>
      <c r="B211" s="28"/>
      <c r="C211" s="20">
        <v>2021</v>
      </c>
      <c r="D211" s="6">
        <f t="shared" si="56"/>
        <v>7778.9</v>
      </c>
      <c r="E211" s="6"/>
      <c r="F211" s="6">
        <v>5414.7</v>
      </c>
      <c r="G211" s="6">
        <v>2364.1999999999998</v>
      </c>
      <c r="H211" s="20"/>
    </row>
    <row r="212" spans="1:9" ht="18" customHeight="1" x14ac:dyDescent="0.25">
      <c r="A212" s="42"/>
      <c r="B212" s="28"/>
      <c r="C212" s="20">
        <v>2022</v>
      </c>
      <c r="D212" s="6">
        <f t="shared" si="56"/>
        <v>8571.43</v>
      </c>
      <c r="E212" s="6"/>
      <c r="F212" s="6">
        <v>6000</v>
      </c>
      <c r="G212" s="6">
        <v>2571.4299999999998</v>
      </c>
      <c r="H212" s="20"/>
    </row>
    <row r="213" spans="1:9" ht="16.5" customHeight="1" x14ac:dyDescent="0.25">
      <c r="A213" s="42"/>
      <c r="B213" s="28"/>
      <c r="C213" s="20">
        <v>2023</v>
      </c>
      <c r="D213" s="6">
        <f t="shared" si="56"/>
        <v>8571.43</v>
      </c>
      <c r="E213" s="6"/>
      <c r="F213" s="6">
        <v>6000</v>
      </c>
      <c r="G213" s="6">
        <v>2571.4299999999998</v>
      </c>
      <c r="H213" s="20"/>
    </row>
    <row r="214" spans="1:9" ht="17.25" customHeight="1" x14ac:dyDescent="0.25">
      <c r="A214" s="42"/>
      <c r="B214" s="28"/>
      <c r="C214" s="20">
        <v>2024</v>
      </c>
      <c r="D214" s="6">
        <f t="shared" si="56"/>
        <v>8571.43</v>
      </c>
      <c r="E214" s="6"/>
      <c r="F214" s="6">
        <v>6000</v>
      </c>
      <c r="G214" s="6">
        <v>2571.4299999999998</v>
      </c>
      <c r="H214" s="20"/>
    </row>
    <row r="215" spans="1:9" ht="18" customHeight="1" x14ac:dyDescent="0.25">
      <c r="A215" s="42"/>
      <c r="B215" s="20" t="s">
        <v>26</v>
      </c>
      <c r="C215" s="14"/>
      <c r="D215" s="6">
        <f>SUM(D208:D214)</f>
        <v>56871.72</v>
      </c>
      <c r="E215" s="6">
        <f t="shared" ref="E215:G215" si="57">SUM(E208:E214)</f>
        <v>0</v>
      </c>
      <c r="F215" s="6">
        <f t="shared" si="57"/>
        <v>39658.83</v>
      </c>
      <c r="G215" s="6">
        <f t="shared" si="57"/>
        <v>17212.89</v>
      </c>
      <c r="H215" s="20"/>
    </row>
    <row r="216" spans="1:9" x14ac:dyDescent="0.25">
      <c r="A216" s="42" t="s">
        <v>64</v>
      </c>
      <c r="B216" s="28" t="s">
        <v>29</v>
      </c>
      <c r="C216" s="20">
        <v>2018</v>
      </c>
      <c r="D216" s="6">
        <f>SUM(E216:H216)</f>
        <v>37484</v>
      </c>
      <c r="E216" s="6">
        <v>9302.6</v>
      </c>
      <c r="F216" s="6">
        <v>28181.4</v>
      </c>
      <c r="G216" s="6"/>
      <c r="H216" s="20"/>
      <c r="I216" s="1" t="s">
        <v>81</v>
      </c>
    </row>
    <row r="217" spans="1:9" x14ac:dyDescent="0.25">
      <c r="A217" s="42"/>
      <c r="B217" s="28"/>
      <c r="C217" s="20">
        <v>2019</v>
      </c>
      <c r="D217" s="6">
        <f t="shared" ref="D217:D222" si="58">SUM(E217:H217)</f>
        <v>16580</v>
      </c>
      <c r="E217" s="6"/>
      <c r="F217" s="6">
        <v>16580</v>
      </c>
      <c r="G217" s="6"/>
      <c r="H217" s="20"/>
    </row>
    <row r="218" spans="1:9" x14ac:dyDescent="0.25">
      <c r="A218" s="42"/>
      <c r="B218" s="28"/>
      <c r="C218" s="20">
        <v>2020</v>
      </c>
      <c r="D218" s="6">
        <f t="shared" si="58"/>
        <v>21911.1</v>
      </c>
      <c r="E218" s="6"/>
      <c r="F218" s="6">
        <v>21911.1</v>
      </c>
      <c r="G218" s="6"/>
      <c r="H218" s="20"/>
    </row>
    <row r="219" spans="1:9" x14ac:dyDescent="0.25">
      <c r="A219" s="42"/>
      <c r="B219" s="28"/>
      <c r="C219" s="20">
        <v>2021</v>
      </c>
      <c r="D219" s="6">
        <f t="shared" si="58"/>
        <v>19568.599999999999</v>
      </c>
      <c r="E219" s="6"/>
      <c r="F219" s="6">
        <v>19568.599999999999</v>
      </c>
      <c r="G219" s="6"/>
      <c r="H219" s="20"/>
    </row>
    <row r="220" spans="1:9" x14ac:dyDescent="0.25">
      <c r="A220" s="42"/>
      <c r="B220" s="28"/>
      <c r="C220" s="20">
        <v>2022</v>
      </c>
      <c r="D220" s="6">
        <f t="shared" si="58"/>
        <v>19800</v>
      </c>
      <c r="E220" s="6"/>
      <c r="F220" s="6">
        <v>19800</v>
      </c>
      <c r="G220" s="6"/>
      <c r="H220" s="20"/>
    </row>
    <row r="221" spans="1:9" x14ac:dyDescent="0.25">
      <c r="A221" s="42"/>
      <c r="B221" s="28"/>
      <c r="C221" s="20">
        <v>2023</v>
      </c>
      <c r="D221" s="6">
        <f t="shared" si="58"/>
        <v>20500</v>
      </c>
      <c r="E221" s="6"/>
      <c r="F221" s="6">
        <v>20500</v>
      </c>
      <c r="G221" s="6"/>
      <c r="H221" s="20"/>
    </row>
    <row r="222" spans="1:9" x14ac:dyDescent="0.25">
      <c r="A222" s="42"/>
      <c r="B222" s="28"/>
      <c r="C222" s="20">
        <v>2024</v>
      </c>
      <c r="D222" s="6">
        <f t="shared" si="58"/>
        <v>21000</v>
      </c>
      <c r="E222" s="6"/>
      <c r="F222" s="6">
        <v>21000</v>
      </c>
      <c r="G222" s="6"/>
      <c r="H222" s="20"/>
    </row>
    <row r="223" spans="1:9" ht="25.5" customHeight="1" x14ac:dyDescent="0.25">
      <c r="A223" s="32" t="s">
        <v>20</v>
      </c>
      <c r="B223" s="33"/>
      <c r="C223" s="8"/>
      <c r="D223" s="6">
        <f>SUM(D216:D222)</f>
        <v>156843.70000000001</v>
      </c>
      <c r="E223" s="6">
        <f t="shared" ref="E223:F223" si="59">SUM(E216:E222)</f>
        <v>9302.6</v>
      </c>
      <c r="F223" s="6">
        <f t="shared" si="59"/>
        <v>147541.1</v>
      </c>
      <c r="G223" s="6"/>
      <c r="H223" s="20"/>
    </row>
    <row r="224" spans="1:9" x14ac:dyDescent="0.25">
      <c r="A224" s="43" t="s">
        <v>65</v>
      </c>
      <c r="B224" s="28" t="s">
        <v>29</v>
      </c>
      <c r="C224" s="20">
        <v>2018</v>
      </c>
      <c r="D224" s="6">
        <f>SUM(E224:H224)</f>
        <v>100872.2</v>
      </c>
      <c r="E224" s="6">
        <v>396</v>
      </c>
      <c r="F224" s="6">
        <v>99226.2</v>
      </c>
      <c r="G224" s="6">
        <v>1250</v>
      </c>
      <c r="H224" s="20"/>
      <c r="I224" s="1" t="s">
        <v>82</v>
      </c>
    </row>
    <row r="225" spans="1:8" x14ac:dyDescent="0.25">
      <c r="A225" s="44"/>
      <c r="B225" s="28"/>
      <c r="C225" s="20">
        <v>2019</v>
      </c>
      <c r="D225" s="6">
        <f t="shared" ref="D225:D230" si="60">SUM(E225:H225)</f>
        <v>108864.5</v>
      </c>
      <c r="E225" s="6"/>
      <c r="F225" s="6">
        <v>107614.5</v>
      </c>
      <c r="G225" s="6">
        <v>1250</v>
      </c>
      <c r="H225" s="20"/>
    </row>
    <row r="226" spans="1:8" x14ac:dyDescent="0.25">
      <c r="A226" s="44"/>
      <c r="B226" s="28"/>
      <c r="C226" s="20">
        <v>2020</v>
      </c>
      <c r="D226" s="6">
        <f t="shared" si="60"/>
        <v>102250</v>
      </c>
      <c r="E226" s="6"/>
      <c r="F226" s="6">
        <v>101000</v>
      </c>
      <c r="G226" s="6">
        <v>1250</v>
      </c>
      <c r="H226" s="20"/>
    </row>
    <row r="227" spans="1:8" x14ac:dyDescent="0.25">
      <c r="A227" s="44"/>
      <c r="B227" s="28"/>
      <c r="C227" s="20">
        <v>2021</v>
      </c>
      <c r="D227" s="6">
        <f t="shared" si="60"/>
        <v>102250</v>
      </c>
      <c r="E227" s="6"/>
      <c r="F227" s="6">
        <v>101000</v>
      </c>
      <c r="G227" s="6">
        <v>1250</v>
      </c>
      <c r="H227" s="20"/>
    </row>
    <row r="228" spans="1:8" x14ac:dyDescent="0.25">
      <c r="A228" s="44"/>
      <c r="B228" s="28"/>
      <c r="C228" s="20">
        <v>2022</v>
      </c>
      <c r="D228" s="6">
        <f t="shared" si="60"/>
        <v>74850</v>
      </c>
      <c r="E228" s="6"/>
      <c r="F228" s="6">
        <v>73600</v>
      </c>
      <c r="G228" s="6">
        <v>1250</v>
      </c>
      <c r="H228" s="20"/>
    </row>
    <row r="229" spans="1:8" x14ac:dyDescent="0.25">
      <c r="A229" s="44"/>
      <c r="B229" s="28"/>
      <c r="C229" s="20">
        <v>2023</v>
      </c>
      <c r="D229" s="6">
        <f t="shared" si="60"/>
        <v>75350</v>
      </c>
      <c r="E229" s="6"/>
      <c r="F229" s="6">
        <v>74100</v>
      </c>
      <c r="G229" s="6">
        <v>1250</v>
      </c>
      <c r="H229" s="20"/>
    </row>
    <row r="230" spans="1:8" x14ac:dyDescent="0.25">
      <c r="A230" s="45"/>
      <c r="B230" s="28"/>
      <c r="C230" s="20">
        <v>2024</v>
      </c>
      <c r="D230" s="6">
        <f t="shared" si="60"/>
        <v>77350</v>
      </c>
      <c r="E230" s="6"/>
      <c r="F230" s="6">
        <v>76100</v>
      </c>
      <c r="G230" s="6">
        <v>1250</v>
      </c>
      <c r="H230" s="20"/>
    </row>
    <row r="231" spans="1:8" ht="25.5" customHeight="1" x14ac:dyDescent="0.25">
      <c r="A231" s="32" t="s">
        <v>21</v>
      </c>
      <c r="B231" s="33"/>
      <c r="C231" s="8"/>
      <c r="D231" s="6">
        <f>SUM(D224:D230)</f>
        <v>641786.69999999995</v>
      </c>
      <c r="E231" s="6">
        <f t="shared" ref="E231:H231" si="61">SUM(E224:E230)</f>
        <v>396</v>
      </c>
      <c r="F231" s="6">
        <f t="shared" si="61"/>
        <v>632640.69999999995</v>
      </c>
      <c r="G231" s="6">
        <f t="shared" si="61"/>
        <v>8750</v>
      </c>
      <c r="H231" s="20">
        <f t="shared" si="61"/>
        <v>0</v>
      </c>
    </row>
    <row r="232" spans="1:8" ht="25.5" customHeight="1" x14ac:dyDescent="0.25">
      <c r="A232" s="42" t="s">
        <v>74</v>
      </c>
      <c r="B232" s="51" t="s">
        <v>29</v>
      </c>
      <c r="C232" s="20">
        <v>2018</v>
      </c>
      <c r="D232" s="6">
        <f>SUM(E232:H232)</f>
        <v>9615</v>
      </c>
      <c r="E232" s="6"/>
      <c r="F232" s="6">
        <v>8365</v>
      </c>
      <c r="G232" s="6">
        <v>1250</v>
      </c>
      <c r="H232" s="20"/>
    </row>
    <row r="233" spans="1:8" ht="25.5" customHeight="1" x14ac:dyDescent="0.25">
      <c r="A233" s="42"/>
      <c r="B233" s="57"/>
      <c r="C233" s="20">
        <v>2019</v>
      </c>
      <c r="D233" s="6">
        <f t="shared" ref="D233:D238" si="62">SUM(E233:H233)</f>
        <v>10250</v>
      </c>
      <c r="E233" s="6"/>
      <c r="F233" s="6">
        <v>9000</v>
      </c>
      <c r="G233" s="6">
        <v>1250</v>
      </c>
      <c r="H233" s="20"/>
    </row>
    <row r="234" spans="1:8" ht="25.5" customHeight="1" x14ac:dyDescent="0.25">
      <c r="A234" s="42"/>
      <c r="B234" s="57"/>
      <c r="C234" s="20">
        <v>2020</v>
      </c>
      <c r="D234" s="6">
        <f t="shared" si="62"/>
        <v>10250</v>
      </c>
      <c r="E234" s="6"/>
      <c r="F234" s="6">
        <v>9000</v>
      </c>
      <c r="G234" s="6">
        <v>1250</v>
      </c>
      <c r="H234" s="20"/>
    </row>
    <row r="235" spans="1:8" ht="25.5" customHeight="1" x14ac:dyDescent="0.25">
      <c r="A235" s="42"/>
      <c r="B235" s="57"/>
      <c r="C235" s="20">
        <v>2021</v>
      </c>
      <c r="D235" s="6">
        <f t="shared" si="62"/>
        <v>10250</v>
      </c>
      <c r="E235" s="6"/>
      <c r="F235" s="6">
        <v>9000</v>
      </c>
      <c r="G235" s="6">
        <v>1250</v>
      </c>
      <c r="H235" s="20"/>
    </row>
    <row r="236" spans="1:8" ht="25.5" customHeight="1" x14ac:dyDescent="0.25">
      <c r="A236" s="42"/>
      <c r="B236" s="57"/>
      <c r="C236" s="20">
        <v>2022</v>
      </c>
      <c r="D236" s="6">
        <f t="shared" si="62"/>
        <v>10250</v>
      </c>
      <c r="E236" s="6"/>
      <c r="F236" s="6">
        <v>9000</v>
      </c>
      <c r="G236" s="6">
        <v>1250</v>
      </c>
      <c r="H236" s="20"/>
    </row>
    <row r="237" spans="1:8" ht="25.5" customHeight="1" x14ac:dyDescent="0.25">
      <c r="A237" s="42"/>
      <c r="B237" s="57"/>
      <c r="C237" s="20">
        <v>2023</v>
      </c>
      <c r="D237" s="6">
        <f t="shared" si="62"/>
        <v>10250</v>
      </c>
      <c r="E237" s="6"/>
      <c r="F237" s="6">
        <v>9000</v>
      </c>
      <c r="G237" s="6">
        <v>1250</v>
      </c>
      <c r="H237" s="20"/>
    </row>
    <row r="238" spans="1:8" ht="25.5" customHeight="1" x14ac:dyDescent="0.25">
      <c r="A238" s="42"/>
      <c r="B238" s="61"/>
      <c r="C238" s="20">
        <v>2024</v>
      </c>
      <c r="D238" s="6">
        <f t="shared" si="62"/>
        <v>10250</v>
      </c>
      <c r="E238" s="6"/>
      <c r="F238" s="6">
        <v>9000</v>
      </c>
      <c r="G238" s="6">
        <v>1250</v>
      </c>
      <c r="H238" s="20"/>
    </row>
    <row r="239" spans="1:8" ht="25.5" customHeight="1" x14ac:dyDescent="0.25">
      <c r="A239" s="42"/>
      <c r="B239" s="20" t="s">
        <v>26</v>
      </c>
      <c r="C239" s="15"/>
      <c r="D239" s="6">
        <f>SUM(D232:D238)</f>
        <v>71115</v>
      </c>
      <c r="E239" s="6">
        <f t="shared" ref="E239:G239" si="63">SUM(E232:E238)</f>
        <v>0</v>
      </c>
      <c r="F239" s="6">
        <f t="shared" si="63"/>
        <v>62365</v>
      </c>
      <c r="G239" s="6">
        <f t="shared" si="63"/>
        <v>8750</v>
      </c>
      <c r="H239" s="20"/>
    </row>
    <row r="240" spans="1:8" x14ac:dyDescent="0.25">
      <c r="A240" s="42" t="s">
        <v>66</v>
      </c>
      <c r="B240" s="28" t="s">
        <v>29</v>
      </c>
      <c r="C240" s="20">
        <v>2018</v>
      </c>
      <c r="D240" s="6"/>
      <c r="E240" s="6"/>
      <c r="F240" s="6"/>
      <c r="G240" s="6"/>
      <c r="H240" s="20"/>
    </row>
    <row r="241" spans="1:8" x14ac:dyDescent="0.25">
      <c r="A241" s="42"/>
      <c r="B241" s="28"/>
      <c r="C241" s="20">
        <v>2019</v>
      </c>
      <c r="D241" s="6"/>
      <c r="E241" s="6"/>
      <c r="F241" s="6"/>
      <c r="G241" s="6"/>
      <c r="H241" s="20"/>
    </row>
    <row r="242" spans="1:8" x14ac:dyDescent="0.25">
      <c r="A242" s="42"/>
      <c r="B242" s="28"/>
      <c r="C242" s="20">
        <v>2020</v>
      </c>
      <c r="D242" s="6"/>
      <c r="E242" s="6"/>
      <c r="F242" s="6"/>
      <c r="G242" s="6"/>
      <c r="H242" s="20"/>
    </row>
    <row r="243" spans="1:8" x14ac:dyDescent="0.25">
      <c r="A243" s="42"/>
      <c r="B243" s="28"/>
      <c r="C243" s="20">
        <v>2021</v>
      </c>
      <c r="D243" s="6"/>
      <c r="E243" s="6"/>
      <c r="F243" s="6"/>
      <c r="G243" s="6"/>
      <c r="H243" s="20"/>
    </row>
    <row r="244" spans="1:8" x14ac:dyDescent="0.25">
      <c r="A244" s="42"/>
      <c r="B244" s="28"/>
      <c r="C244" s="20">
        <v>2022</v>
      </c>
      <c r="D244" s="6"/>
      <c r="E244" s="6"/>
      <c r="F244" s="6"/>
      <c r="G244" s="6"/>
      <c r="H244" s="20"/>
    </row>
    <row r="245" spans="1:8" x14ac:dyDescent="0.25">
      <c r="A245" s="42"/>
      <c r="B245" s="28"/>
      <c r="C245" s="20">
        <v>2023</v>
      </c>
      <c r="D245" s="6"/>
      <c r="E245" s="6"/>
      <c r="F245" s="6"/>
      <c r="G245" s="6"/>
      <c r="H245" s="20"/>
    </row>
    <row r="246" spans="1:8" x14ac:dyDescent="0.25">
      <c r="A246" s="42"/>
      <c r="B246" s="28"/>
      <c r="C246" s="20">
        <v>2024</v>
      </c>
      <c r="D246" s="6"/>
      <c r="E246" s="6"/>
      <c r="F246" s="6"/>
      <c r="G246" s="6"/>
      <c r="H246" s="20"/>
    </row>
    <row r="247" spans="1:8" ht="25.5" customHeight="1" x14ac:dyDescent="0.25">
      <c r="A247" s="32" t="s">
        <v>22</v>
      </c>
      <c r="B247" s="33"/>
      <c r="C247" s="19"/>
      <c r="D247" s="6"/>
      <c r="E247" s="6"/>
      <c r="F247" s="6"/>
      <c r="G247" s="6"/>
      <c r="H247" s="20"/>
    </row>
    <row r="248" spans="1:8" x14ac:dyDescent="0.25">
      <c r="A248" s="42" t="s">
        <v>67</v>
      </c>
      <c r="B248" s="28" t="s">
        <v>29</v>
      </c>
      <c r="C248" s="20">
        <v>2018</v>
      </c>
      <c r="D248" s="6">
        <f>SUM(E248:H248)</f>
        <v>59831.9</v>
      </c>
      <c r="E248" s="6"/>
      <c r="F248" s="6">
        <v>59831.9</v>
      </c>
      <c r="G248" s="6"/>
      <c r="H248" s="20"/>
    </row>
    <row r="249" spans="1:8" x14ac:dyDescent="0.25">
      <c r="A249" s="42"/>
      <c r="B249" s="28"/>
      <c r="C249" s="20">
        <v>2019</v>
      </c>
      <c r="D249" s="6">
        <f t="shared" ref="D249:D254" si="64">SUM(E249:H249)</f>
        <v>60000</v>
      </c>
      <c r="E249" s="6"/>
      <c r="F249" s="6">
        <v>60000</v>
      </c>
      <c r="G249" s="6"/>
      <c r="H249" s="20"/>
    </row>
    <row r="250" spans="1:8" x14ac:dyDescent="0.25">
      <c r="A250" s="42"/>
      <c r="B250" s="28"/>
      <c r="C250" s="20">
        <v>2020</v>
      </c>
      <c r="D250" s="6">
        <f t="shared" si="64"/>
        <v>33100</v>
      </c>
      <c r="E250" s="6"/>
      <c r="F250" s="6">
        <v>33100</v>
      </c>
      <c r="G250" s="6"/>
      <c r="H250" s="20"/>
    </row>
    <row r="251" spans="1:8" x14ac:dyDescent="0.25">
      <c r="A251" s="42"/>
      <c r="B251" s="28"/>
      <c r="C251" s="20">
        <v>2021</v>
      </c>
      <c r="D251" s="6">
        <f t="shared" si="64"/>
        <v>33100</v>
      </c>
      <c r="E251" s="6"/>
      <c r="F251" s="6">
        <v>33100</v>
      </c>
      <c r="G251" s="6"/>
      <c r="H251" s="20"/>
    </row>
    <row r="252" spans="1:8" x14ac:dyDescent="0.25">
      <c r="A252" s="42"/>
      <c r="B252" s="28"/>
      <c r="C252" s="20">
        <v>2022</v>
      </c>
      <c r="D252" s="6">
        <f t="shared" si="64"/>
        <v>41000</v>
      </c>
      <c r="E252" s="6"/>
      <c r="F252" s="6">
        <v>41000</v>
      </c>
      <c r="G252" s="6"/>
      <c r="H252" s="20"/>
    </row>
    <row r="253" spans="1:8" x14ac:dyDescent="0.25">
      <c r="A253" s="42"/>
      <c r="B253" s="28"/>
      <c r="C253" s="20">
        <v>2023</v>
      </c>
      <c r="D253" s="6">
        <f t="shared" si="64"/>
        <v>46000</v>
      </c>
      <c r="E253" s="6"/>
      <c r="F253" s="6">
        <v>46000</v>
      </c>
      <c r="G253" s="6"/>
      <c r="H253" s="20"/>
    </row>
    <row r="254" spans="1:8" x14ac:dyDescent="0.25">
      <c r="A254" s="42"/>
      <c r="B254" s="28"/>
      <c r="C254" s="20">
        <v>2024</v>
      </c>
      <c r="D254" s="6">
        <f t="shared" si="64"/>
        <v>51000</v>
      </c>
      <c r="E254" s="6"/>
      <c r="F254" s="6">
        <v>51000</v>
      </c>
      <c r="G254" s="6"/>
      <c r="H254" s="20"/>
    </row>
    <row r="255" spans="1:8" ht="25.5" customHeight="1" x14ac:dyDescent="0.25">
      <c r="A255" s="32" t="s">
        <v>23</v>
      </c>
      <c r="B255" s="33"/>
      <c r="C255" s="8"/>
      <c r="D255" s="6">
        <f>SUM(D248:D254)</f>
        <v>324031.90000000002</v>
      </c>
      <c r="E255" s="6">
        <f t="shared" ref="E255:H255" si="65">SUM(E248:E254)</f>
        <v>0</v>
      </c>
      <c r="F255" s="6">
        <f t="shared" si="65"/>
        <v>324031.90000000002</v>
      </c>
      <c r="G255" s="6">
        <f t="shared" si="65"/>
        <v>0</v>
      </c>
      <c r="H255" s="20">
        <f t="shared" si="65"/>
        <v>0</v>
      </c>
    </row>
    <row r="256" spans="1:8" ht="33" customHeight="1" x14ac:dyDescent="0.25">
      <c r="A256" s="42" t="s">
        <v>68</v>
      </c>
      <c r="B256" s="28" t="s">
        <v>29</v>
      </c>
      <c r="C256" s="20">
        <v>2018</v>
      </c>
      <c r="D256" s="6">
        <f>SUM(E256:H256)</f>
        <v>174193.5</v>
      </c>
      <c r="E256" s="6">
        <f>E264+E265</f>
        <v>16941.900000000001</v>
      </c>
      <c r="F256" s="6">
        <f t="shared" ref="F256:G256" si="66">F264+F265</f>
        <v>152250</v>
      </c>
      <c r="G256" s="6">
        <f t="shared" si="66"/>
        <v>5001.6000000000004</v>
      </c>
      <c r="H256" s="6"/>
    </row>
    <row r="257" spans="1:8" x14ac:dyDescent="0.25">
      <c r="A257" s="42"/>
      <c r="B257" s="28"/>
      <c r="C257" s="20">
        <v>2019</v>
      </c>
      <c r="D257" s="6">
        <f t="shared" ref="D257:D263" si="67">SUM(E257:H257)</f>
        <v>167340</v>
      </c>
      <c r="E257" s="6">
        <f t="shared" ref="E257:E262" si="68">E266</f>
        <v>0</v>
      </c>
      <c r="F257" s="6">
        <v>162800</v>
      </c>
      <c r="G257" s="6">
        <f t="shared" ref="G257:H257" si="69">G266</f>
        <v>4540</v>
      </c>
      <c r="H257" s="6">
        <f t="shared" si="69"/>
        <v>0</v>
      </c>
    </row>
    <row r="258" spans="1:8" x14ac:dyDescent="0.25">
      <c r="A258" s="42"/>
      <c r="B258" s="28"/>
      <c r="C258" s="20">
        <v>2020</v>
      </c>
      <c r="D258" s="6">
        <f t="shared" si="67"/>
        <v>157339.4</v>
      </c>
      <c r="E258" s="6">
        <f t="shared" si="68"/>
        <v>0</v>
      </c>
      <c r="F258" s="6">
        <f t="shared" ref="F258:H258" si="70">F267</f>
        <v>152800</v>
      </c>
      <c r="G258" s="6">
        <f t="shared" si="70"/>
        <v>4539.3999999999996</v>
      </c>
      <c r="H258" s="6">
        <f t="shared" si="70"/>
        <v>0</v>
      </c>
    </row>
    <row r="259" spans="1:8" x14ac:dyDescent="0.25">
      <c r="A259" s="42"/>
      <c r="B259" s="28"/>
      <c r="C259" s="20">
        <v>2021</v>
      </c>
      <c r="D259" s="6">
        <f t="shared" si="67"/>
        <v>157348.79999999999</v>
      </c>
      <c r="E259" s="6">
        <f t="shared" si="68"/>
        <v>0</v>
      </c>
      <c r="F259" s="6">
        <f t="shared" ref="F259:H259" si="71">F268</f>
        <v>152800</v>
      </c>
      <c r="G259" s="6">
        <f t="shared" si="71"/>
        <v>4548.8</v>
      </c>
      <c r="H259" s="6">
        <f t="shared" si="71"/>
        <v>0</v>
      </c>
    </row>
    <row r="260" spans="1:8" x14ac:dyDescent="0.25">
      <c r="A260" s="42"/>
      <c r="B260" s="28"/>
      <c r="C260" s="20">
        <v>2022</v>
      </c>
      <c r="D260" s="6">
        <f t="shared" si="67"/>
        <v>102500</v>
      </c>
      <c r="E260" s="6">
        <f t="shared" si="68"/>
        <v>0</v>
      </c>
      <c r="F260" s="6">
        <f t="shared" ref="F260:H260" si="72">F269</f>
        <v>100000</v>
      </c>
      <c r="G260" s="6">
        <f t="shared" si="72"/>
        <v>2500</v>
      </c>
      <c r="H260" s="6">
        <f t="shared" si="72"/>
        <v>0</v>
      </c>
    </row>
    <row r="261" spans="1:8" ht="23.25" customHeight="1" x14ac:dyDescent="0.25">
      <c r="A261" s="42"/>
      <c r="B261" s="28"/>
      <c r="C261" s="20">
        <v>2023</v>
      </c>
      <c r="D261" s="6">
        <f t="shared" si="67"/>
        <v>110000</v>
      </c>
      <c r="E261" s="6">
        <f t="shared" si="68"/>
        <v>0</v>
      </c>
      <c r="F261" s="6">
        <f t="shared" ref="F261:H261" si="73">F270</f>
        <v>107500</v>
      </c>
      <c r="G261" s="6">
        <f t="shared" si="73"/>
        <v>2500</v>
      </c>
      <c r="H261" s="6">
        <f t="shared" si="73"/>
        <v>0</v>
      </c>
    </row>
    <row r="262" spans="1:8" ht="27" customHeight="1" x14ac:dyDescent="0.25">
      <c r="A262" s="42"/>
      <c r="B262" s="28"/>
      <c r="C262" s="20">
        <v>2024</v>
      </c>
      <c r="D262" s="6">
        <f t="shared" si="67"/>
        <v>112500</v>
      </c>
      <c r="E262" s="6">
        <f t="shared" si="68"/>
        <v>0</v>
      </c>
      <c r="F262" s="6">
        <f t="shared" ref="F262:H262" si="74">F271</f>
        <v>110000</v>
      </c>
      <c r="G262" s="6">
        <f t="shared" si="74"/>
        <v>2500</v>
      </c>
      <c r="H262" s="6">
        <f t="shared" si="74"/>
        <v>0</v>
      </c>
    </row>
    <row r="263" spans="1:8" ht="25.5" customHeight="1" x14ac:dyDescent="0.25">
      <c r="A263" s="32" t="s">
        <v>24</v>
      </c>
      <c r="B263" s="33"/>
      <c r="C263" s="8"/>
      <c r="D263" s="6">
        <f t="shared" si="67"/>
        <v>981221.70000000007</v>
      </c>
      <c r="E263" s="6">
        <f>SUM(E256:E262)</f>
        <v>16941.900000000001</v>
      </c>
      <c r="F263" s="6">
        <f>SUM(F256:F262)</f>
        <v>938150</v>
      </c>
      <c r="G263" s="6">
        <f t="shared" ref="G263" si="75">G280</f>
        <v>26129.8</v>
      </c>
      <c r="H263" s="6"/>
    </row>
    <row r="264" spans="1:8" ht="78" customHeight="1" x14ac:dyDescent="0.25">
      <c r="A264" s="24" t="s">
        <v>108</v>
      </c>
      <c r="B264" s="24" t="s">
        <v>44</v>
      </c>
      <c r="C264" s="20">
        <v>2018</v>
      </c>
      <c r="D264" s="6">
        <f>SUM(E264:H264)</f>
        <v>50122.7</v>
      </c>
      <c r="E264" s="6">
        <v>13122.7</v>
      </c>
      <c r="F264" s="6">
        <v>37000</v>
      </c>
      <c r="G264" s="6"/>
      <c r="H264" s="6"/>
    </row>
    <row r="265" spans="1:8" ht="25.5" customHeight="1" x14ac:dyDescent="0.25">
      <c r="A265" s="29" t="s">
        <v>27</v>
      </c>
      <c r="B265" s="51" t="s">
        <v>29</v>
      </c>
      <c r="C265" s="20">
        <v>2018</v>
      </c>
      <c r="D265" s="6">
        <f>SUM(E265:H265)</f>
        <v>124070.8</v>
      </c>
      <c r="E265" s="6">
        <v>3819.2</v>
      </c>
      <c r="F265" s="6">
        <v>115250</v>
      </c>
      <c r="G265" s="6">
        <v>5001.6000000000004</v>
      </c>
      <c r="H265" s="6"/>
    </row>
    <row r="266" spans="1:8" ht="25.5" customHeight="1" x14ac:dyDescent="0.25">
      <c r="A266" s="30"/>
      <c r="B266" s="57"/>
      <c r="C266" s="20">
        <v>2019</v>
      </c>
      <c r="D266" s="6">
        <f t="shared" ref="D266:D271" si="76">SUM(E266:H266)</f>
        <v>167340</v>
      </c>
      <c r="E266" s="6"/>
      <c r="F266" s="6">
        <v>162800</v>
      </c>
      <c r="G266" s="6">
        <v>4540</v>
      </c>
      <c r="H266" s="6"/>
    </row>
    <row r="267" spans="1:8" ht="25.5" customHeight="1" x14ac:dyDescent="0.25">
      <c r="A267" s="30"/>
      <c r="B267" s="57"/>
      <c r="C267" s="20">
        <v>2020</v>
      </c>
      <c r="D267" s="6">
        <f t="shared" si="76"/>
        <v>157339.4</v>
      </c>
      <c r="E267" s="6"/>
      <c r="F267" s="6">
        <v>152800</v>
      </c>
      <c r="G267" s="6">
        <v>4539.3999999999996</v>
      </c>
      <c r="H267" s="6"/>
    </row>
    <row r="268" spans="1:8" ht="25.5" customHeight="1" x14ac:dyDescent="0.25">
      <c r="A268" s="30"/>
      <c r="B268" s="57"/>
      <c r="C268" s="20">
        <v>2021</v>
      </c>
      <c r="D268" s="6">
        <f t="shared" si="76"/>
        <v>157348.79999999999</v>
      </c>
      <c r="E268" s="6"/>
      <c r="F268" s="6">
        <v>152800</v>
      </c>
      <c r="G268" s="6">
        <v>4548.8</v>
      </c>
      <c r="H268" s="6"/>
    </row>
    <row r="269" spans="1:8" ht="25.5" customHeight="1" x14ac:dyDescent="0.25">
      <c r="A269" s="30"/>
      <c r="B269" s="57"/>
      <c r="C269" s="20">
        <v>2022</v>
      </c>
      <c r="D269" s="6">
        <f t="shared" si="76"/>
        <v>102500</v>
      </c>
      <c r="E269" s="6"/>
      <c r="F269" s="6">
        <v>100000</v>
      </c>
      <c r="G269" s="6">
        <v>2500</v>
      </c>
      <c r="H269" s="6"/>
    </row>
    <row r="270" spans="1:8" ht="25.5" customHeight="1" x14ac:dyDescent="0.25">
      <c r="A270" s="30"/>
      <c r="B270" s="57"/>
      <c r="C270" s="20">
        <v>2023</v>
      </c>
      <c r="D270" s="6">
        <f t="shared" si="76"/>
        <v>110000</v>
      </c>
      <c r="E270" s="6"/>
      <c r="F270" s="6">
        <v>107500</v>
      </c>
      <c r="G270" s="6">
        <v>2500</v>
      </c>
      <c r="H270" s="6"/>
    </row>
    <row r="271" spans="1:8" ht="25.5" customHeight="1" x14ac:dyDescent="0.25">
      <c r="A271" s="30"/>
      <c r="B271" s="61"/>
      <c r="C271" s="20">
        <v>2024</v>
      </c>
      <c r="D271" s="6">
        <f t="shared" si="76"/>
        <v>112500</v>
      </c>
      <c r="E271" s="6"/>
      <c r="F271" s="6">
        <v>110000</v>
      </c>
      <c r="G271" s="6">
        <v>2500</v>
      </c>
      <c r="H271" s="6"/>
    </row>
    <row r="272" spans="1:8" ht="25.5" customHeight="1" x14ac:dyDescent="0.25">
      <c r="A272" s="31"/>
      <c r="B272" s="20" t="s">
        <v>26</v>
      </c>
      <c r="C272" s="8"/>
      <c r="D272" s="6">
        <f>SUM(D265:D271)</f>
        <v>931099</v>
      </c>
      <c r="E272" s="6">
        <f t="shared" ref="E272:G272" si="77">SUM(E265:E271)</f>
        <v>3819.2</v>
      </c>
      <c r="F272" s="6">
        <f t="shared" si="77"/>
        <v>901150</v>
      </c>
      <c r="G272" s="6">
        <f t="shared" si="77"/>
        <v>26129.8</v>
      </c>
      <c r="H272" s="6"/>
    </row>
    <row r="273" spans="1:8" x14ac:dyDescent="0.25">
      <c r="A273" s="29" t="s">
        <v>47</v>
      </c>
      <c r="B273" s="28" t="s">
        <v>29</v>
      </c>
      <c r="C273" s="20">
        <v>2018</v>
      </c>
      <c r="D273" s="6">
        <f>SUM(E273:H273)</f>
        <v>58720.799999999996</v>
      </c>
      <c r="E273" s="6">
        <v>3819.2</v>
      </c>
      <c r="F273" s="6">
        <v>49900</v>
      </c>
      <c r="G273" s="6">
        <v>5001.6000000000004</v>
      </c>
      <c r="H273" s="20"/>
    </row>
    <row r="274" spans="1:8" x14ac:dyDescent="0.25">
      <c r="A274" s="30"/>
      <c r="B274" s="28"/>
      <c r="C274" s="20">
        <v>2019</v>
      </c>
      <c r="D274" s="6">
        <f t="shared" ref="D274:D279" si="78">SUM(E274:H274)</f>
        <v>61340</v>
      </c>
      <c r="E274" s="6"/>
      <c r="F274" s="6">
        <v>56800</v>
      </c>
      <c r="G274" s="6">
        <v>4540</v>
      </c>
      <c r="H274" s="20"/>
    </row>
    <row r="275" spans="1:8" x14ac:dyDescent="0.25">
      <c r="A275" s="30"/>
      <c r="B275" s="28"/>
      <c r="C275" s="20">
        <v>2020</v>
      </c>
      <c r="D275" s="6">
        <f t="shared" si="78"/>
        <v>61339.4</v>
      </c>
      <c r="E275" s="6"/>
      <c r="F275" s="6">
        <v>56800</v>
      </c>
      <c r="G275" s="6">
        <v>4539.3999999999996</v>
      </c>
      <c r="H275" s="20"/>
    </row>
    <row r="276" spans="1:8" x14ac:dyDescent="0.25">
      <c r="A276" s="30"/>
      <c r="B276" s="28"/>
      <c r="C276" s="20">
        <v>2021</v>
      </c>
      <c r="D276" s="6">
        <f t="shared" si="78"/>
        <v>61348.800000000003</v>
      </c>
      <c r="E276" s="6"/>
      <c r="F276" s="6">
        <v>56800</v>
      </c>
      <c r="G276" s="6">
        <v>4548.8</v>
      </c>
      <c r="H276" s="20"/>
    </row>
    <row r="277" spans="1:8" x14ac:dyDescent="0.25">
      <c r="A277" s="30"/>
      <c r="B277" s="28"/>
      <c r="C277" s="20">
        <v>2022</v>
      </c>
      <c r="D277" s="6">
        <f t="shared" si="78"/>
        <v>47500</v>
      </c>
      <c r="E277" s="6"/>
      <c r="F277" s="6">
        <v>45000</v>
      </c>
      <c r="G277" s="6">
        <v>2500</v>
      </c>
      <c r="H277" s="20"/>
    </row>
    <row r="278" spans="1:8" x14ac:dyDescent="0.25">
      <c r="A278" s="30"/>
      <c r="B278" s="28"/>
      <c r="C278" s="20">
        <v>2023</v>
      </c>
      <c r="D278" s="6">
        <f t="shared" si="78"/>
        <v>47500</v>
      </c>
      <c r="E278" s="6"/>
      <c r="F278" s="6">
        <v>45000</v>
      </c>
      <c r="G278" s="6">
        <v>2500</v>
      </c>
      <c r="H278" s="20"/>
    </row>
    <row r="279" spans="1:8" x14ac:dyDescent="0.25">
      <c r="A279" s="30"/>
      <c r="B279" s="28"/>
      <c r="C279" s="20">
        <v>2024</v>
      </c>
      <c r="D279" s="6">
        <f t="shared" si="78"/>
        <v>47500</v>
      </c>
      <c r="E279" s="6"/>
      <c r="F279" s="6">
        <v>45000</v>
      </c>
      <c r="G279" s="6">
        <v>2500</v>
      </c>
      <c r="H279" s="20"/>
    </row>
    <row r="280" spans="1:8" x14ac:dyDescent="0.25">
      <c r="A280" s="31"/>
      <c r="B280" s="20" t="s">
        <v>26</v>
      </c>
      <c r="C280" s="18"/>
      <c r="D280" s="6">
        <f>SUM(D273:D279)</f>
        <v>385249</v>
      </c>
      <c r="E280" s="6">
        <f t="shared" ref="E280:H280" si="79">SUM(E273:E279)</f>
        <v>3819.2</v>
      </c>
      <c r="F280" s="6">
        <f t="shared" si="79"/>
        <v>355300</v>
      </c>
      <c r="G280" s="6">
        <f t="shared" si="79"/>
        <v>26129.8</v>
      </c>
      <c r="H280" s="20">
        <f t="shared" si="79"/>
        <v>0</v>
      </c>
    </row>
    <row r="281" spans="1:8" ht="15" customHeight="1" x14ac:dyDescent="0.25">
      <c r="A281" s="62" t="s">
        <v>90</v>
      </c>
      <c r="B281" s="28" t="s">
        <v>29</v>
      </c>
      <c r="C281" s="20">
        <v>2018</v>
      </c>
      <c r="D281" s="6">
        <f>SUM(E281:H281)</f>
        <v>116985.1</v>
      </c>
      <c r="E281" s="6">
        <f>E289</f>
        <v>1173</v>
      </c>
      <c r="F281" s="6">
        <f>F289+F297</f>
        <v>115812.1</v>
      </c>
      <c r="G281" s="6"/>
      <c r="H281" s="20"/>
    </row>
    <row r="282" spans="1:8" x14ac:dyDescent="0.25">
      <c r="A282" s="63"/>
      <c r="B282" s="28"/>
      <c r="C282" s="20">
        <v>2019</v>
      </c>
      <c r="D282" s="6">
        <f t="shared" ref="D282:D287" si="80">SUM(E282:H282)</f>
        <v>117981.8</v>
      </c>
      <c r="E282" s="6"/>
      <c r="F282" s="6">
        <f>F290+F298</f>
        <v>117981.8</v>
      </c>
      <c r="G282" s="6"/>
      <c r="H282" s="20"/>
    </row>
    <row r="283" spans="1:8" x14ac:dyDescent="0.25">
      <c r="A283" s="63"/>
      <c r="B283" s="28"/>
      <c r="C283" s="20">
        <v>2020</v>
      </c>
      <c r="D283" s="6">
        <f t="shared" si="80"/>
        <v>135612.9</v>
      </c>
      <c r="E283" s="6"/>
      <c r="F283" s="6">
        <f>F291+F299</f>
        <v>135612.9</v>
      </c>
      <c r="G283" s="6"/>
      <c r="H283" s="20"/>
    </row>
    <row r="284" spans="1:8" x14ac:dyDescent="0.25">
      <c r="A284" s="63"/>
      <c r="B284" s="28"/>
      <c r="C284" s="20">
        <v>2021</v>
      </c>
      <c r="D284" s="6">
        <f t="shared" si="80"/>
        <v>131876.9</v>
      </c>
      <c r="E284" s="6"/>
      <c r="F284" s="6">
        <f>F292+F300</f>
        <v>131876.9</v>
      </c>
      <c r="G284" s="6"/>
      <c r="H284" s="20"/>
    </row>
    <row r="285" spans="1:8" x14ac:dyDescent="0.25">
      <c r="A285" s="63"/>
      <c r="B285" s="28"/>
      <c r="C285" s="20">
        <v>2022</v>
      </c>
      <c r="D285" s="6">
        <f t="shared" si="80"/>
        <v>57241.9</v>
      </c>
      <c r="E285" s="6"/>
      <c r="F285" s="6">
        <v>57241.9</v>
      </c>
      <c r="G285" s="6"/>
      <c r="H285" s="20"/>
    </row>
    <row r="286" spans="1:8" x14ac:dyDescent="0.25">
      <c r="A286" s="63"/>
      <c r="B286" s="28"/>
      <c r="C286" s="20">
        <v>2023</v>
      </c>
      <c r="D286" s="6">
        <f t="shared" si="80"/>
        <v>58541.9</v>
      </c>
      <c r="E286" s="6"/>
      <c r="F286" s="6">
        <v>58541.9</v>
      </c>
      <c r="G286" s="6"/>
      <c r="H286" s="20"/>
    </row>
    <row r="287" spans="1:8" ht="27.75" customHeight="1" x14ac:dyDescent="0.25">
      <c r="A287" s="64"/>
      <c r="B287" s="28"/>
      <c r="C287" s="20">
        <v>2024</v>
      </c>
      <c r="D287" s="6">
        <f t="shared" si="80"/>
        <v>59841.9</v>
      </c>
      <c r="E287" s="6"/>
      <c r="F287" s="6">
        <v>59841.9</v>
      </c>
      <c r="G287" s="6"/>
      <c r="H287" s="20"/>
    </row>
    <row r="288" spans="1:8" ht="17.25" customHeight="1" x14ac:dyDescent="0.25">
      <c r="A288" s="22"/>
      <c r="B288" s="20" t="s">
        <v>26</v>
      </c>
      <c r="C288" s="20"/>
      <c r="D288" s="6">
        <f>SUM(D281:D287)</f>
        <v>678082.40000000014</v>
      </c>
      <c r="E288" s="6">
        <f t="shared" ref="E288" si="81">SUM(E281:E287)</f>
        <v>1173</v>
      </c>
      <c r="F288" s="6">
        <f>SUM(F281:F287)</f>
        <v>676909.40000000014</v>
      </c>
      <c r="G288" s="6"/>
      <c r="H288" s="20"/>
    </row>
    <row r="289" spans="1:8" ht="19.5" customHeight="1" x14ac:dyDescent="0.25">
      <c r="A289" s="29" t="s">
        <v>27</v>
      </c>
      <c r="B289" s="28" t="s">
        <v>29</v>
      </c>
      <c r="C289" s="20">
        <v>2018</v>
      </c>
      <c r="D289" s="6">
        <f>SUM(E289:H289)</f>
        <v>85687.1</v>
      </c>
      <c r="E289" s="6">
        <v>1173</v>
      </c>
      <c r="F289" s="6">
        <v>84514.1</v>
      </c>
      <c r="G289" s="6"/>
      <c r="H289" s="20"/>
    </row>
    <row r="290" spans="1:8" ht="20.25" customHeight="1" x14ac:dyDescent="0.25">
      <c r="A290" s="30"/>
      <c r="B290" s="28"/>
      <c r="C290" s="20">
        <v>2019</v>
      </c>
      <c r="D290" s="6">
        <f t="shared" ref="D290:D295" si="82">SUM(E290:H290)</f>
        <v>86683.8</v>
      </c>
      <c r="E290" s="6"/>
      <c r="F290" s="6">
        <v>86683.8</v>
      </c>
      <c r="G290" s="6"/>
      <c r="H290" s="20"/>
    </row>
    <row r="291" spans="1:8" ht="19.5" customHeight="1" x14ac:dyDescent="0.25">
      <c r="A291" s="30"/>
      <c r="B291" s="28"/>
      <c r="C291" s="20">
        <v>2020</v>
      </c>
      <c r="D291" s="6">
        <f t="shared" si="82"/>
        <v>104314.9</v>
      </c>
      <c r="E291" s="6"/>
      <c r="F291" s="6">
        <v>104314.9</v>
      </c>
      <c r="G291" s="6"/>
      <c r="H291" s="20"/>
    </row>
    <row r="292" spans="1:8" ht="17.25" customHeight="1" x14ac:dyDescent="0.25">
      <c r="A292" s="30"/>
      <c r="B292" s="28"/>
      <c r="C292" s="20">
        <v>2021</v>
      </c>
      <c r="D292" s="6">
        <f t="shared" si="82"/>
        <v>100578.9</v>
      </c>
      <c r="E292" s="6"/>
      <c r="F292" s="6">
        <v>100578.9</v>
      </c>
      <c r="G292" s="6"/>
      <c r="H292" s="20"/>
    </row>
    <row r="293" spans="1:8" ht="17.25" customHeight="1" x14ac:dyDescent="0.25">
      <c r="A293" s="30"/>
      <c r="B293" s="28"/>
      <c r="C293" s="20">
        <v>2022</v>
      </c>
      <c r="D293" s="6">
        <f t="shared" si="82"/>
        <v>57241.9</v>
      </c>
      <c r="E293" s="6"/>
      <c r="F293" s="6">
        <v>57241.9</v>
      </c>
      <c r="G293" s="6"/>
      <c r="H293" s="20"/>
    </row>
    <row r="294" spans="1:8" ht="15.75" customHeight="1" x14ac:dyDescent="0.25">
      <c r="A294" s="30"/>
      <c r="B294" s="28"/>
      <c r="C294" s="20">
        <v>2023</v>
      </c>
      <c r="D294" s="6">
        <f t="shared" si="82"/>
        <v>58541.9</v>
      </c>
      <c r="E294" s="6"/>
      <c r="F294" s="6">
        <v>58541.9</v>
      </c>
      <c r="G294" s="6"/>
      <c r="H294" s="20"/>
    </row>
    <row r="295" spans="1:8" ht="12.75" customHeight="1" x14ac:dyDescent="0.25">
      <c r="A295" s="30"/>
      <c r="B295" s="28"/>
      <c r="C295" s="20">
        <v>2024</v>
      </c>
      <c r="D295" s="6">
        <f t="shared" si="82"/>
        <v>59841.9</v>
      </c>
      <c r="E295" s="6"/>
      <c r="F295" s="6">
        <v>59841.9</v>
      </c>
      <c r="G295" s="6"/>
      <c r="H295" s="20"/>
    </row>
    <row r="296" spans="1:8" ht="16.5" customHeight="1" x14ac:dyDescent="0.25">
      <c r="A296" s="31"/>
      <c r="B296" s="20" t="s">
        <v>26</v>
      </c>
      <c r="C296" s="20"/>
      <c r="D296" s="6">
        <f>SUM(D289:D295)</f>
        <v>552890.40000000014</v>
      </c>
      <c r="E296" s="6">
        <f t="shared" ref="E296:F296" si="83">SUM(E289:E295)</f>
        <v>1173</v>
      </c>
      <c r="F296" s="6">
        <f t="shared" si="83"/>
        <v>551717.40000000014</v>
      </c>
      <c r="G296" s="6"/>
      <c r="H296" s="20"/>
    </row>
    <row r="297" spans="1:8" ht="27.75" customHeight="1" x14ac:dyDescent="0.25">
      <c r="A297" s="62" t="s">
        <v>45</v>
      </c>
      <c r="B297" s="51" t="s">
        <v>94</v>
      </c>
      <c r="C297" s="20">
        <v>2018</v>
      </c>
      <c r="D297" s="6">
        <f>F297</f>
        <v>31298</v>
      </c>
      <c r="E297" s="6"/>
      <c r="F297" s="6">
        <v>31298</v>
      </c>
      <c r="G297" s="6"/>
      <c r="H297" s="20"/>
    </row>
    <row r="298" spans="1:8" ht="27.75" customHeight="1" x14ac:dyDescent="0.25">
      <c r="A298" s="63"/>
      <c r="B298" s="52"/>
      <c r="C298" s="20">
        <v>2019</v>
      </c>
      <c r="D298" s="6">
        <f>SUM(E298:H298)</f>
        <v>31298</v>
      </c>
      <c r="E298" s="6"/>
      <c r="F298" s="6">
        <v>31298</v>
      </c>
      <c r="G298" s="6"/>
      <c r="H298" s="20"/>
    </row>
    <row r="299" spans="1:8" ht="27.75" customHeight="1" x14ac:dyDescent="0.25">
      <c r="A299" s="63"/>
      <c r="B299" s="52"/>
      <c r="C299" s="20">
        <v>2020</v>
      </c>
      <c r="D299" s="6">
        <f t="shared" ref="D299:D300" si="84">SUM(E299:H299)</f>
        <v>31298</v>
      </c>
      <c r="E299" s="6"/>
      <c r="F299" s="6">
        <v>31298</v>
      </c>
      <c r="G299" s="6"/>
      <c r="H299" s="20"/>
    </row>
    <row r="300" spans="1:8" ht="27.75" customHeight="1" x14ac:dyDescent="0.25">
      <c r="A300" s="63"/>
      <c r="B300" s="53"/>
      <c r="C300" s="20">
        <v>2021</v>
      </c>
      <c r="D300" s="6">
        <f t="shared" si="84"/>
        <v>31298</v>
      </c>
      <c r="E300" s="6"/>
      <c r="F300" s="6">
        <v>31298</v>
      </c>
      <c r="G300" s="6"/>
      <c r="H300" s="20"/>
    </row>
    <row r="301" spans="1:8" ht="27.75" customHeight="1" x14ac:dyDescent="0.25">
      <c r="A301" s="64"/>
      <c r="B301" s="20" t="s">
        <v>26</v>
      </c>
      <c r="C301" s="20"/>
      <c r="D301" s="6">
        <f>SUM(D297:D300)</f>
        <v>125192</v>
      </c>
      <c r="E301" s="6">
        <f t="shared" ref="E301:F301" si="85">SUM(E297:E300)</f>
        <v>0</v>
      </c>
      <c r="F301" s="6">
        <f t="shared" si="85"/>
        <v>125192</v>
      </c>
      <c r="G301" s="6"/>
      <c r="H301" s="20"/>
    </row>
    <row r="302" spans="1:8" ht="15" customHeight="1" x14ac:dyDescent="0.25">
      <c r="A302" s="36" t="s">
        <v>78</v>
      </c>
      <c r="B302" s="28" t="s">
        <v>52</v>
      </c>
      <c r="C302" s="20">
        <v>2018</v>
      </c>
      <c r="D302" s="6">
        <f>SUM(E302:H302)</f>
        <v>6684.1</v>
      </c>
      <c r="E302" s="6">
        <v>3275.2</v>
      </c>
      <c r="F302" s="6">
        <v>3408.9</v>
      </c>
      <c r="G302" s="6"/>
      <c r="H302" s="20"/>
    </row>
    <row r="303" spans="1:8" x14ac:dyDescent="0.25">
      <c r="A303" s="36"/>
      <c r="B303" s="28"/>
      <c r="C303" s="20">
        <v>2019</v>
      </c>
      <c r="D303" s="6">
        <f t="shared" ref="D303:D304" si="86">SUM(E303:H303)</f>
        <v>2564.6</v>
      </c>
      <c r="E303" s="6"/>
      <c r="F303" s="6">
        <v>2564.6</v>
      </c>
      <c r="G303" s="6"/>
      <c r="H303" s="20"/>
    </row>
    <row r="304" spans="1:8" x14ac:dyDescent="0.25">
      <c r="A304" s="36"/>
      <c r="B304" s="28"/>
      <c r="C304" s="20">
        <v>2020</v>
      </c>
      <c r="D304" s="6">
        <f t="shared" si="86"/>
        <v>2719.7</v>
      </c>
      <c r="E304" s="6"/>
      <c r="F304" s="6">
        <v>2719.7</v>
      </c>
      <c r="G304" s="6"/>
      <c r="H304" s="20"/>
    </row>
    <row r="305" spans="1:8" x14ac:dyDescent="0.25">
      <c r="A305" s="36"/>
      <c r="B305" s="28"/>
      <c r="C305" s="20">
        <v>2021</v>
      </c>
      <c r="D305" s="6"/>
      <c r="E305" s="6"/>
      <c r="F305" s="6"/>
      <c r="G305" s="6"/>
      <c r="H305" s="20"/>
    </row>
    <row r="306" spans="1:8" x14ac:dyDescent="0.25">
      <c r="A306" s="36"/>
      <c r="B306" s="28"/>
      <c r="C306" s="20">
        <v>2022</v>
      </c>
      <c r="D306" s="6"/>
      <c r="E306" s="6"/>
      <c r="F306" s="6"/>
      <c r="G306" s="6"/>
      <c r="H306" s="20"/>
    </row>
    <row r="307" spans="1:8" x14ac:dyDescent="0.25">
      <c r="A307" s="36"/>
      <c r="B307" s="28"/>
      <c r="C307" s="20">
        <v>2023</v>
      </c>
      <c r="D307" s="6"/>
      <c r="E307" s="6"/>
      <c r="F307" s="6"/>
      <c r="G307" s="6"/>
      <c r="H307" s="20"/>
    </row>
    <row r="308" spans="1:8" x14ac:dyDescent="0.25">
      <c r="A308" s="36"/>
      <c r="B308" s="28"/>
      <c r="C308" s="20">
        <v>2024</v>
      </c>
      <c r="D308" s="6"/>
      <c r="E308" s="6"/>
      <c r="F308" s="6"/>
      <c r="G308" s="6"/>
      <c r="H308" s="20"/>
    </row>
    <row r="309" spans="1:8" x14ac:dyDescent="0.25">
      <c r="A309" s="32" t="s">
        <v>80</v>
      </c>
      <c r="B309" s="33"/>
      <c r="C309" s="19"/>
      <c r="D309" s="6">
        <f>SUM(D302:D308)</f>
        <v>11968.400000000001</v>
      </c>
      <c r="E309" s="6">
        <f t="shared" ref="E309:H309" si="87">SUM(E302:E308)</f>
        <v>3275.2</v>
      </c>
      <c r="F309" s="6">
        <f>SUM(F302:F308)</f>
        <v>8693.2000000000007</v>
      </c>
      <c r="G309" s="6">
        <f t="shared" si="87"/>
        <v>0</v>
      </c>
      <c r="H309" s="6">
        <f t="shared" si="87"/>
        <v>0</v>
      </c>
    </row>
    <row r="310" spans="1:8" ht="15" customHeight="1" x14ac:dyDescent="0.25">
      <c r="A310" s="49" t="s">
        <v>113</v>
      </c>
      <c r="B310" s="51" t="s">
        <v>29</v>
      </c>
      <c r="C310" s="25">
        <v>2019</v>
      </c>
      <c r="D310" s="6">
        <f>SUM(E310:H310)</f>
        <v>160611.29999999999</v>
      </c>
      <c r="E310" s="6">
        <v>107609.60000000001</v>
      </c>
      <c r="F310" s="6">
        <v>53001.7</v>
      </c>
      <c r="G310" s="6"/>
      <c r="H310" s="6"/>
    </row>
    <row r="311" spans="1:8" x14ac:dyDescent="0.25">
      <c r="A311" s="50"/>
      <c r="B311" s="52"/>
      <c r="C311" s="25">
        <v>2020</v>
      </c>
      <c r="D311" s="6">
        <f>SUM(E311:H311)</f>
        <v>17661.599999999999</v>
      </c>
      <c r="E311" s="6">
        <v>11833.3</v>
      </c>
      <c r="F311" s="6">
        <v>5828.3</v>
      </c>
      <c r="G311" s="6"/>
      <c r="H311" s="6"/>
    </row>
    <row r="312" spans="1:8" x14ac:dyDescent="0.25">
      <c r="A312" s="50"/>
      <c r="B312" s="52"/>
      <c r="C312" s="25">
        <v>2021</v>
      </c>
      <c r="D312" s="6">
        <f>SUM(E312:H312)</f>
        <v>33564.5</v>
      </c>
      <c r="E312" s="6">
        <v>22488.2</v>
      </c>
      <c r="F312" s="6">
        <v>11076.3</v>
      </c>
      <c r="G312" s="6"/>
      <c r="H312" s="6"/>
    </row>
    <row r="313" spans="1:8" x14ac:dyDescent="0.25">
      <c r="A313" s="50"/>
      <c r="B313" s="52"/>
      <c r="C313" s="25">
        <v>2022</v>
      </c>
      <c r="D313" s="6">
        <f t="shared" ref="D313:D314" si="88">SUM(E313:H313)</f>
        <v>0</v>
      </c>
      <c r="E313" s="16"/>
      <c r="F313" s="6"/>
      <c r="G313" s="6"/>
      <c r="H313" s="6"/>
    </row>
    <row r="314" spans="1:8" x14ac:dyDescent="0.25">
      <c r="A314" s="50"/>
      <c r="B314" s="52"/>
      <c r="C314" s="25">
        <v>2023</v>
      </c>
      <c r="D314" s="6">
        <f t="shared" si="88"/>
        <v>0</v>
      </c>
      <c r="E314" s="6"/>
      <c r="F314" s="6"/>
      <c r="G314" s="6"/>
      <c r="H314" s="6"/>
    </row>
    <row r="315" spans="1:8" ht="14.25" customHeight="1" x14ac:dyDescent="0.25">
      <c r="A315" s="50"/>
      <c r="B315" s="53"/>
      <c r="C315" s="25">
        <v>2024</v>
      </c>
      <c r="D315" s="6">
        <f>SUM(E315:H315)</f>
        <v>0</v>
      </c>
      <c r="E315" s="6"/>
      <c r="F315" s="6"/>
      <c r="G315" s="6"/>
      <c r="H315" s="6"/>
    </row>
    <row r="316" spans="1:8" x14ac:dyDescent="0.25">
      <c r="A316" s="32" t="s">
        <v>101</v>
      </c>
      <c r="B316" s="33"/>
      <c r="C316" s="26"/>
      <c r="D316" s="6">
        <f>SUM(D310:D315)</f>
        <v>211837.4</v>
      </c>
      <c r="E316" s="6">
        <f>SUM(E310:E315)</f>
        <v>141931.1</v>
      </c>
      <c r="F316" s="6">
        <f>SUM(F310:F315)</f>
        <v>69906.3</v>
      </c>
      <c r="G316" s="6">
        <f t="shared" ref="G316:H316" si="89">SUM(G310:G315)</f>
        <v>0</v>
      </c>
      <c r="H316" s="6">
        <f t="shared" si="89"/>
        <v>0</v>
      </c>
    </row>
    <row r="317" spans="1:8" x14ac:dyDescent="0.25">
      <c r="A317" s="54" t="s">
        <v>114</v>
      </c>
      <c r="B317" s="51" t="s">
        <v>29</v>
      </c>
      <c r="C317" s="25">
        <v>2019</v>
      </c>
      <c r="D317" s="6">
        <f t="shared" ref="D317:D318" si="90">E317+F317</f>
        <v>104168.8</v>
      </c>
      <c r="E317" s="6">
        <v>69793.100000000006</v>
      </c>
      <c r="F317" s="6">
        <v>34375.699999999997</v>
      </c>
      <c r="G317" s="6"/>
      <c r="H317" s="6"/>
    </row>
    <row r="318" spans="1:8" x14ac:dyDescent="0.25">
      <c r="A318" s="55"/>
      <c r="B318" s="52"/>
      <c r="C318" s="25">
        <v>2020</v>
      </c>
      <c r="D318" s="6">
        <f t="shared" si="90"/>
        <v>23968.799999999999</v>
      </c>
      <c r="E318" s="6">
        <v>16059.1</v>
      </c>
      <c r="F318" s="6">
        <v>7909.7</v>
      </c>
      <c r="G318" s="6"/>
      <c r="H318" s="6"/>
    </row>
    <row r="319" spans="1:8" x14ac:dyDescent="0.25">
      <c r="A319" s="55"/>
      <c r="B319" s="52"/>
      <c r="C319" s="25">
        <v>2021</v>
      </c>
      <c r="D319" s="6">
        <f>E319+F319</f>
        <v>41637.300000000003</v>
      </c>
      <c r="E319" s="6">
        <v>27897</v>
      </c>
      <c r="F319" s="6">
        <v>13740.3</v>
      </c>
      <c r="G319" s="6"/>
      <c r="H319" s="6"/>
    </row>
    <row r="320" spans="1:8" x14ac:dyDescent="0.25">
      <c r="A320" s="55"/>
      <c r="B320" s="52"/>
      <c r="C320" s="25">
        <v>2022</v>
      </c>
      <c r="D320" s="6">
        <f t="shared" ref="D320:D322" si="91">E320+F320</f>
        <v>0</v>
      </c>
      <c r="E320" s="6"/>
      <c r="F320" s="6"/>
      <c r="G320" s="6"/>
      <c r="H320" s="6"/>
    </row>
    <row r="321" spans="1:9" x14ac:dyDescent="0.25">
      <c r="A321" s="55"/>
      <c r="B321" s="52"/>
      <c r="C321" s="25">
        <v>2023</v>
      </c>
      <c r="D321" s="6">
        <f t="shared" si="91"/>
        <v>0</v>
      </c>
      <c r="E321" s="6"/>
      <c r="F321" s="6"/>
      <c r="G321" s="6"/>
      <c r="H321" s="6"/>
    </row>
    <row r="322" spans="1:9" ht="16.5" customHeight="1" x14ac:dyDescent="0.25">
      <c r="A322" s="56"/>
      <c r="B322" s="53"/>
      <c r="C322" s="25">
        <v>2024</v>
      </c>
      <c r="D322" s="6">
        <f t="shared" si="91"/>
        <v>0</v>
      </c>
      <c r="E322" s="6"/>
      <c r="F322" s="6"/>
      <c r="G322" s="6"/>
      <c r="H322" s="6"/>
    </row>
    <row r="323" spans="1:9" ht="25.5" customHeight="1" x14ac:dyDescent="0.25">
      <c r="A323" s="32" t="s">
        <v>102</v>
      </c>
      <c r="B323" s="33"/>
      <c r="C323" s="19"/>
      <c r="D323" s="6">
        <f>SUM(D317:D322)</f>
        <v>169774.90000000002</v>
      </c>
      <c r="E323" s="6">
        <f>SUM(E317:E322)</f>
        <v>113749.20000000001</v>
      </c>
      <c r="F323" s="6">
        <f>SUM(F317:F322)</f>
        <v>56025.7</v>
      </c>
      <c r="G323" s="6"/>
      <c r="H323" s="6"/>
    </row>
    <row r="324" spans="1:9" ht="15" customHeight="1" x14ac:dyDescent="0.25">
      <c r="A324" s="29" t="s">
        <v>115</v>
      </c>
      <c r="B324" s="51" t="s">
        <v>29</v>
      </c>
      <c r="C324" s="20">
        <v>2019</v>
      </c>
      <c r="D324" s="6">
        <f>SUM(E324:H324)</f>
        <v>18478.2</v>
      </c>
      <c r="E324" s="6">
        <v>12380.4</v>
      </c>
      <c r="F324" s="6">
        <v>6097.8</v>
      </c>
      <c r="G324" s="6"/>
      <c r="H324" s="6"/>
    </row>
    <row r="325" spans="1:9" x14ac:dyDescent="0.25">
      <c r="A325" s="58"/>
      <c r="B325" s="57"/>
      <c r="C325" s="20">
        <v>2020</v>
      </c>
      <c r="D325" s="6">
        <f t="shared" ref="D325" si="92">SUM(E325:H325)</f>
        <v>9239.1</v>
      </c>
      <c r="E325" s="6">
        <v>6190.2</v>
      </c>
      <c r="F325" s="6">
        <v>3048.9</v>
      </c>
      <c r="G325" s="6"/>
      <c r="H325" s="6"/>
    </row>
    <row r="326" spans="1:9" x14ac:dyDescent="0.25">
      <c r="A326" s="58"/>
      <c r="B326" s="57"/>
      <c r="C326" s="20">
        <v>2021</v>
      </c>
      <c r="D326" s="6">
        <f t="shared" ref="D326:D329" si="93">SUM(E326:H326)</f>
        <v>9239.1</v>
      </c>
      <c r="E326" s="6">
        <v>6190.2</v>
      </c>
      <c r="F326" s="6">
        <v>3048.9</v>
      </c>
      <c r="G326" s="6"/>
      <c r="H326" s="6"/>
    </row>
    <row r="327" spans="1:9" x14ac:dyDescent="0.25">
      <c r="A327" s="58"/>
      <c r="B327" s="57"/>
      <c r="C327" s="20">
        <v>2022</v>
      </c>
      <c r="D327" s="6">
        <f t="shared" si="93"/>
        <v>0</v>
      </c>
      <c r="E327" s="6"/>
      <c r="F327" s="6"/>
      <c r="G327" s="6"/>
      <c r="H327" s="6"/>
    </row>
    <row r="328" spans="1:9" x14ac:dyDescent="0.25">
      <c r="A328" s="58"/>
      <c r="B328" s="57"/>
      <c r="C328" s="20">
        <v>2023</v>
      </c>
      <c r="D328" s="6">
        <f t="shared" si="93"/>
        <v>0</v>
      </c>
      <c r="E328" s="6"/>
      <c r="F328" s="6"/>
      <c r="G328" s="6"/>
      <c r="H328" s="6"/>
    </row>
    <row r="329" spans="1:9" ht="16.5" customHeight="1" x14ac:dyDescent="0.25">
      <c r="A329" s="58"/>
      <c r="B329" s="57"/>
      <c r="C329" s="20">
        <v>2024</v>
      </c>
      <c r="D329" s="6">
        <f t="shared" si="93"/>
        <v>0</v>
      </c>
      <c r="E329" s="6"/>
      <c r="F329" s="6"/>
      <c r="G329" s="6"/>
      <c r="H329" s="6"/>
    </row>
    <row r="330" spans="1:9" x14ac:dyDescent="0.25">
      <c r="A330" s="28" t="s">
        <v>103</v>
      </c>
      <c r="B330" s="28"/>
      <c r="C330" s="19"/>
      <c r="D330" s="6">
        <f>SUM(D324:D329)</f>
        <v>36956.400000000001</v>
      </c>
      <c r="E330" s="6">
        <f t="shared" ref="E330" si="94">SUM(E324:E329)</f>
        <v>24760.799999999999</v>
      </c>
      <c r="F330" s="6">
        <f>SUM(F324:F329)</f>
        <v>12195.6</v>
      </c>
      <c r="G330" s="6"/>
      <c r="H330" s="6"/>
    </row>
    <row r="331" spans="1:9" ht="15.75" customHeight="1" x14ac:dyDescent="0.25">
      <c r="A331" s="29" t="s">
        <v>116</v>
      </c>
      <c r="B331" s="51" t="s">
        <v>29</v>
      </c>
      <c r="C331" s="20">
        <v>2019</v>
      </c>
      <c r="D331" s="6"/>
      <c r="E331" s="6"/>
      <c r="F331" s="6"/>
      <c r="G331" s="6"/>
      <c r="H331" s="6"/>
    </row>
    <row r="332" spans="1:9" ht="14.25" customHeight="1" x14ac:dyDescent="0.25">
      <c r="A332" s="30"/>
      <c r="B332" s="57"/>
      <c r="C332" s="20">
        <v>2020</v>
      </c>
      <c r="D332" s="6"/>
      <c r="E332" s="6"/>
      <c r="F332" s="6"/>
      <c r="G332" s="6"/>
      <c r="H332" s="6"/>
      <c r="I332" s="1">
        <v>5316.4</v>
      </c>
    </row>
    <row r="333" spans="1:9" ht="13.5" customHeight="1" x14ac:dyDescent="0.25">
      <c r="A333" s="30"/>
      <c r="B333" s="57"/>
      <c r="C333" s="20">
        <v>2021</v>
      </c>
      <c r="D333" s="6"/>
      <c r="E333" s="6"/>
      <c r="F333" s="6"/>
      <c r="G333" s="6"/>
      <c r="H333" s="6"/>
    </row>
    <row r="334" spans="1:9" ht="12.75" customHeight="1" x14ac:dyDescent="0.25">
      <c r="A334" s="30"/>
      <c r="B334" s="57"/>
      <c r="C334" s="20">
        <v>2022</v>
      </c>
      <c r="D334" s="6"/>
      <c r="E334" s="6"/>
      <c r="F334" s="6"/>
      <c r="G334" s="6"/>
      <c r="H334" s="6"/>
    </row>
    <row r="335" spans="1:9" ht="12.75" customHeight="1" x14ac:dyDescent="0.25">
      <c r="A335" s="30"/>
      <c r="B335" s="57"/>
      <c r="C335" s="20">
        <v>2023</v>
      </c>
      <c r="D335" s="6"/>
      <c r="E335" s="6"/>
      <c r="F335" s="6"/>
      <c r="G335" s="6"/>
      <c r="H335" s="6"/>
    </row>
    <row r="336" spans="1:9" ht="13.5" customHeight="1" x14ac:dyDescent="0.25">
      <c r="A336" s="31"/>
      <c r="B336" s="61"/>
      <c r="C336" s="20">
        <v>2024</v>
      </c>
      <c r="D336" s="6"/>
      <c r="E336" s="6"/>
      <c r="F336" s="6"/>
      <c r="G336" s="6"/>
      <c r="H336" s="6"/>
    </row>
    <row r="337" spans="1:8" x14ac:dyDescent="0.25">
      <c r="A337" s="59" t="s">
        <v>104</v>
      </c>
      <c r="B337" s="60"/>
      <c r="C337" s="19"/>
      <c r="D337" s="6"/>
      <c r="E337" s="6"/>
      <c r="F337" s="6"/>
      <c r="G337" s="6"/>
      <c r="H337" s="6"/>
    </row>
    <row r="338" spans="1:8" x14ac:dyDescent="0.25">
      <c r="A338" s="29" t="s">
        <v>117</v>
      </c>
      <c r="B338" s="51" t="s">
        <v>29</v>
      </c>
      <c r="C338" s="20">
        <v>2019</v>
      </c>
      <c r="D338" s="6">
        <f>SUM(E338:H338)</f>
        <v>20000</v>
      </c>
      <c r="E338" s="6"/>
      <c r="F338" s="6">
        <v>20000</v>
      </c>
      <c r="G338" s="6"/>
      <c r="H338" s="6"/>
    </row>
    <row r="339" spans="1:8" x14ac:dyDescent="0.25">
      <c r="A339" s="30"/>
      <c r="B339" s="57"/>
      <c r="C339" s="20">
        <v>2020</v>
      </c>
      <c r="D339" s="6"/>
      <c r="E339" s="6"/>
      <c r="F339" s="6"/>
      <c r="G339" s="6"/>
      <c r="H339" s="6"/>
    </row>
    <row r="340" spans="1:8" x14ac:dyDescent="0.25">
      <c r="A340" s="30"/>
      <c r="B340" s="57"/>
      <c r="C340" s="20">
        <v>2021</v>
      </c>
      <c r="D340" s="6"/>
      <c r="E340" s="6"/>
      <c r="F340" s="6"/>
      <c r="G340" s="6"/>
      <c r="H340" s="6"/>
    </row>
    <row r="341" spans="1:8" x14ac:dyDescent="0.25">
      <c r="A341" s="30"/>
      <c r="B341" s="57"/>
      <c r="C341" s="20">
        <v>2022</v>
      </c>
      <c r="D341" s="6"/>
      <c r="E341" s="6"/>
      <c r="F341" s="6"/>
      <c r="G341" s="6"/>
      <c r="H341" s="6"/>
    </row>
    <row r="342" spans="1:8" x14ac:dyDescent="0.25">
      <c r="A342" s="30"/>
      <c r="B342" s="57"/>
      <c r="C342" s="20">
        <v>2023</v>
      </c>
      <c r="D342" s="6"/>
      <c r="E342" s="6"/>
      <c r="F342" s="6"/>
      <c r="G342" s="6"/>
      <c r="H342" s="6"/>
    </row>
    <row r="343" spans="1:8" x14ac:dyDescent="0.25">
      <c r="A343" s="31"/>
      <c r="B343" s="61"/>
      <c r="C343" s="20">
        <v>2024</v>
      </c>
      <c r="D343" s="6"/>
      <c r="E343" s="6"/>
      <c r="F343" s="6"/>
      <c r="G343" s="6"/>
      <c r="H343" s="6"/>
    </row>
    <row r="344" spans="1:8" x14ac:dyDescent="0.25">
      <c r="A344" s="74" t="s">
        <v>118</v>
      </c>
      <c r="B344" s="60"/>
      <c r="C344" s="20"/>
      <c r="D344" s="6">
        <f>SUM(D338:D343)</f>
        <v>20000</v>
      </c>
      <c r="E344" s="6"/>
      <c r="F344" s="6">
        <f>SUM(F338:F343)</f>
        <v>20000</v>
      </c>
      <c r="G344" s="6"/>
      <c r="H344" s="6"/>
    </row>
    <row r="345" spans="1:8" ht="15.75" customHeight="1" x14ac:dyDescent="0.25">
      <c r="A345" s="42" t="s">
        <v>32</v>
      </c>
      <c r="B345" s="28" t="s">
        <v>28</v>
      </c>
      <c r="C345" s="20">
        <v>2018</v>
      </c>
      <c r="D345" s="6">
        <f>D353+D362+D370</f>
        <v>33314.9</v>
      </c>
      <c r="E345" s="6">
        <f>E353+E362+E370</f>
        <v>0</v>
      </c>
      <c r="F345" s="6">
        <f>F353+F362+F370</f>
        <v>31634.9</v>
      </c>
      <c r="G345" s="6">
        <f>G353+G362+G370</f>
        <v>1680</v>
      </c>
      <c r="H345" s="20">
        <f>H353+H362+H370</f>
        <v>0</v>
      </c>
    </row>
    <row r="346" spans="1:8" x14ac:dyDescent="0.25">
      <c r="A346" s="42"/>
      <c r="B346" s="28"/>
      <c r="C346" s="20">
        <v>2019</v>
      </c>
      <c r="D346" s="6">
        <f t="shared" ref="D346:D352" si="95">D354+D363+D371</f>
        <v>41256.5</v>
      </c>
      <c r="E346" s="6">
        <f t="shared" ref="E346:F348" si="96">E354+E363+E371</f>
        <v>0</v>
      </c>
      <c r="F346" s="6">
        <f t="shared" si="96"/>
        <v>41256.5</v>
      </c>
      <c r="G346" s="6">
        <f t="shared" ref="G346:H346" si="97">G354+G363+G371</f>
        <v>0</v>
      </c>
      <c r="H346" s="6">
        <f t="shared" si="97"/>
        <v>0</v>
      </c>
    </row>
    <row r="347" spans="1:8" x14ac:dyDescent="0.25">
      <c r="A347" s="42"/>
      <c r="B347" s="28"/>
      <c r="C347" s="20">
        <v>2020</v>
      </c>
      <c r="D347" s="6">
        <f t="shared" si="95"/>
        <v>30084</v>
      </c>
      <c r="E347" s="6">
        <f t="shared" si="96"/>
        <v>0</v>
      </c>
      <c r="F347" s="6">
        <f t="shared" si="96"/>
        <v>30084</v>
      </c>
      <c r="G347" s="6">
        <f t="shared" ref="G347:H347" si="98">G355+G364</f>
        <v>0</v>
      </c>
      <c r="H347" s="6">
        <f t="shared" si="98"/>
        <v>0</v>
      </c>
    </row>
    <row r="348" spans="1:8" x14ac:dyDescent="0.25">
      <c r="A348" s="42"/>
      <c r="B348" s="28"/>
      <c r="C348" s="20">
        <v>2021</v>
      </c>
      <c r="D348" s="6">
        <f t="shared" si="95"/>
        <v>30084</v>
      </c>
      <c r="E348" s="6">
        <f t="shared" si="96"/>
        <v>0</v>
      </c>
      <c r="F348" s="6">
        <f t="shared" si="96"/>
        <v>30084</v>
      </c>
      <c r="G348" s="6">
        <f t="shared" ref="G348:H348" si="99">G356+G365</f>
        <v>0</v>
      </c>
      <c r="H348" s="6">
        <f t="shared" si="99"/>
        <v>0</v>
      </c>
    </row>
    <row r="349" spans="1:8" x14ac:dyDescent="0.25">
      <c r="A349" s="42"/>
      <c r="B349" s="28"/>
      <c r="C349" s="20">
        <v>2022</v>
      </c>
      <c r="D349" s="6">
        <f t="shared" si="95"/>
        <v>31738.9</v>
      </c>
      <c r="E349" s="6">
        <f t="shared" ref="E349:H351" si="100">E357+E366+E374</f>
        <v>0</v>
      </c>
      <c r="F349" s="6">
        <f t="shared" si="100"/>
        <v>31738.9</v>
      </c>
      <c r="G349" s="6">
        <f t="shared" si="100"/>
        <v>0</v>
      </c>
      <c r="H349" s="6">
        <f t="shared" si="100"/>
        <v>0</v>
      </c>
    </row>
    <row r="350" spans="1:8" x14ac:dyDescent="0.25">
      <c r="A350" s="42"/>
      <c r="B350" s="28"/>
      <c r="C350" s="20">
        <v>2023</v>
      </c>
      <c r="D350" s="6">
        <f t="shared" si="95"/>
        <v>33620.800000000003</v>
      </c>
      <c r="E350" s="6">
        <f t="shared" si="100"/>
        <v>0</v>
      </c>
      <c r="F350" s="6">
        <f t="shared" si="100"/>
        <v>33620.800000000003</v>
      </c>
      <c r="G350" s="6">
        <f t="shared" si="100"/>
        <v>0</v>
      </c>
      <c r="H350" s="6">
        <f t="shared" si="100"/>
        <v>0</v>
      </c>
    </row>
    <row r="351" spans="1:8" x14ac:dyDescent="0.25">
      <c r="A351" s="42"/>
      <c r="B351" s="28"/>
      <c r="C351" s="20">
        <v>2024</v>
      </c>
      <c r="D351" s="6">
        <f t="shared" si="95"/>
        <v>35648.800000000003</v>
      </c>
      <c r="E351" s="6">
        <f t="shared" si="100"/>
        <v>0</v>
      </c>
      <c r="F351" s="6">
        <f t="shared" si="100"/>
        <v>35648.800000000003</v>
      </c>
      <c r="G351" s="6">
        <f t="shared" si="100"/>
        <v>0</v>
      </c>
      <c r="H351" s="6">
        <f t="shared" si="100"/>
        <v>0</v>
      </c>
    </row>
    <row r="352" spans="1:8" x14ac:dyDescent="0.25">
      <c r="A352" s="37" t="s">
        <v>91</v>
      </c>
      <c r="B352" s="39"/>
      <c r="C352" s="8"/>
      <c r="D352" s="7">
        <f t="shared" si="95"/>
        <v>235747.9</v>
      </c>
      <c r="E352" s="7">
        <f t="shared" ref="E352" si="101">E360+E369</f>
        <v>0</v>
      </c>
      <c r="F352" s="7">
        <f>F360+F369+F377</f>
        <v>234067.9</v>
      </c>
      <c r="G352" s="7">
        <f>G360+G369+G377</f>
        <v>1680</v>
      </c>
      <c r="H352" s="7">
        <f>H360+H369+H377</f>
        <v>0</v>
      </c>
    </row>
    <row r="353" spans="1:8" x14ac:dyDescent="0.25">
      <c r="A353" s="42" t="s">
        <v>69</v>
      </c>
      <c r="B353" s="28" t="s">
        <v>28</v>
      </c>
      <c r="C353" s="20">
        <v>2018</v>
      </c>
      <c r="D353" s="6">
        <f>SUM(E353:H353)</f>
        <v>15724.1</v>
      </c>
      <c r="E353" s="6"/>
      <c r="F353" s="6">
        <v>14044.1</v>
      </c>
      <c r="G353" s="6">
        <f>G361</f>
        <v>1680</v>
      </c>
      <c r="H353" s="20"/>
    </row>
    <row r="354" spans="1:8" x14ac:dyDescent="0.25">
      <c r="A354" s="42"/>
      <c r="B354" s="28"/>
      <c r="C354" s="20">
        <v>2019</v>
      </c>
      <c r="D354" s="6">
        <f>SUM(E354:H354)</f>
        <v>10453.5</v>
      </c>
      <c r="E354" s="6"/>
      <c r="F354" s="6">
        <v>10453.5</v>
      </c>
      <c r="G354" s="6"/>
      <c r="H354" s="20"/>
    </row>
    <row r="355" spans="1:8" x14ac:dyDescent="0.25">
      <c r="A355" s="42"/>
      <c r="B355" s="28"/>
      <c r="C355" s="20">
        <v>2020</v>
      </c>
      <c r="D355" s="6">
        <f t="shared" ref="D355:D360" si="102">SUM(E355:H355)</f>
        <v>10053.5</v>
      </c>
      <c r="E355" s="6"/>
      <c r="F355" s="6">
        <v>10053.5</v>
      </c>
      <c r="G355" s="6"/>
      <c r="H355" s="20"/>
    </row>
    <row r="356" spans="1:8" x14ac:dyDescent="0.25">
      <c r="A356" s="42"/>
      <c r="B356" s="28"/>
      <c r="C356" s="20">
        <v>2021</v>
      </c>
      <c r="D356" s="6">
        <f t="shared" si="102"/>
        <v>9653.5</v>
      </c>
      <c r="E356" s="6"/>
      <c r="F356" s="6">
        <v>9653.5</v>
      </c>
      <c r="G356" s="6"/>
      <c r="H356" s="20"/>
    </row>
    <row r="357" spans="1:8" x14ac:dyDescent="0.25">
      <c r="A357" s="42"/>
      <c r="B357" s="28"/>
      <c r="C357" s="20">
        <v>2022</v>
      </c>
      <c r="D357" s="6">
        <f t="shared" si="102"/>
        <v>10618.9</v>
      </c>
      <c r="E357" s="6"/>
      <c r="F357" s="6">
        <v>10618.9</v>
      </c>
      <c r="G357" s="6"/>
      <c r="H357" s="20"/>
    </row>
    <row r="358" spans="1:8" x14ac:dyDescent="0.25">
      <c r="A358" s="42"/>
      <c r="B358" s="28"/>
      <c r="C358" s="20">
        <v>2023</v>
      </c>
      <c r="D358" s="6">
        <f t="shared" si="102"/>
        <v>11680.8</v>
      </c>
      <c r="E358" s="6"/>
      <c r="F358" s="6">
        <v>11680.8</v>
      </c>
      <c r="G358" s="6"/>
      <c r="H358" s="20"/>
    </row>
    <row r="359" spans="1:8" x14ac:dyDescent="0.25">
      <c r="A359" s="42"/>
      <c r="B359" s="28"/>
      <c r="C359" s="20">
        <v>2024</v>
      </c>
      <c r="D359" s="6">
        <f t="shared" si="102"/>
        <v>12848.8</v>
      </c>
      <c r="E359" s="6"/>
      <c r="F359" s="6">
        <v>12848.8</v>
      </c>
      <c r="G359" s="6"/>
      <c r="H359" s="20"/>
    </row>
    <row r="360" spans="1:8" ht="25.5" customHeight="1" x14ac:dyDescent="0.25">
      <c r="A360" s="32" t="s">
        <v>33</v>
      </c>
      <c r="B360" s="33"/>
      <c r="C360" s="19"/>
      <c r="D360" s="6">
        <f t="shared" si="102"/>
        <v>81033.100000000006</v>
      </c>
      <c r="E360" s="6">
        <f>SUM(E353:E359)</f>
        <v>0</v>
      </c>
      <c r="F360" s="6">
        <f>SUM(F353:F359)</f>
        <v>79353.100000000006</v>
      </c>
      <c r="G360" s="6">
        <f>SUM(G353:G359)</f>
        <v>1680</v>
      </c>
      <c r="H360" s="20">
        <f>SUM(H353:H359)</f>
        <v>0</v>
      </c>
    </row>
    <row r="361" spans="1:8" ht="76.5" x14ac:dyDescent="0.25">
      <c r="A361" s="19" t="s">
        <v>47</v>
      </c>
      <c r="B361" s="20" t="s">
        <v>28</v>
      </c>
      <c r="C361" s="20">
        <v>2018</v>
      </c>
      <c r="D361" s="6"/>
      <c r="E361" s="6"/>
      <c r="F361" s="6">
        <v>3731.1</v>
      </c>
      <c r="G361" s="6">
        <v>1680</v>
      </c>
      <c r="H361" s="20"/>
    </row>
    <row r="362" spans="1:8" x14ac:dyDescent="0.25">
      <c r="A362" s="42" t="s">
        <v>70</v>
      </c>
      <c r="B362" s="28" t="s">
        <v>28</v>
      </c>
      <c r="C362" s="20">
        <v>2018</v>
      </c>
      <c r="D362" s="6">
        <f>F362</f>
        <v>14590.8</v>
      </c>
      <c r="E362" s="6"/>
      <c r="F362" s="6">
        <v>14590.8</v>
      </c>
      <c r="G362" s="6"/>
      <c r="H362" s="20"/>
    </row>
    <row r="363" spans="1:8" x14ac:dyDescent="0.25">
      <c r="A363" s="42"/>
      <c r="B363" s="28"/>
      <c r="C363" s="20">
        <v>2019</v>
      </c>
      <c r="D363" s="6">
        <f t="shared" ref="D363:D368" si="103">F363</f>
        <v>19479.5</v>
      </c>
      <c r="E363" s="6"/>
      <c r="F363" s="6">
        <v>19479.5</v>
      </c>
      <c r="G363" s="6"/>
      <c r="H363" s="20"/>
    </row>
    <row r="364" spans="1:8" x14ac:dyDescent="0.25">
      <c r="A364" s="42"/>
      <c r="B364" s="28"/>
      <c r="C364" s="20">
        <v>2020</v>
      </c>
      <c r="D364" s="6">
        <f t="shared" si="103"/>
        <v>17030.5</v>
      </c>
      <c r="E364" s="6"/>
      <c r="F364" s="6">
        <v>17030.5</v>
      </c>
      <c r="G364" s="6"/>
      <c r="H364" s="20"/>
    </row>
    <row r="365" spans="1:8" x14ac:dyDescent="0.25">
      <c r="A365" s="42"/>
      <c r="B365" s="28"/>
      <c r="C365" s="20">
        <v>2021</v>
      </c>
      <c r="D365" s="6">
        <f t="shared" si="103"/>
        <v>17430.5</v>
      </c>
      <c r="E365" s="6"/>
      <c r="F365" s="6">
        <v>17430.5</v>
      </c>
      <c r="G365" s="6"/>
      <c r="H365" s="20"/>
    </row>
    <row r="366" spans="1:8" x14ac:dyDescent="0.25">
      <c r="A366" s="42"/>
      <c r="B366" s="28"/>
      <c r="C366" s="20">
        <v>2022</v>
      </c>
      <c r="D366" s="6">
        <f t="shared" si="103"/>
        <v>21120</v>
      </c>
      <c r="E366" s="6"/>
      <c r="F366" s="6">
        <v>21120</v>
      </c>
      <c r="G366" s="6"/>
      <c r="H366" s="20"/>
    </row>
    <row r="367" spans="1:8" x14ac:dyDescent="0.25">
      <c r="A367" s="42"/>
      <c r="B367" s="28"/>
      <c r="C367" s="20">
        <v>2023</v>
      </c>
      <c r="D367" s="6">
        <f t="shared" si="103"/>
        <v>21940</v>
      </c>
      <c r="E367" s="6"/>
      <c r="F367" s="6">
        <v>21940</v>
      </c>
      <c r="G367" s="6"/>
      <c r="H367" s="20"/>
    </row>
    <row r="368" spans="1:8" x14ac:dyDescent="0.25">
      <c r="A368" s="42"/>
      <c r="B368" s="28"/>
      <c r="C368" s="20">
        <v>2024</v>
      </c>
      <c r="D368" s="6">
        <f t="shared" si="103"/>
        <v>22800</v>
      </c>
      <c r="E368" s="6"/>
      <c r="F368" s="6">
        <v>22800</v>
      </c>
      <c r="G368" s="6"/>
      <c r="H368" s="20"/>
    </row>
    <row r="369" spans="1:8" ht="18" customHeight="1" x14ac:dyDescent="0.25">
      <c r="A369" s="32" t="s">
        <v>34</v>
      </c>
      <c r="B369" s="33"/>
      <c r="C369" s="19"/>
      <c r="D369" s="6">
        <f>SUM(D362:D368)</f>
        <v>134391.29999999999</v>
      </c>
      <c r="E369" s="6">
        <f t="shared" ref="E369:H369" si="104">SUM(E362:E368)</f>
        <v>0</v>
      </c>
      <c r="F369" s="6">
        <f t="shared" si="104"/>
        <v>134391.29999999999</v>
      </c>
      <c r="G369" s="6">
        <f t="shared" si="104"/>
        <v>0</v>
      </c>
      <c r="H369" s="20">
        <f t="shared" si="104"/>
        <v>0</v>
      </c>
    </row>
    <row r="370" spans="1:8" x14ac:dyDescent="0.25">
      <c r="A370" s="43" t="s">
        <v>71</v>
      </c>
      <c r="B370" s="46" t="s">
        <v>28</v>
      </c>
      <c r="C370" s="20">
        <v>2018</v>
      </c>
      <c r="D370" s="6">
        <f>SUM(E370:H370)</f>
        <v>3000</v>
      </c>
      <c r="E370" s="6"/>
      <c r="F370" s="6">
        <v>3000</v>
      </c>
      <c r="G370" s="6"/>
      <c r="H370" s="20"/>
    </row>
    <row r="371" spans="1:8" x14ac:dyDescent="0.25">
      <c r="A371" s="44"/>
      <c r="B371" s="47"/>
      <c r="C371" s="20">
        <v>2019</v>
      </c>
      <c r="D371" s="6">
        <f t="shared" ref="D371:D377" si="105">SUM(E371:H371)</f>
        <v>11323.5</v>
      </c>
      <c r="E371" s="6"/>
      <c r="F371" s="6">
        <v>11323.5</v>
      </c>
      <c r="G371" s="6"/>
      <c r="H371" s="20"/>
    </row>
    <row r="372" spans="1:8" x14ac:dyDescent="0.25">
      <c r="A372" s="44"/>
      <c r="B372" s="47"/>
      <c r="C372" s="20">
        <v>2020</v>
      </c>
      <c r="D372" s="6">
        <f t="shared" si="105"/>
        <v>3000</v>
      </c>
      <c r="E372" s="6"/>
      <c r="F372" s="6">
        <v>3000</v>
      </c>
      <c r="G372" s="6"/>
      <c r="H372" s="20"/>
    </row>
    <row r="373" spans="1:8" x14ac:dyDescent="0.25">
      <c r="A373" s="44"/>
      <c r="B373" s="47"/>
      <c r="C373" s="20">
        <v>2021</v>
      </c>
      <c r="D373" s="6">
        <f t="shared" si="105"/>
        <v>3000</v>
      </c>
      <c r="E373" s="6"/>
      <c r="F373" s="6">
        <v>3000</v>
      </c>
      <c r="G373" s="6"/>
      <c r="H373" s="20"/>
    </row>
    <row r="374" spans="1:8" x14ac:dyDescent="0.25">
      <c r="A374" s="44"/>
      <c r="B374" s="47"/>
      <c r="C374" s="20">
        <v>2022</v>
      </c>
      <c r="D374" s="6">
        <f t="shared" si="105"/>
        <v>0</v>
      </c>
      <c r="E374" s="6"/>
      <c r="F374" s="6">
        <v>0</v>
      </c>
      <c r="G374" s="6"/>
      <c r="H374" s="20"/>
    </row>
    <row r="375" spans="1:8" x14ac:dyDescent="0.25">
      <c r="A375" s="44"/>
      <c r="B375" s="47"/>
      <c r="C375" s="20">
        <v>2023</v>
      </c>
      <c r="D375" s="6">
        <f t="shared" si="105"/>
        <v>0</v>
      </c>
      <c r="E375" s="6"/>
      <c r="F375" s="6">
        <v>0</v>
      </c>
      <c r="G375" s="6"/>
      <c r="H375" s="20"/>
    </row>
    <row r="376" spans="1:8" x14ac:dyDescent="0.25">
      <c r="A376" s="45"/>
      <c r="B376" s="48"/>
      <c r="C376" s="20">
        <v>2024</v>
      </c>
      <c r="D376" s="6">
        <f t="shared" si="105"/>
        <v>0</v>
      </c>
      <c r="E376" s="6"/>
      <c r="F376" s="6">
        <v>0</v>
      </c>
      <c r="G376" s="6"/>
      <c r="H376" s="20"/>
    </row>
    <row r="377" spans="1:8" ht="25.5" customHeight="1" x14ac:dyDescent="0.25">
      <c r="A377" s="32" t="s">
        <v>35</v>
      </c>
      <c r="B377" s="33"/>
      <c r="C377" s="19"/>
      <c r="D377" s="6">
        <f t="shared" si="105"/>
        <v>20323.5</v>
      </c>
      <c r="E377" s="6">
        <f t="shared" ref="E377:H377" si="106">SUM(E370:E376)</f>
        <v>0</v>
      </c>
      <c r="F377" s="6">
        <f t="shared" si="106"/>
        <v>20323.5</v>
      </c>
      <c r="G377" s="6">
        <f t="shared" si="106"/>
        <v>0</v>
      </c>
      <c r="H377" s="20">
        <f t="shared" si="106"/>
        <v>0</v>
      </c>
    </row>
    <row r="378" spans="1:8" ht="51" x14ac:dyDescent="0.25">
      <c r="A378" s="19" t="s">
        <v>40</v>
      </c>
      <c r="B378" s="20" t="s">
        <v>38</v>
      </c>
      <c r="C378" s="20">
        <v>2018</v>
      </c>
      <c r="D378" s="6">
        <f>D380+D382</f>
        <v>24518.7</v>
      </c>
      <c r="E378" s="6">
        <f>E380+E382</f>
        <v>0</v>
      </c>
      <c r="F378" s="6">
        <f>F380+F382</f>
        <v>24518.7</v>
      </c>
      <c r="G378" s="6">
        <f>G380+G382</f>
        <v>0</v>
      </c>
      <c r="H378" s="20">
        <f>H380+H382+H384</f>
        <v>0</v>
      </c>
    </row>
    <row r="379" spans="1:8" x14ac:dyDescent="0.25">
      <c r="A379" s="37" t="s">
        <v>92</v>
      </c>
      <c r="B379" s="39"/>
      <c r="C379" s="8"/>
      <c r="D379" s="7">
        <f>D381+D383</f>
        <v>24518.7</v>
      </c>
      <c r="E379" s="7">
        <f>E381+E383</f>
        <v>0</v>
      </c>
      <c r="F379" s="7">
        <f>F381+F383</f>
        <v>24518.7</v>
      </c>
      <c r="G379" s="6"/>
      <c r="H379" s="20"/>
    </row>
    <row r="380" spans="1:8" ht="63.75" x14ac:dyDescent="0.25">
      <c r="A380" s="19" t="s">
        <v>72</v>
      </c>
      <c r="B380" s="20" t="s">
        <v>39</v>
      </c>
      <c r="C380" s="20">
        <v>2018</v>
      </c>
      <c r="D380" s="6">
        <v>14595</v>
      </c>
      <c r="E380" s="6"/>
      <c r="F380" s="6">
        <v>14595</v>
      </c>
      <c r="G380" s="6"/>
      <c r="H380" s="20"/>
    </row>
    <row r="381" spans="1:8" ht="25.5" customHeight="1" x14ac:dyDescent="0.25">
      <c r="A381" s="32" t="s">
        <v>36</v>
      </c>
      <c r="B381" s="33"/>
      <c r="C381" s="19"/>
      <c r="D381" s="6">
        <f>SUM(D380:D380)</f>
        <v>14595</v>
      </c>
      <c r="E381" s="6">
        <f>SUM(E380:E380)</f>
        <v>0</v>
      </c>
      <c r="F381" s="6">
        <f>SUM(F380:F380)</f>
        <v>14595</v>
      </c>
      <c r="G381" s="6">
        <f>SUM(G380:G380)</f>
        <v>0</v>
      </c>
      <c r="H381" s="20">
        <f>SUM(H380:H380)</f>
        <v>0</v>
      </c>
    </row>
    <row r="382" spans="1:8" ht="204.75" customHeight="1" x14ac:dyDescent="0.25">
      <c r="A382" s="21" t="s">
        <v>73</v>
      </c>
      <c r="B382" s="20" t="s">
        <v>46</v>
      </c>
      <c r="C382" s="20">
        <v>2018</v>
      </c>
      <c r="D382" s="6">
        <f>F382</f>
        <v>9923.7000000000007</v>
      </c>
      <c r="E382" s="6"/>
      <c r="F382" s="6">
        <f>F384+F385+F386+F387</f>
        <v>9923.7000000000007</v>
      </c>
      <c r="G382" s="6"/>
      <c r="H382" s="20"/>
    </row>
    <row r="383" spans="1:8" ht="25.5" customHeight="1" x14ac:dyDescent="0.25">
      <c r="A383" s="32" t="s">
        <v>37</v>
      </c>
      <c r="B383" s="33"/>
      <c r="C383" s="19"/>
      <c r="D383" s="6">
        <f>SUM(D384:D387)</f>
        <v>9923.7000000000007</v>
      </c>
      <c r="E383" s="6">
        <f t="shared" ref="E383:F383" si="107">SUM(E384:E387)</f>
        <v>0</v>
      </c>
      <c r="F383" s="6">
        <f t="shared" si="107"/>
        <v>9923.7000000000007</v>
      </c>
      <c r="G383" s="6">
        <f>SUM(G382:G382)</f>
        <v>0</v>
      </c>
      <c r="H383" s="20">
        <f>SUM(H382:H382)</f>
        <v>0</v>
      </c>
    </row>
    <row r="384" spans="1:8" ht="39" x14ac:dyDescent="0.25">
      <c r="A384" s="11" t="s">
        <v>48</v>
      </c>
      <c r="B384" s="12" t="s">
        <v>49</v>
      </c>
      <c r="C384" s="20">
        <v>2018</v>
      </c>
      <c r="D384" s="6">
        <f>SUM(E384:H384)</f>
        <v>3775</v>
      </c>
      <c r="E384" s="9"/>
      <c r="F384" s="6">
        <v>3775</v>
      </c>
      <c r="G384" s="9"/>
      <c r="H384" s="10"/>
    </row>
    <row r="385" spans="1:8" ht="56.25" customHeight="1" x14ac:dyDescent="0.25">
      <c r="A385" s="24" t="s">
        <v>50</v>
      </c>
      <c r="B385" s="20" t="s">
        <v>52</v>
      </c>
      <c r="C385" s="20">
        <v>2018</v>
      </c>
      <c r="D385" s="6">
        <f>SUM(E385:H385)</f>
        <v>2501.3000000000002</v>
      </c>
      <c r="E385" s="9"/>
      <c r="F385" s="6">
        <v>2501.3000000000002</v>
      </c>
      <c r="G385" s="9"/>
      <c r="H385" s="10"/>
    </row>
    <row r="386" spans="1:8" ht="51.75" x14ac:dyDescent="0.25">
      <c r="A386" s="11" t="s">
        <v>51</v>
      </c>
      <c r="B386" s="12" t="s">
        <v>53</v>
      </c>
      <c r="C386" s="20">
        <v>2018</v>
      </c>
      <c r="D386" s="6">
        <f>SUM(E386:H386)</f>
        <v>2146.4</v>
      </c>
      <c r="E386" s="9"/>
      <c r="F386" s="6">
        <v>2146.4</v>
      </c>
      <c r="G386" s="9"/>
      <c r="H386" s="10"/>
    </row>
    <row r="387" spans="1:8" ht="61.5" customHeight="1" x14ac:dyDescent="0.25">
      <c r="A387" s="24" t="s">
        <v>55</v>
      </c>
      <c r="B387" s="20" t="s">
        <v>54</v>
      </c>
      <c r="C387" s="20">
        <v>2018</v>
      </c>
      <c r="D387" s="6">
        <f>SUM(E387:H387)</f>
        <v>1501</v>
      </c>
      <c r="E387" s="9"/>
      <c r="F387" s="6">
        <v>1501</v>
      </c>
      <c r="G387" s="9"/>
      <c r="H387" s="10"/>
    </row>
  </sheetData>
  <mergeCells count="139">
    <mergeCell ref="B338:B343"/>
    <mergeCell ref="A344:B344"/>
    <mergeCell ref="B297:B300"/>
    <mergeCell ref="A4:H4"/>
    <mergeCell ref="A137:A143"/>
    <mergeCell ref="B137:B143"/>
    <mergeCell ref="A184:A190"/>
    <mergeCell ref="B184:B190"/>
    <mergeCell ref="A6:A7"/>
    <mergeCell ref="B6:B7"/>
    <mergeCell ref="C6:C7"/>
    <mergeCell ref="D6:H6"/>
    <mergeCell ref="A9:A15"/>
    <mergeCell ref="B9:B15"/>
    <mergeCell ref="A17:A23"/>
    <mergeCell ref="B17:B23"/>
    <mergeCell ref="A29:A35"/>
    <mergeCell ref="A129:A136"/>
    <mergeCell ref="B129:B135"/>
    <mergeCell ref="A121:A128"/>
    <mergeCell ref="B121:B127"/>
    <mergeCell ref="B29:B35"/>
    <mergeCell ref="A37:A43"/>
    <mergeCell ref="B37:B43"/>
    <mergeCell ref="A297:A301"/>
    <mergeCell ref="A223:B223"/>
    <mergeCell ref="A61:A67"/>
    <mergeCell ref="B61:B67"/>
    <mergeCell ref="A97:A103"/>
    <mergeCell ref="B97:B103"/>
    <mergeCell ref="A45:A51"/>
    <mergeCell ref="B45:B51"/>
    <mergeCell ref="A53:A59"/>
    <mergeCell ref="B53:B59"/>
    <mergeCell ref="A69:A74"/>
    <mergeCell ref="B69:B74"/>
    <mergeCell ref="A75:A77"/>
    <mergeCell ref="A78:A80"/>
    <mergeCell ref="B75:B80"/>
    <mergeCell ref="A81:B81"/>
    <mergeCell ref="A82:A87"/>
    <mergeCell ref="B82:B87"/>
    <mergeCell ref="B90:B95"/>
    <mergeCell ref="A90:A95"/>
    <mergeCell ref="A88:B88"/>
    <mergeCell ref="A105:A111"/>
    <mergeCell ref="B105:B111"/>
    <mergeCell ref="A113:A119"/>
    <mergeCell ref="B113:B119"/>
    <mergeCell ref="B192:B198"/>
    <mergeCell ref="A200:A206"/>
    <mergeCell ref="B200:B206"/>
    <mergeCell ref="A216:A222"/>
    <mergeCell ref="B216:B222"/>
    <mergeCell ref="A192:A198"/>
    <mergeCell ref="B145:B150"/>
    <mergeCell ref="A145:A150"/>
    <mergeCell ref="A151:B151"/>
    <mergeCell ref="A207:B207"/>
    <mergeCell ref="B152:B157"/>
    <mergeCell ref="A152:A157"/>
    <mergeCell ref="A158:A163"/>
    <mergeCell ref="B158:B163"/>
    <mergeCell ref="B164:B170"/>
    <mergeCell ref="A164:A170"/>
    <mergeCell ref="A171:A176"/>
    <mergeCell ref="B171:B176"/>
    <mergeCell ref="A177:A183"/>
    <mergeCell ref="B177:B183"/>
    <mergeCell ref="A232:A239"/>
    <mergeCell ref="B232:B238"/>
    <mergeCell ref="A208:A215"/>
    <mergeCell ref="B208:B214"/>
    <mergeCell ref="B281:B287"/>
    <mergeCell ref="A273:A280"/>
    <mergeCell ref="B273:B279"/>
    <mergeCell ref="A255:B255"/>
    <mergeCell ref="A263:B263"/>
    <mergeCell ref="A224:A230"/>
    <mergeCell ref="B224:B230"/>
    <mergeCell ref="A240:A246"/>
    <mergeCell ref="B240:B246"/>
    <mergeCell ref="A231:B231"/>
    <mergeCell ref="A247:B247"/>
    <mergeCell ref="A256:A262"/>
    <mergeCell ref="B256:B262"/>
    <mergeCell ref="A281:A287"/>
    <mergeCell ref="A248:A254"/>
    <mergeCell ref="B248:B254"/>
    <mergeCell ref="A265:A272"/>
    <mergeCell ref="B265:B271"/>
    <mergeCell ref="B362:B368"/>
    <mergeCell ref="A370:A376"/>
    <mergeCell ref="B370:B376"/>
    <mergeCell ref="A309:B309"/>
    <mergeCell ref="A352:B352"/>
    <mergeCell ref="A360:B360"/>
    <mergeCell ref="A369:B369"/>
    <mergeCell ref="A345:A351"/>
    <mergeCell ref="B345:B351"/>
    <mergeCell ref="A353:A359"/>
    <mergeCell ref="B353:B359"/>
    <mergeCell ref="A310:A315"/>
    <mergeCell ref="B310:B315"/>
    <mergeCell ref="A316:B316"/>
    <mergeCell ref="A317:A322"/>
    <mergeCell ref="A323:B323"/>
    <mergeCell ref="B317:B322"/>
    <mergeCell ref="B324:B329"/>
    <mergeCell ref="A330:B330"/>
    <mergeCell ref="A324:A329"/>
    <mergeCell ref="A337:B337"/>
    <mergeCell ref="B331:B336"/>
    <mergeCell ref="A331:A336"/>
    <mergeCell ref="A338:A343"/>
    <mergeCell ref="B289:B295"/>
    <mergeCell ref="A289:A296"/>
    <mergeCell ref="A383:B383"/>
    <mergeCell ref="A1:H1"/>
    <mergeCell ref="A2:H2"/>
    <mergeCell ref="A302:A308"/>
    <mergeCell ref="B302:B308"/>
    <mergeCell ref="A24:B24"/>
    <mergeCell ref="A16:B16"/>
    <mergeCell ref="A36:B36"/>
    <mergeCell ref="A44:B44"/>
    <mergeCell ref="A52:B52"/>
    <mergeCell ref="A60:B60"/>
    <mergeCell ref="A68:B68"/>
    <mergeCell ref="A104:B104"/>
    <mergeCell ref="A112:B112"/>
    <mergeCell ref="A120:B120"/>
    <mergeCell ref="A144:B144"/>
    <mergeCell ref="A191:B191"/>
    <mergeCell ref="A199:B199"/>
    <mergeCell ref="A377:B377"/>
    <mergeCell ref="A379:B379"/>
    <mergeCell ref="A381:B381"/>
    <mergeCell ref="A362:A368"/>
  </mergeCells>
  <pageMargins left="0.11811023622047245" right="0.11811023622047245" top="0.55118110236220474" bottom="0.55118110236220474" header="0.31496062992125984" footer="0.31496062992125984"/>
  <pageSetup paperSize="9" firstPageNumber="7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Анатольевна Миронович</dc:creator>
  <cp:lastModifiedBy>Андрей Сергеевич ОРЛОВ</cp:lastModifiedBy>
  <cp:lastPrinted>2019-10-02T07:03:38Z</cp:lastPrinted>
  <dcterms:created xsi:type="dcterms:W3CDTF">2017-11-09T06:13:02Z</dcterms:created>
  <dcterms:modified xsi:type="dcterms:W3CDTF">2019-10-11T08:58:28Z</dcterms:modified>
</cp:coreProperties>
</file>