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9152" windowHeight="8700"/>
  </bookViews>
  <sheets>
    <sheet name="Постановление" sheetId="2" r:id="rId1"/>
    <sheet name="Приложение 1" sheetId="1" r:id="rId2"/>
    <sheet name="Приложение2" sheetId="4" r:id="rId3"/>
    <sheet name="Лист2" sheetId="3" r:id="rId4"/>
  </sheets>
  <definedNames>
    <definedName name="BossProviderVariable?_a76a7063_d5bf_41dd_b2e3_27a4c3a73235" hidden="1">"25_01_2006"</definedName>
    <definedName name="_xlnm.Print_Titles" localSheetId="1">'Приложение 1'!$19:$19</definedName>
    <definedName name="_xlnm.Print_Titles" localSheetId="2">Приложение2!$8:$10</definedName>
    <definedName name="_xlnm.Print_Area" localSheetId="1">'Приложение 1'!$A$1:$O$239</definedName>
    <definedName name="_xlnm.Print_Area" localSheetId="2">Приложение2!$A$1:$E$34</definedName>
  </definedNames>
  <calcPr calcId="145621"/>
</workbook>
</file>

<file path=xl/calcChain.xml><?xml version="1.0" encoding="utf-8"?>
<calcChain xmlns="http://schemas.openxmlformats.org/spreadsheetml/2006/main">
  <c r="E34" i="4" l="1"/>
  <c r="C34" i="4"/>
  <c r="D26" i="4"/>
  <c r="D34" i="4" s="1"/>
  <c r="L157" i="1" l="1"/>
  <c r="L158" i="1"/>
  <c r="K25" i="1" l="1"/>
  <c r="L156" i="1" l="1"/>
  <c r="K156" i="1"/>
  <c r="J224" i="1"/>
  <c r="K23" i="1"/>
  <c r="K24" i="1"/>
  <c r="K22" i="1"/>
  <c r="K145" i="1" l="1"/>
  <c r="K21" i="1"/>
  <c r="I119" i="1"/>
  <c r="J21" i="1"/>
  <c r="L232" i="1" l="1"/>
  <c r="L231" i="1"/>
  <c r="L230" i="1"/>
  <c r="I221" i="1"/>
  <c r="I220" i="1"/>
  <c r="I219" i="1"/>
  <c r="I218" i="1"/>
  <c r="I217" i="1"/>
  <c r="K216" i="1"/>
  <c r="I216" i="1" s="1"/>
  <c r="K215" i="1"/>
  <c r="I215" i="1" s="1"/>
  <c r="K214" i="1"/>
  <c r="I214" i="1" s="1"/>
  <c r="K213" i="1"/>
  <c r="I213" i="1"/>
  <c r="M212" i="1"/>
  <c r="K212" i="1"/>
  <c r="S211" i="1"/>
  <c r="T211" i="1" s="1"/>
  <c r="I210" i="1"/>
  <c r="I209" i="1"/>
  <c r="I208" i="1"/>
  <c r="Q207" i="1"/>
  <c r="R207" i="1" s="1"/>
  <c r="S207" i="1" s="1"/>
  <c r="I207" i="1"/>
  <c r="Q206" i="1"/>
  <c r="R206" i="1" s="1"/>
  <c r="I206" i="1"/>
  <c r="I204" i="1"/>
  <c r="Q203" i="1"/>
  <c r="R203" i="1" s="1"/>
  <c r="I203" i="1"/>
  <c r="P203" i="1" s="1"/>
  <c r="Q202" i="1"/>
  <c r="R202" i="1" s="1"/>
  <c r="I202" i="1"/>
  <c r="P202" i="1" s="1"/>
  <c r="Q201" i="1"/>
  <c r="I201" i="1"/>
  <c r="I200" i="1"/>
  <c r="I199" i="1"/>
  <c r="I197" i="1"/>
  <c r="I195" i="1"/>
  <c r="L192" i="1"/>
  <c r="I192" i="1"/>
  <c r="I189" i="1"/>
  <c r="K188" i="1"/>
  <c r="I188" i="1" s="1"/>
  <c r="I187" i="1"/>
  <c r="I186" i="1"/>
  <c r="I185" i="1"/>
  <c r="I184" i="1"/>
  <c r="I183" i="1"/>
  <c r="I182" i="1"/>
  <c r="I181" i="1"/>
  <c r="I180" i="1"/>
  <c r="G180" i="1"/>
  <c r="I179" i="1"/>
  <c r="I178" i="1"/>
  <c r="I177" i="1"/>
  <c r="I176" i="1"/>
  <c r="I175" i="1"/>
  <c r="I174" i="1"/>
  <c r="I173" i="1"/>
  <c r="K172" i="1"/>
  <c r="I172" i="1"/>
  <c r="I171" i="1"/>
  <c r="G171" i="1" s="1"/>
  <c r="K171" i="1"/>
  <c r="I170" i="1"/>
  <c r="I169" i="1"/>
  <c r="I168" i="1"/>
  <c r="I167" i="1"/>
  <c r="I166" i="1"/>
  <c r="I164" i="1"/>
  <c r="G162" i="1" s="1"/>
  <c r="I163" i="1"/>
  <c r="L161" i="1"/>
  <c r="L229" i="1" s="1"/>
  <c r="K161" i="1"/>
  <c r="I161" i="1"/>
  <c r="L160" i="1"/>
  <c r="L228" i="1" s="1"/>
  <c r="K160" i="1"/>
  <c r="K159" i="1"/>
  <c r="I157" i="1"/>
  <c r="K157" i="1"/>
  <c r="L224" i="1"/>
  <c r="I156" i="1"/>
  <c r="L155" i="1"/>
  <c r="L223" i="1" s="1"/>
  <c r="K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6" i="1"/>
  <c r="I135" i="1"/>
  <c r="I130" i="1"/>
  <c r="I129" i="1"/>
  <c r="I128" i="1"/>
  <c r="I126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0" i="1"/>
  <c r="I109" i="1"/>
  <c r="I104" i="1"/>
  <c r="I103" i="1"/>
  <c r="I102" i="1"/>
  <c r="I101" i="1"/>
  <c r="I100" i="1"/>
  <c r="I95" i="1"/>
  <c r="I91" i="1"/>
  <c r="I87" i="1"/>
  <c r="I86" i="1"/>
  <c r="I85" i="1"/>
  <c r="I84" i="1"/>
  <c r="I83" i="1"/>
  <c r="I82" i="1"/>
  <c r="I81" i="1"/>
  <c r="I80" i="1"/>
  <c r="I75" i="1"/>
  <c r="I74" i="1"/>
  <c r="I73" i="1"/>
  <c r="I72" i="1"/>
  <c r="I71" i="1"/>
  <c r="I67" i="1"/>
  <c r="I66" i="1"/>
  <c r="I65" i="1"/>
  <c r="I64" i="1"/>
  <c r="I63" i="1"/>
  <c r="I62" i="1"/>
  <c r="I61" i="1"/>
  <c r="I60" i="1"/>
  <c r="I59" i="1"/>
  <c r="I58" i="1"/>
  <c r="I56" i="1"/>
  <c r="I55" i="1"/>
  <c r="I50" i="1"/>
  <c r="I49" i="1"/>
  <c r="I44" i="1"/>
  <c r="I43" i="1"/>
  <c r="I38" i="1"/>
  <c r="I37" i="1"/>
  <c r="I36" i="1"/>
  <c r="I35" i="1"/>
  <c r="I34" i="1"/>
  <c r="I33" i="1"/>
  <c r="I32" i="1"/>
  <c r="K29" i="1"/>
  <c r="K232" i="1" s="1"/>
  <c r="I29" i="1"/>
  <c r="I232" i="1" s="1"/>
  <c r="K28" i="1"/>
  <c r="K231" i="1" s="1"/>
  <c r="K27" i="1"/>
  <c r="K230" i="1" s="1"/>
  <c r="I27" i="1"/>
  <c r="I230" i="1" s="1"/>
  <c r="K26" i="1"/>
  <c r="K229" i="1" s="1"/>
  <c r="I25" i="1"/>
  <c r="K227" i="1"/>
  <c r="K20" i="1"/>
  <c r="I20" i="1"/>
  <c r="L225" i="1" l="1"/>
  <c r="K158" i="1"/>
  <c r="K226" i="1" s="1"/>
  <c r="Q204" i="1"/>
  <c r="G208" i="1"/>
  <c r="K228" i="1"/>
  <c r="M225" i="1"/>
  <c r="K223" i="1"/>
  <c r="K224" i="1"/>
  <c r="I23" i="1"/>
  <c r="I158" i="1"/>
  <c r="I212" i="1"/>
  <c r="R201" i="1"/>
  <c r="S201" i="1" s="1"/>
  <c r="S206" i="1"/>
  <c r="I223" i="1"/>
  <c r="L159" i="1"/>
  <c r="L227" i="1" s="1"/>
  <c r="I21" i="1"/>
  <c r="I224" i="1" s="1"/>
  <c r="I24" i="1"/>
  <c r="I26" i="1"/>
  <c r="I229" i="1" s="1"/>
  <c r="I28" i="1"/>
  <c r="I231" i="1" s="1"/>
  <c r="I155" i="1"/>
  <c r="I165" i="1"/>
  <c r="K225" i="1"/>
  <c r="I160" i="1"/>
  <c r="I228" i="1" s="1"/>
  <c r="I159" i="1" l="1"/>
  <c r="I227" i="1" s="1"/>
  <c r="L226" i="1"/>
  <c r="I226" i="1"/>
  <c r="I22" i="1"/>
  <c r="I225" i="1" s="1"/>
</calcChain>
</file>

<file path=xl/sharedStrings.xml><?xml version="1.0" encoding="utf-8"?>
<sst xmlns="http://schemas.openxmlformats.org/spreadsheetml/2006/main" count="489" uniqueCount="352">
  <si>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</si>
  <si>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</si>
  <si>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</si>
  <si>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</si>
  <si>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</si>
  <si>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</si>
  <si>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</si>
  <si>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</si>
  <si>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</si>
  <si>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</si>
  <si>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№                                 п/п</t>
  </si>
  <si>
    <t>Наименование                                        и местонахождение стройки (объекта), проектная мощность</t>
  </si>
  <si>
    <t>Проект-ная мощ-ность (км/ пог.м)</t>
  </si>
  <si>
    <t>Сроки строи-тель-ства (годы)</t>
  </si>
  <si>
    <t>Информация                                          о состоянии проектно-сметной документации                    (№ заключения/стадия разработки)</t>
  </si>
  <si>
    <t>Сметная стоимость                                                                                                   (тыс. рублей)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</si>
  <si>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</si>
  <si>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</si>
  <si>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</si>
  <si>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Главный распоряди-тель бюджет-ных средств</t>
  </si>
  <si>
    <t>в ценах, утвержден-ных в ПСД</t>
  </si>
  <si>
    <t>в ценах года начала строительства</t>
  </si>
  <si>
    <t>всего</t>
  </si>
  <si>
    <t>федераль-ный бюджет</t>
  </si>
  <si>
    <t>областной бюджет</t>
  </si>
  <si>
    <t>местные бюд-жеты</t>
  </si>
  <si>
    <t xml:space="preserve">прочие источ-ники </t>
  </si>
  <si>
    <t>Строительство                             и реконструкция автомобильных дорог общего пользования регионального                                                                 и межмуниципального значения, включая строительство объектов                                                            в рамках федерального проекта "Дорожная сеть" (регионального проекта "Дорожная сеть") – всего,                             в том числе:</t>
  </si>
  <si>
    <t>Комитет                                            по дорожному хозяйству Ленин-                          градской области (далее - Комитет), государственное казенное учреждение "Управление автомобиль-                               ных дорог Ленинград-                            ской области" (далее - ГКУ "Ленавтодор")</t>
  </si>
  <si>
    <t xml:space="preserve">Комитет </t>
  </si>
  <si>
    <t>1.1</t>
  </si>
  <si>
    <t>Строительство подъезда                                                                          к г. Всеволожску</t>
  </si>
  <si>
    <r>
      <t>2016 – 2024</t>
    </r>
    <r>
      <rPr>
        <sz val="14"/>
        <color indexed="8"/>
        <rFont val="Calibri"/>
        <family val="2"/>
        <charset val="204"/>
      </rPr>
      <t>¹</t>
    </r>
  </si>
  <si>
    <t>В стадии разработки</t>
  </si>
  <si>
    <t>8600000,0  (ориентиро-вочная стоимость                         в ценах 2019 года)</t>
  </si>
  <si>
    <t>8600000,0</t>
  </si>
  <si>
    <t>Комитет, ГКУ "Ленавтодор"</t>
  </si>
  <si>
    <t xml:space="preserve">  </t>
  </si>
  <si>
    <t>1.2</t>
  </si>
  <si>
    <t>Строительство путепровода                                                    в месте пересечения железнодорожных путей                                                                               и автомобильной дороги общего пользования                                                       "Подъезд к г. Гатчина-2"                                   (2 этап - Строительство трехпролетного двухполосного автодорожного путепровода                               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</si>
  <si>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</si>
  <si>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                                               от 13 декабря 2013 года) и сметной стоимости                               (№ 548-14/ СПЭ-2583/05 от 8 сентября 2014 года)</t>
  </si>
  <si>
    <t xml:space="preserve">1051361,48
 (в ценах 
II квартала 2014 года)
</t>
  </si>
  <si>
    <t xml:space="preserve">985377,3
 (по итогам конкурсных процедур)
</t>
  </si>
  <si>
    <t>1,129/ 104,5</t>
  </si>
  <si>
    <t>1.3</t>
  </si>
  <si>
    <t>Реконструкция автомобильной дороги "Петродворец – Кейкино", км 5 – км 26</t>
  </si>
  <si>
    <r>
      <t>2020 - 2024</t>
    </r>
    <r>
      <rPr>
        <sz val="14"/>
        <color indexed="8"/>
        <rFont val="Calibri"/>
        <family val="2"/>
        <charset val="204"/>
      </rPr>
      <t>¹</t>
    </r>
  </si>
  <si>
    <t xml:space="preserve">6200000,0
(ориентиро-вочная стоимость                                   в ценах 2015 года)
</t>
  </si>
  <si>
    <t>1.4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</si>
  <si>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</si>
  <si>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</si>
  <si>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1.5</t>
  </si>
  <si>
    <t xml:space="preserve">Строительство мостового перехода через реку Свирь                                                     у г. Подпорожье Ленинградской области </t>
  </si>
  <si>
    <r>
      <t>2017 - 2024</t>
    </r>
    <r>
      <rPr>
        <sz val="14"/>
        <color indexed="8"/>
        <rFont val="Calibri"/>
        <family val="2"/>
        <charset val="204"/>
      </rPr>
      <t>¹</t>
    </r>
  </si>
  <si>
    <t>Положительное заключение государственной экспертизы (№ 987-15/ГГЭ-648/04                                            от 21 июля 2015 года)                                                    и сметной стоимости                                     (№ 47-1-7-0435-15                                                           от 29 октября                                          2015 года)</t>
  </si>
  <si>
    <t xml:space="preserve">2658216,34  (в ценах                   I квартала
2015 года)
</t>
  </si>
  <si>
    <t>2,5/ 726,31</t>
  </si>
  <si>
    <t>1.6</t>
  </si>
  <si>
    <t xml:space="preserve">Реконструкция мостового перехода через реку Мойка                                        на км 47+300 автомобильной дороги Санкт-Петербург - 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</si>
  <si>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</si>
  <si>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</si>
  <si>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1,7/ 60,41</t>
  </si>
  <si>
    <t>1.7</t>
  </si>
  <si>
    <r>
      <t xml:space="preserve">Строительство мостового перехода через реку Волхов                                                             на подъезде к г. Кириши                                                 в Киришском районе Ленинградской области </t>
    </r>
    <r>
      <rPr>
        <sz val="14"/>
        <color indexed="8"/>
        <rFont val="Calibri"/>
        <family val="2"/>
        <charset val="204"/>
      </rPr>
      <t>⁵</t>
    </r>
  </si>
  <si>
    <t>2016 – 2023</t>
  </si>
  <si>
    <t>1,49/ 434,8</t>
  </si>
  <si>
    <t>1.8</t>
  </si>
  <si>
    <t xml:space="preserve">Строительство автодорожного путепровода на перегоне Таммисуо – Гвардейское участка                                                   Выборг – Каменногорск взамен закрываемых переездов                                                      на ПК 105+00.00,                                                     ПК 106+38.30 </t>
  </si>
  <si>
    <t>2,147/ 154,95</t>
  </si>
  <si>
    <t xml:space="preserve">2015 – 2018 </t>
  </si>
  <si>
    <t>Положительное заключение государственной экспертизы проектной документации (№ 354-14/ГГЭ-9076/04                                             от 21 марта 2014 года)                    и сметной стоимости                      (№ 1232-14/ГГЭ-9076/10                                        от 10 октября                                                        2014 года)</t>
  </si>
  <si>
    <t xml:space="preserve">910785,38 
 (в ценах 
III квартала 2014 года)
</t>
  </si>
  <si>
    <t xml:space="preserve">919838,8 
(по итогам конкурсных процедур)
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</si>
  <si>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</si>
  <si>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</si>
  <si>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</si>
  <si>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</si>
  <si>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t>
  </si>
  <si>
    <t xml:space="preserve">941977,6 
 (в ценах 
III квартала 2014 года)
</t>
  </si>
  <si>
    <t xml:space="preserve">886076,3
(по итогам конкурсных процедур)
</t>
  </si>
  <si>
    <t>1.10</t>
  </si>
  <si>
    <r>
      <t xml:space="preserve">Строительство транспортной развязки на пересечении автомобильной дороги Санкт-Петербург – завод имени Свердлова – Всеволожск                                         (км 39) с железной дорогой               на перегоне Всеволожск – Мельничный Ручей                                    во Всеволожском районе Ленинградской области </t>
    </r>
    <r>
      <rPr>
        <sz val="14"/>
        <color indexed="8"/>
        <rFont val="Calibri"/>
        <family val="2"/>
        <charset val="204"/>
      </rPr>
      <t>⁵</t>
    </r>
  </si>
  <si>
    <t>2014 – 2022</t>
  </si>
  <si>
    <t>Положительное заключение государственной экспертизы проектной документации (№ 299-16/СПЭ-3294/02                                   от 15 июля 2016 года)                                 и сметной стоимости                            (№ 47-1-7-0256-17                     от 15 марта  2017 года)</t>
  </si>
  <si>
    <t>1438048,7                        (в ценах                     IV квартала                 2016 года)</t>
  </si>
  <si>
    <t>1438048,7          (в ценах                    IV квартала                    2016 года)</t>
  </si>
  <si>
    <t>1,26628/ 79,2</t>
  </si>
  <si>
    <r>
      <t>2019</t>
    </r>
    <r>
      <rPr>
        <sz val="14"/>
        <color indexed="8"/>
        <rFont val="Calibri"/>
        <family val="2"/>
        <charset val="204"/>
      </rPr>
      <t>⁴</t>
    </r>
  </si>
  <si>
    <r>
      <t>2020</t>
    </r>
    <r>
      <rPr>
        <sz val="14"/>
        <color indexed="8"/>
        <rFont val="Calibri"/>
        <family val="2"/>
        <charset val="204"/>
      </rPr>
      <t>⁴</t>
    </r>
  </si>
  <si>
    <r>
      <t>2021</t>
    </r>
    <r>
      <rPr>
        <sz val="14"/>
        <color indexed="8"/>
        <rFont val="Calibri"/>
        <family val="2"/>
        <charset val="204"/>
      </rPr>
      <t>⁴</t>
    </r>
  </si>
  <si>
    <r>
      <t>2022</t>
    </r>
    <r>
      <rPr>
        <sz val="14"/>
        <color indexed="8"/>
        <rFont val="Calibri"/>
        <family val="2"/>
        <charset val="204"/>
      </rPr>
      <t>⁴</t>
    </r>
  </si>
  <si>
    <t>1.11</t>
  </si>
  <si>
    <r>
      <t>Реконструкция автомобильной дороги "Копорье – Ручьи",                                        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</si>
  <si>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t>1000000,0  (ориентиро-вочная стоимость                            в ценах                               2015 года)</t>
  </si>
  <si>
    <t>1.12</t>
  </si>
  <si>
    <t>Строительство автомобильной дороги нового выхода из Санкт-Петербурга от КАД в обход населенных пунктов Мурино                                        и Новое Девяткино с выходом на существующую автомобильную дорогу "Санкт-Петербург – Матокса"</t>
  </si>
  <si>
    <t>2018 - 2024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</si>
  <si>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</si>
  <si>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15187929,73 (в ценах                         II квартала                     2016 года)</t>
  </si>
  <si>
    <t>18542700,7</t>
  </si>
  <si>
    <r>
      <t>2023</t>
    </r>
    <r>
      <rPr>
        <sz val="14"/>
        <color indexed="8"/>
        <rFont val="Calibri"/>
        <family val="2"/>
        <charset val="204"/>
      </rPr>
      <t>⁴</t>
    </r>
  </si>
  <si>
    <r>
      <t>2024</t>
    </r>
    <r>
      <rPr>
        <sz val="14"/>
        <color indexed="8"/>
        <rFont val="Calibri"/>
        <family val="2"/>
        <charset val="204"/>
      </rPr>
      <t>⁴</t>
    </r>
  </si>
  <si>
    <t>1.13</t>
  </si>
  <si>
    <t>Реконструкция автомобильной дороги общего пользования регионального значения"Санкт-Петербург – Колтуши                                                                               на участке КАД - Колтуши"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</si>
  <si>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</si>
  <si>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</si>
  <si>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</si>
  <si>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</si>
  <si>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</si>
  <si>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36764,53</t>
  </si>
  <si>
    <t>1.15</t>
  </si>
  <si>
    <t xml:space="preserve">Подключение международного автомобильного вокзала                                        в составе ТПУ "Девяткино"                                          к КАД". 2 Этап. "Транспортная развязка с КАД на км 30+717 прямого хода КАД" </t>
  </si>
  <si>
    <t>2017 - 2020</t>
  </si>
  <si>
    <t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t>
  </si>
  <si>
    <t>975733,2                   (в ценах                          II квартала                     2017 года)</t>
  </si>
  <si>
    <t>975733,15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</si>
  <si>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</si>
  <si>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                                                     на ПК 229+44.20 </t>
  </si>
  <si>
    <t>2014 – 2019</t>
  </si>
  <si>
    <t>Положительное заключение государственной экспертизы проектной документации (№ 535-13/СПЭ-2615/02                                                 от 23 декабря                              2013 года)                                              и сметной стоимости                            (№ 596-14/СПЭ-2615/05                                от 29 сентября                             2014 года)</t>
  </si>
  <si>
    <t>716611,0 
 (в ценах 
II квартала
2014 года)</t>
  </si>
  <si>
    <t>671587,6 
(по итогам конкурсных процедур)</t>
  </si>
  <si>
    <t>2,804/ 191,75</t>
  </si>
  <si>
    <t>1.17</t>
  </si>
  <si>
    <t xml:space="preserve">Реконструкция автомобильной дороги "Красное Село – Гатчина – Павловск",                                                   на участке                                             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</si>
  <si>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</si>
  <si>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</si>
  <si>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622431,8 
(по итогам конкурсных процедур)</t>
  </si>
  <si>
    <t>1.18</t>
  </si>
  <si>
    <t>Реконструкция автомобильной дороги общего пользования регионального значения "Войпала - Сирокасска - Васильково - Горная Шальдиха" на участке                                                        км 13 - км 14 с устройством нового водопропускного сооружения на р. Рябиновке</t>
  </si>
  <si>
    <t>2019 - 2021</t>
  </si>
  <si>
    <t>120000,0                    (в ценах                       2019 года)</t>
  </si>
  <si>
    <t>120000,0</t>
  </si>
  <si>
    <t>1.19</t>
  </si>
  <si>
    <t>Строительство подъезда к ТПУ "Кудрово" с реконструкцией транспортной развязки                                                           на км 12+575 автомобильной дороги  Р-21 "Кола",                                                              в том числе:</t>
  </si>
  <si>
    <t>2020 - 2024¹</t>
  </si>
  <si>
    <t>1.19.1</t>
  </si>
  <si>
    <t>Этап 1. Строительство подъезда к ТПУ "Кудрово"</t>
  </si>
  <si>
    <t>1000000,0 (ориентиро-вочная стоимость                          в ценах                           2020 года)</t>
  </si>
  <si>
    <t>1000000,0</t>
  </si>
  <si>
    <t>1.19.2</t>
  </si>
  <si>
    <t>Этап 2. Реконструкция транспортной развязки                                                                        на км 12+575 автомобильной дороги  Р-21 "Кола"</t>
  </si>
  <si>
    <t>1500000,0 (ориентиро-вочная стоимость                                       в ценах                               2020 года)</t>
  </si>
  <si>
    <t>1500000,0</t>
  </si>
  <si>
    <t>1.20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</si>
  <si>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</si>
  <si>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                                                                 значения - всего,                                                      в том числе:</t>
  </si>
  <si>
    <t>Администрации муниципальных                         образований</t>
  </si>
  <si>
    <t>2.1</t>
  </si>
  <si>
    <t xml:space="preserve">Реконструкция мостового перехода через р. Саба                                           в дер. Малый Сабск   </t>
  </si>
  <si>
    <t>2017 - 2019</t>
  </si>
  <si>
    <t xml:space="preserve">Положительное заключение государственной экспертизы проектной документации (№47-1-1-3-0312-18                               от 3 декабря 2018 года) и сметной стоимости (№47-1-0263-18                                        от 25 декабря                                     2018 года)      </t>
  </si>
  <si>
    <t xml:space="preserve">42149,12       (в ценах        I квартала       2018 года) </t>
  </si>
  <si>
    <t xml:space="preserve">Сабское сельское поселение </t>
  </si>
  <si>
    <t>0,12634/36,75</t>
  </si>
  <si>
    <t>2.2</t>
  </si>
  <si>
    <t xml:space="preserve">Разработка проектно-сметной документации                                       на реконструкцию автодороги «Лемовжа - Гостятино» </t>
  </si>
  <si>
    <t>2021</t>
  </si>
  <si>
    <t>Разработка ПСД</t>
  </si>
  <si>
    <t xml:space="preserve">7 488,5 (ориентиро-вочная стоимость                   в ценах                      2017 года) </t>
  </si>
  <si>
    <r>
      <t>7488,5</t>
    </r>
    <r>
      <rPr>
        <sz val="14"/>
        <color indexed="8"/>
        <rFont val="Calibri"/>
        <family val="2"/>
        <charset val="204"/>
      </rPr>
      <t>²</t>
    </r>
  </si>
  <si>
    <t>Волосовский муниципальный район</t>
  </si>
  <si>
    <t>2.3</t>
  </si>
  <si>
    <t xml:space="preserve">Разработка проектно-сметной документации                                      на реконструкцию автодороги                                        "Б. Сабск - Изори" </t>
  </si>
  <si>
    <t>2022</t>
  </si>
  <si>
    <t xml:space="preserve">7 000,0 (ориентиро-вочная стоимость              в ценах                        2017 года) </t>
  </si>
  <si>
    <r>
      <t>7000,0</t>
    </r>
    <r>
      <rPr>
        <sz val="14"/>
        <color indexed="8"/>
        <rFont val="Calibri"/>
        <family val="2"/>
        <charset val="204"/>
      </rPr>
      <t>²</t>
    </r>
  </si>
  <si>
    <t>2.4</t>
  </si>
  <si>
    <t xml:space="preserve">Реконструкция ул. Дорожная                                    (в границах от Дороги Жизни                                                   до дома № 7), Садового переулка                                                  и улицы Майской                                 в г. Всеволожске по адресу: Ленинградская область,                                                    г. Всеволожск, ул. Дорожная                                                              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</si>
  <si>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>2018 - 2020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</si>
  <si>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      </t>
  </si>
  <si>
    <t>42 692,49                           ( в ценах                    IV квартала                 2014 года)</t>
  </si>
  <si>
    <r>
      <t>50436,3</t>
    </r>
    <r>
      <rPr>
        <sz val="14"/>
        <color indexed="8"/>
        <rFont val="Calibri"/>
        <family val="2"/>
        <charset val="204"/>
      </rPr>
      <t>²</t>
    </r>
  </si>
  <si>
    <t>Город                             Всеволожск</t>
  </si>
  <si>
    <t>2.5</t>
  </si>
  <si>
    <t xml:space="preserve"> Строительство улично-дорожной сети по адресу: Ленинградская область,                    г. Всеволожск, Южный жилой район, продолжение                              ул. Добровольского                                   от ул. Невская                                           до ул. Аэропортовская,                                      ул. Аэропортовская                                            от пр. Добровольского                                       до ул. Центральная </t>
  </si>
  <si>
    <t>2021 - 2022</t>
  </si>
  <si>
    <t xml:space="preserve">Положительное заключение государственной экспертизы проектной документации (№ 47-1-1-3-0168-16                                   от 24 июня 2016 года)                           и  сметной стоимости  (№ 47-1-8-0778-16                       от 28 ноября 2016 года)      </t>
  </si>
  <si>
    <t>66 196,51                         (в ценах                          III квартала                                  2016 года)</t>
  </si>
  <si>
    <r>
      <t>62028,3</t>
    </r>
    <r>
      <rPr>
        <sz val="14"/>
        <color indexed="8"/>
        <rFont val="Calibri"/>
        <family val="2"/>
        <charset val="204"/>
      </rPr>
      <t>²</t>
    </r>
  </si>
  <si>
    <t>Город                              Всеволожск</t>
  </si>
  <si>
    <t>2.6</t>
  </si>
  <si>
    <t xml:space="preserve">Строительство 1 этапа улично-дорожной сети                                 ул. Московская                                       от ул. Невская                                         до ул. Крымская </t>
  </si>
  <si>
    <t xml:space="preserve">58 811,59 (ориентиро-вочная стоимость                         в ценах                   2017 года) </t>
  </si>
  <si>
    <t>Город                  Всеволожск</t>
  </si>
  <si>
    <t>2.7</t>
  </si>
  <si>
    <t>Строительство продолжения ул. Слепнева                                                 (от ул. Авиатриссы Зверевой                                          до примыкания                                 к ул. Киевской) по адресу: Ленинградская область,                          г. Гатчина</t>
  </si>
  <si>
    <t xml:space="preserve">Положительное заключение государственной экспертизы проектной документации (№ 47-1-4-0118-15                                          от 30 июля 2015 года)                         и  сметной стоимости  (№ 47-1-8-0351-15                     от 31 августа 2015 года)    </t>
  </si>
  <si>
    <t>96 926,73                      (в ценах                            I квартала 2015 года)</t>
  </si>
  <si>
    <r>
      <t>103740,6</t>
    </r>
    <r>
      <rPr>
        <sz val="14"/>
        <color indexed="8"/>
        <rFont val="Calibri"/>
        <family val="2"/>
        <charset val="204"/>
      </rPr>
      <t>²</t>
    </r>
  </si>
  <si>
    <t>Город                               Гатчина</t>
  </si>
  <si>
    <t>2.8</t>
  </si>
  <si>
    <t xml:space="preserve">Реконструкция "Подъезд                                                            к музею "Дом станционного смотрителя" в д. Выра                                             от а/д "Кемполово - Выра - Тосно - Шапки" по адресу: Ленинградская область, Гатчинский район,                             МО "Рождественское селькое поселение", дер. Выра </t>
  </si>
  <si>
    <t>2018</t>
  </si>
  <si>
    <t xml:space="preserve">Положительное заключение государственной экспертизы проектной документации (№ 47-1-4-0121-15                                    от 31 июля 2015 года)                                             и  сметной стоимости  (№ 47-1-7-0346-15                         от 24 августа 2015 года)    </t>
  </si>
  <si>
    <t>5 343,29                      (в ценах                                  IV квартала 2014 года)</t>
  </si>
  <si>
    <r>
      <t>4876,6</t>
    </r>
    <r>
      <rPr>
        <sz val="14"/>
        <color indexed="8"/>
        <rFont val="Calibri"/>
        <family val="2"/>
        <charset val="204"/>
      </rPr>
      <t>²</t>
    </r>
  </si>
  <si>
    <t>Рождественское сельское поселение</t>
  </si>
  <si>
    <t>2.9</t>
  </si>
  <si>
    <t xml:space="preserve">Реконструкция автомобильной дороги "Подъезд                                                      к многофункциональному музейному центру                                          в с. Рождествено от а/д М-20 Санкт-Петербург - Псков",                                                              по адресу: Ленинградская область, Гатчинский район,                   с. Рождествено </t>
  </si>
  <si>
    <t xml:space="preserve">Положительное заключение государственной экспертизы проектной документации (№ 47-1-1-3-0064-16                                от 29 января 2016 года)                                      и  сметной стоимости  (№ 47-1-7-0525-16                       от 29 августа 2016 года)    </t>
  </si>
  <si>
    <t>17 201,35              (в ценах                         I квартала 2016 года)</t>
  </si>
  <si>
    <r>
      <t>15745,6</t>
    </r>
    <r>
      <rPr>
        <sz val="14"/>
        <color indexed="8"/>
        <rFont val="Calibri"/>
        <family val="2"/>
        <charset val="204"/>
      </rPr>
      <t>²</t>
    </r>
  </si>
  <si>
    <t>2.10</t>
  </si>
  <si>
    <t xml:space="preserve">Разработка проектно-сметной документации                                           на реконструкцию автомобильной дороги                       по адресу: Ленинградская область, Кировский район,                           г. Отрадное, 4 Советский проспект от региональной трассы СПб - Кировск                         до ул. Балтийская </t>
  </si>
  <si>
    <t xml:space="preserve">6 812,3 (ориентиро-вочная стоимость                       в ценах                2017 года) </t>
  </si>
  <si>
    <r>
      <t>6812,3</t>
    </r>
    <r>
      <rPr>
        <sz val="14"/>
        <color indexed="8"/>
        <rFont val="Calibri"/>
        <family val="2"/>
        <charset val="204"/>
      </rPr>
      <t>²</t>
    </r>
  </si>
  <si>
    <t xml:space="preserve">Отрадненское  городское поселение </t>
  </si>
  <si>
    <t>2.11</t>
  </si>
  <si>
    <t>Разработка проектно-сметной документации на строительство трех пешеходных мостов через Малоневский канал в районе жилых домов № 7, 9, 15                                  в г. Шлиссельбург                                                         (3 моста по 42 пог.м)</t>
  </si>
  <si>
    <t>2020 - 2021</t>
  </si>
  <si>
    <t xml:space="preserve">19 060,8 (ориентиро-вочная стоимость           в ценах             2019 года) </t>
  </si>
  <si>
    <t>Шлиссельбург-ское городское поселение</t>
  </si>
  <si>
    <t>2.12</t>
  </si>
  <si>
    <t>Строительство дороги                                     к детскому саду п. Новоселье Ломоносовского района Ленинградской области                                            II, III этапы по адресу: 188507, Ленинградская область, Ломоносовский район,                                 п. Новоселье,                                                      кадастровый номер 47:14:000000:37881</t>
  </si>
  <si>
    <t>2019 - 2020</t>
  </si>
  <si>
    <t>Положительное заключение государственной экспертизы проектной документации (№ 47-1-1-3-0155-17                                             от 12 сентября                                                2017 года)                                       и сметной стоимости             (№ 1-1-1-0042-17                                         от 24 октября 2017 года)</t>
  </si>
  <si>
    <t xml:space="preserve">44 123,43             (в ценах                         I квартала 2017 года) </t>
  </si>
  <si>
    <t>49389,669 (по итогам конкурсных процедур)</t>
  </si>
  <si>
    <t>Анинское городское поселение</t>
  </si>
  <si>
    <t>(по итогам конкурсных процедур)</t>
  </si>
  <si>
    <t>2.13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</si>
  <si>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                                                      в гор. Сосновый Бор Ленинградской области                               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                                                                     в гор. Сосновый Бор Ленинградской области.        Этап 1. Участок Копорского шоссе от перекреста                                     с  ул. Ленинградская                       до проезда на базу ВНИПИЭТ </t>
  </si>
  <si>
    <t xml:space="preserve">Положительное заключение государственной экспертизы проектной документации (№ 47-1-1-2-0142-17                                                от 1 сентября                          2017 года)                                         и  сметной стоимости  (№ 1-1-1-0018-17                      от 1сентября 2017 года)    </t>
  </si>
  <si>
    <t>57 742,73             (в ценах                               I квартала 2014 года)</t>
  </si>
  <si>
    <r>
      <t>69531,5</t>
    </r>
    <r>
      <rPr>
        <sz val="14"/>
        <color indexed="8"/>
        <rFont val="Calibri"/>
        <family val="2"/>
        <charset val="204"/>
      </rPr>
      <t>²</t>
    </r>
  </si>
  <si>
    <t>Сосновоборский городской округ</t>
  </si>
  <si>
    <t>2.14</t>
  </si>
  <si>
    <t xml:space="preserve">Строительство моста через Староладожский канал в створе Северного переулка                                                  в г. Шлиссельбург </t>
  </si>
  <si>
    <t xml:space="preserve"> -/60,0</t>
  </si>
  <si>
    <t>2023 - 2024</t>
  </si>
  <si>
    <t xml:space="preserve">256 885,4   (ориентиро-вочная стоимость         в ценах  2017 года) </t>
  </si>
  <si>
    <r>
      <t>256885,4</t>
    </r>
    <r>
      <rPr>
        <sz val="14"/>
        <color indexed="8"/>
        <rFont val="Calibri"/>
        <family val="2"/>
        <charset val="204"/>
      </rPr>
      <t>²</t>
    </r>
  </si>
  <si>
    <t>2.15</t>
  </si>
  <si>
    <t xml:space="preserve">Строительство пешеходного мостового перехода через                              р. Оредеж в дер. Даймище                                           на территории Рождественского сельского поселения Гатчинского муниципального района Ленинградской области </t>
  </si>
  <si>
    <t xml:space="preserve"> -/80,0</t>
  </si>
  <si>
    <t xml:space="preserve">32 977,3  (ориентиро-вочная стоимость                        в ценах                 2017 года) </t>
  </si>
  <si>
    <r>
      <t>32977,3</t>
    </r>
    <r>
      <rPr>
        <sz val="14"/>
        <color indexed="8"/>
        <rFont val="Calibri"/>
        <family val="2"/>
        <charset val="204"/>
      </rPr>
      <t>²</t>
    </r>
  </si>
  <si>
    <t>2.16</t>
  </si>
  <si>
    <t>Строительство участка улично-дорожной сети для обеспечения подъезда к наноцентру                                   в г. Гатчина по адресу: Ленинградская область,                 г. Гатчина, дорога между Пушкинским и Ленинградским шоссе</t>
  </si>
  <si>
    <t>2016 - 2018</t>
  </si>
  <si>
    <t xml:space="preserve">Положительное заключение государственной экспертизы проектной документации (№ 47-1-4-0119-15                                     от 31 июля 2015 года)                                       и  сметной стоимости  (№ 47-1-7-0340-15                                от 17 августа 2015 года)    </t>
  </si>
  <si>
    <t>49091,37     (в ценах                         I квартала                2015 года)</t>
  </si>
  <si>
    <r>
      <t>40796,0                              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</si>
  <si>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Город Гатчина</t>
  </si>
  <si>
    <t>2.17</t>
  </si>
  <si>
    <t>Разработка проектно-сметной документации на строительство пешеходного мостового перехода через р. Оредеж                                                                 в дер. Даймище</t>
  </si>
  <si>
    <t>2065,5                       (в ценах                              I квартала 2016 года)</t>
  </si>
  <si>
    <r>
      <t>2065,5                                  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</si>
  <si>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2.18</t>
  </si>
  <si>
    <t>Реконструкция моста через Визятский ручей, ул.Карла Маркса в г. Тихвин Тихвинского городского поселения Тихвинского муниципального района                        по адресу: 187555, Ленинградская область, Тихвинский район,                                   г. Тихвин, ул. Карла Маркса</t>
  </si>
  <si>
    <t xml:space="preserve">Положительное заключение государственной экспертизы проектной документации (№ 47-1-4-0082-15                                      от 15 мая 2015 года)                                               и  сметной стоимости  (№47-1-8-0268-15                               от 15 июня 2015 года)   </t>
  </si>
  <si>
    <t>69 559,57                           (в ценах                 IV квартала                    2014 года)</t>
  </si>
  <si>
    <r>
      <t>79 861,0                    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</si>
  <si>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Тихвинское городское поселение</t>
  </si>
  <si>
    <t xml:space="preserve"> -/ 37,04</t>
  </si>
  <si>
    <t>2.19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</si>
  <si>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</si>
  <si>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 xml:space="preserve">13 160,0 (ориентиро-вочная стоимость                    в ценах                   2017 года) </t>
  </si>
  <si>
    <r>
      <t>9190,0                             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</si>
  <si>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2.20</t>
  </si>
  <si>
    <t>Разработка проектно-сметной документации                                 на реконструкцию участка автомобильной дороги                                по ул. Скворцова                                  г.п. им. Морозова</t>
  </si>
  <si>
    <t>4080,0              (в ценах III квартала 2019 года)</t>
  </si>
  <si>
    <t>4080,0 (по итогам конкурсных процедур)</t>
  </si>
  <si>
    <t>Морозовское городское поселение</t>
  </si>
  <si>
    <t>2.21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</si>
  <si>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</si>
  <si>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 xml:space="preserve">Положительное заключение государственной экспертизы проектной документации (№ 47-1-1-3-026005-2019 от 27 сентября 2019 года)                                     и  сметной стоимости  (№47-1-0177-19 от 27 сентября 2019 года)   </t>
  </si>
  <si>
    <t>192 003,45              (в ценах I квартала 2019 года)</t>
  </si>
  <si>
    <t>186 061,5</t>
  </si>
  <si>
    <t>Сертолово</t>
  </si>
  <si>
    <t>2.22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</si>
  <si>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</si>
  <si>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2020</t>
  </si>
  <si>
    <t xml:space="preserve">4500,0 (ориентиро-вочная стоимость                    в ценах                   2019 года) </t>
  </si>
  <si>
    <t>4500,0</t>
  </si>
  <si>
    <t>Тосненское городское поселение</t>
  </si>
  <si>
    <t>2.23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</si>
  <si>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</si>
  <si>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</si>
  <si>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</si>
  <si>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33 244,2²</t>
  </si>
  <si>
    <t>Кингисеппское городское поселение</t>
  </si>
  <si>
    <t>2.24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</si>
  <si>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</si>
  <si>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 xml:space="preserve">7 583,33 (ориентиро-вочная стоимость                    в ценах                   2019 года) </t>
  </si>
  <si>
    <t>Гатчинский муниципальный район</t>
  </si>
  <si>
    <t>Строительство (реконструкция), включая проектирование, автомобильных дорог                                     общего пользования                       местного значения -                                              нераспределенные средства</t>
  </si>
  <si>
    <t>Приоритетный проект "Комплексное развитие дорожно-транспортной инфраструктуры Бугровского, Муринского                                                                      и  Новодевяткинского сельских поселений  Ленинградской области"</t>
  </si>
  <si>
    <t>Комитет, Управление Ленинградской области                  по транспорту, ГКУ "Ленавтодор"</t>
  </si>
  <si>
    <t>Комитет, Управление Ленинград-ской области по транспорту</t>
  </si>
  <si>
    <t>3.1</t>
  </si>
  <si>
    <t>Строительство автомобильной дороги от кольцевой автомобильной дороги вокруг Санкт-Петербурга                                                                     до автодороги "Санкт-Петербург - Матокса" (платная скоростная автомобильная дорога)</t>
  </si>
  <si>
    <r>
      <t>2021 -2024</t>
    </r>
    <r>
      <rPr>
        <sz val="14"/>
        <color indexed="8"/>
        <rFont val="Calibri"/>
        <family val="2"/>
        <charset val="204"/>
      </rPr>
      <t>¹</t>
    </r>
  </si>
  <si>
    <t>5500000,0 (ориентиро-вочная стоимость                                  в ценах                  2019 года)</t>
  </si>
  <si>
    <t>3.2</t>
  </si>
  <si>
    <t>Развитие инфраструктуры общественного транспорта (ТПУ "Девяткино")</t>
  </si>
  <si>
    <t>405554,0 (ориентиро-вочная стоимость                  с учетом индексов-дефляторов                 до 2020 года)</t>
  </si>
  <si>
    <t>Управление Ленинградской области                              по транспорту</t>
  </si>
  <si>
    <t>Управление Ленинград-ской области по транспорту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</si>
  <si>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</si>
  <si>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t>__________________________________________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</si>
  <si>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</si>
  <si>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r>
      <rPr>
        <sz val="14"/>
        <color indexed="8"/>
        <rFont val="Calibri"/>
        <family val="2"/>
        <charset val="204"/>
      </rPr>
      <t xml:space="preserve">² </t>
    </r>
    <r>
      <rPr>
        <sz val="14"/>
        <color indexed="8"/>
        <rFont val="Times New Roman"/>
        <family val="1"/>
        <charset val="204"/>
      </rPr>
      <t xml:space="preserve">Сметная стоимость объектов в ценах года  включения объекта в Перечень предусматривает затраты только на строительно-монтажные работы без учета затрат на разработку ПИР, строительный контроль, авторский надзор. </t>
    </r>
  </si>
  <si>
    <r>
      <rPr>
        <sz val="14"/>
        <color indexed="8"/>
        <rFont val="Calibri"/>
        <family val="2"/>
        <charset val="204"/>
      </rPr>
      <t xml:space="preserve">³ </t>
    </r>
    <r>
      <rPr>
        <sz val="14"/>
        <color indexed="8"/>
        <rFont val="Times New Roman"/>
        <family val="1"/>
        <charset val="204"/>
      </rPr>
      <t>Переходящие с 2017 года объекты (сметная стоимость указана в ценах года начала реализации объекта и в соответствии с заключенными в 2016-2017 годах соглашениями о предоставлении субсидий).</t>
    </r>
  </si>
  <si>
    <t>Переходящие с 2017 года объекты (сметная стоимость указана в ценах 2017 года в соответствии с заключенными в 2017 году соглашениями)</t>
  </si>
  <si>
    <r>
      <rPr>
        <sz val="14"/>
        <color indexed="8"/>
        <rFont val="Calibri"/>
        <family val="2"/>
        <charset val="204"/>
      </rPr>
      <t>⁵</t>
    </r>
    <r>
      <rPr>
        <sz val="14"/>
        <color indexed="8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</si>
  <si>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t>⁴ Объекты финансируются (за счет средств областного бюджета) в рамках основного мероприятия федеральный проект "Дорожная сеть" (региональный проект "Дорожная сеть").</t>
  </si>
  <si>
    <r>
      <t>2023 - 2024</t>
    </r>
    <r>
      <rPr>
        <sz val="14"/>
        <color indexed="8"/>
        <rFont val="Calibri"/>
        <family val="2"/>
        <charset val="204"/>
      </rPr>
      <t>¹</t>
    </r>
  </si>
  <si>
    <r>
      <t>2023 – 2024</t>
    </r>
    <r>
      <rPr>
        <sz val="14"/>
        <color indexed="8"/>
        <rFont val="Calibri"/>
        <family val="2"/>
        <charset val="204"/>
      </rPr>
      <t>¹</t>
    </r>
  </si>
  <si>
    <r>
      <t>2019 - 2024</t>
    </r>
    <r>
      <rPr>
        <sz val="14"/>
        <color indexed="8"/>
        <rFont val="Calibri"/>
        <family val="2"/>
        <charset val="204"/>
      </rPr>
      <t>¹</t>
    </r>
  </si>
  <si>
    <t>8868978,3</t>
  </si>
  <si>
    <t>1430480,4</t>
  </si>
  <si>
    <t>522540,9</t>
  </si>
  <si>
    <t xml:space="preserve">6500000,0 (ориентиро-вочная стоимость                         в ценах                            2018 года) </t>
  </si>
  <si>
    <t>6734000,0</t>
  </si>
  <si>
    <t>Положительное заключение государственной экспертизы проектной документации (№ в ЕГРЗ 41-1-1-3-028277-2019                                                          от 17 октября 2019 года) и сметной стоимости                                         (№ 01265-19/ГГЭ-05986/07-01                                от 17 октября 2019 года)</t>
  </si>
  <si>
    <t xml:space="preserve">3757467,61
 (в ценах 
II квартала 2019 года)
</t>
  </si>
  <si>
    <t>3757467,61</t>
  </si>
  <si>
    <t>3288195,3</t>
  </si>
  <si>
    <t>2.25</t>
  </si>
  <si>
    <t>ПРАВИТЕЛЬСТВО ЛЕНИНГРАДСКОЙ ОБЛАСТИ</t>
  </si>
  <si>
    <t>ПОСТАНОВЛЕНИЕ</t>
  </si>
  <si>
    <t xml:space="preserve"> «____»_________ 2019  года                                                        № _________</t>
  </si>
  <si>
    <t xml:space="preserve">О внесении изменений в постановление Правительства </t>
  </si>
  <si>
    <t>Ленинградской области  от 30 ноября 2015 года № 450</t>
  </si>
  <si>
    <t>Правительство Ленинградской  области  п о с т а н о в л я е т :</t>
  </si>
  <si>
    <t xml:space="preserve">1. Внести в  постановление Правительства Ленинградской области  от 30 ноября  2015 года  № 450 "Об утверждении Перечня объектов подпрограммы "Развитие сети автомобильных дорог общего пользования государственной программы Ленинградской области "Развитие транспортной системы Ленинградской области" и распределения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"Развитие транспортной системы  Ленинградской области" изменения, изложив Приложения 1 и 2 в редакции согласно Приложениям 1 и 2 к настоящему постановлению. </t>
  </si>
  <si>
    <t>2. Контроль за исполнением постановления возложить на заместителя Председателя Правительства Ленинградской области  по строительству и жилищно-коммунальному хозяйству.</t>
  </si>
  <si>
    <t>3. Настоящее постановление вступает в силу с даты его подписания.</t>
  </si>
  <si>
    <t xml:space="preserve"> Губернатор Ленинградской области                                                      А.Ю. Дрозденко</t>
  </si>
  <si>
    <t xml:space="preserve">Приложение2 </t>
  </si>
  <si>
    <t>к постановлению Правительства</t>
  </si>
  <si>
    <t>Ленинградской области от__________  №___</t>
  </si>
  <si>
    <t xml:space="preserve"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"Развитие транспортной системы  Ленинградской области" </t>
  </si>
  <si>
    <t>№                       п/п</t>
  </si>
  <si>
    <t>Наименование муниципального образования</t>
  </si>
  <si>
    <t>Объем финансирования (тыс. рублей)</t>
  </si>
  <si>
    <t>2019 год</t>
  </si>
  <si>
    <t>2020 год</t>
  </si>
  <si>
    <t>2021 год</t>
  </si>
  <si>
    <t>Всеволожский муниципальный район</t>
  </si>
  <si>
    <t>Город Всеволожск</t>
  </si>
  <si>
    <t>Кингисеппский муниципальный район</t>
  </si>
  <si>
    <t xml:space="preserve">Кингисеппское городское поселение </t>
  </si>
  <si>
    <t>Кировский муниципальный район</t>
  </si>
  <si>
    <t>Шлиссельбургское городское поселение</t>
  </si>
  <si>
    <t>Ломоносовский муниципальный район</t>
  </si>
  <si>
    <t>Тосненский район</t>
  </si>
  <si>
    <t>Нераспределенные средства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</si>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</sst>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00"/>
    <numFmt numFmtId="167" formatCode="0.0000"/>
    <numFmt numFmtId="168" formatCode="#,##0.0000"/>
    <numFmt numFmtId="169" formatCode="#,##0.000"/>
    <numFmt numFmtId="170" formatCode="0.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171" fontId="18" fillId="0" borderId="0" applyFont="0" applyFill="0" applyBorder="0" applyAlignment="0" applyProtection="0"/>
    <xf numFmtId="0" fontId="19" fillId="0" borderId="0"/>
    <xf numFmtId="0" fontId="20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1"/>
    <xf numFmtId="0" fontId="3" fillId="0" borderId="0" xfId="1" applyAlignment="1">
      <alignment horizontal="right"/>
    </xf>
    <xf numFmtId="0" fontId="5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164" fontId="5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Border="1"/>
    <xf numFmtId="164" fontId="5" fillId="2" borderId="1" xfId="1" applyNumberFormat="1" applyFont="1" applyFill="1" applyBorder="1" applyAlignment="1">
      <alignment horizontal="center" vertical="top" wrapText="1"/>
    </xf>
    <xf numFmtId="166" fontId="5" fillId="2" borderId="0" xfId="1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0" xfId="1" applyNumberFormat="1" applyFont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9" fillId="3" borderId="0" xfId="0" applyFont="1" applyFill="1"/>
    <xf numFmtId="0" fontId="3" fillId="3" borderId="0" xfId="1" applyFill="1"/>
    <xf numFmtId="164" fontId="5" fillId="3" borderId="0" xfId="1" applyNumberFormat="1" applyFont="1" applyFill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3" fillId="2" borderId="0" xfId="1" applyFill="1"/>
    <xf numFmtId="167" fontId="5" fillId="2" borderId="0" xfId="1" applyNumberFormat="1" applyFont="1" applyFill="1" applyAlignment="1">
      <alignment horizontal="center" vertical="center" wrapText="1"/>
    </xf>
    <xf numFmtId="168" fontId="5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169" fontId="5" fillId="2" borderId="0" xfId="1" applyNumberFormat="1" applyFont="1" applyFill="1" applyAlignment="1">
      <alignment horizontal="center" vertical="center" wrapText="1"/>
    </xf>
    <xf numFmtId="0" fontId="5" fillId="2" borderId="0" xfId="0" applyFont="1" applyFill="1"/>
    <xf numFmtId="4" fontId="11" fillId="3" borderId="0" xfId="0" applyNumberFormat="1" applyFont="1" applyFill="1"/>
    <xf numFmtId="0" fontId="12" fillId="3" borderId="0" xfId="1" applyFont="1" applyFill="1" applyAlignment="1">
      <alignment horizontal="center" vertical="center" wrapText="1"/>
    </xf>
    <xf numFmtId="169" fontId="5" fillId="3" borderId="0" xfId="1" applyNumberFormat="1" applyFont="1" applyFill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9" fontId="5" fillId="3" borderId="1" xfId="1" applyNumberFormat="1" applyFont="1" applyFill="1" applyBorder="1" applyAlignment="1">
      <alignment horizontal="center" vertical="center" wrapText="1"/>
    </xf>
    <xf numFmtId="168" fontId="5" fillId="3" borderId="0" xfId="1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3" fillId="0" borderId="0" xfId="1" applyFont="1"/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4" fontId="17" fillId="2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3" fillId="0" borderId="0" xfId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2" fillId="2" borderId="0" xfId="3" applyFont="1" applyFill="1" applyBorder="1" applyAlignment="1">
      <alignment horizontal="right"/>
    </xf>
    <xf numFmtId="0" fontId="22" fillId="2" borderId="0" xfId="3" applyFont="1" applyFill="1" applyBorder="1" applyAlignment="1">
      <alignment horizontal="right" vertical="center" wrapText="1"/>
    </xf>
    <xf numFmtId="0" fontId="19" fillId="2" borderId="0" xfId="3" applyFill="1" applyBorder="1"/>
    <xf numFmtId="0" fontId="19" fillId="0" borderId="0" xfId="3" applyBorder="1"/>
    <xf numFmtId="0" fontId="19" fillId="2" borderId="0" xfId="3" applyFill="1"/>
    <xf numFmtId="0" fontId="19" fillId="0" borderId="0" xfId="3"/>
    <xf numFmtId="169" fontId="23" fillId="2" borderId="1" xfId="3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3" fontId="23" fillId="2" borderId="1" xfId="3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left" vertical="center" wrapText="1"/>
    </xf>
    <xf numFmtId="169" fontId="22" fillId="2" borderId="1" xfId="3" applyNumberFormat="1" applyFont="1" applyFill="1" applyBorder="1" applyAlignment="1">
      <alignment horizontal="center" vertical="center"/>
    </xf>
    <xf numFmtId="0" fontId="19" fillId="4" borderId="0" xfId="3" applyFill="1" applyBorder="1"/>
    <xf numFmtId="0" fontId="19" fillId="4" borderId="0" xfId="3" applyFill="1"/>
    <xf numFmtId="0" fontId="19" fillId="5" borderId="0" xfId="3" applyFill="1"/>
    <xf numFmtId="169" fontId="19" fillId="2" borderId="0" xfId="3" applyNumberFormat="1" applyFill="1" applyBorder="1"/>
    <xf numFmtId="0" fontId="19" fillId="6" borderId="0" xfId="3" applyFill="1"/>
    <xf numFmtId="0" fontId="19" fillId="2" borderId="0" xfId="3" applyFill="1" applyBorder="1" applyAlignment="1">
      <alignment horizontal="center" vertical="center"/>
    </xf>
    <xf numFmtId="169" fontId="19" fillId="2" borderId="0" xfId="3" applyNumberFormat="1" applyFill="1" applyBorder="1" applyAlignment="1">
      <alignment horizontal="center" vertical="center"/>
    </xf>
    <xf numFmtId="169" fontId="24" fillId="2" borderId="0" xfId="3" applyNumberFormat="1" applyFont="1" applyFill="1" applyBorder="1" applyAlignment="1">
      <alignment horizontal="center" vertical="center"/>
    </xf>
    <xf numFmtId="0" fontId="19" fillId="2" borderId="0" xfId="3" applyFill="1" applyAlignment="1">
      <alignment horizontal="center" vertical="center"/>
    </xf>
    <xf numFmtId="169" fontId="19" fillId="2" borderId="7" xfId="3" applyNumberForma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1" applyFont="1" applyFill="1" applyAlignment="1">
      <alignment horizontal="center" vertical="center" wrapText="1"/>
    </xf>
    <xf numFmtId="0" fontId="3" fillId="2" borderId="0" xfId="1" applyFill="1" applyAlignment="1">
      <alignment horizontal="center" vertical="center" wrapText="1"/>
    </xf>
    <xf numFmtId="0" fontId="4" fillId="0" borderId="0" xfId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5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top" wrapText="1"/>
    </xf>
    <xf numFmtId="170" fontId="5" fillId="2" borderId="2" xfId="1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169" fontId="5" fillId="2" borderId="1" xfId="0" applyNumberFormat="1" applyFont="1" applyFill="1" applyBorder="1" applyAlignment="1">
      <alignment horizontal="center" vertical="top" wrapText="1"/>
    </xf>
    <xf numFmtId="169" fontId="0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165" fontId="0" fillId="2" borderId="1" xfId="0" applyNumberFormat="1" applyFont="1" applyFill="1" applyBorder="1" applyAlignment="1">
      <alignment horizontal="center" vertical="top" wrapText="1"/>
    </xf>
    <xf numFmtId="49" fontId="8" fillId="2" borderId="0" xfId="1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49" fontId="5" fillId="2" borderId="0" xfId="1" applyNumberFormat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4" fillId="2" borderId="5" xfId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2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vertical="center" wrapText="1"/>
    </xf>
    <xf numFmtId="0" fontId="19" fillId="0" borderId="8" xfId="3" applyFont="1" applyBorder="1" applyAlignment="1">
      <alignment vertical="center" wrapText="1"/>
    </xf>
    <xf numFmtId="0" fontId="19" fillId="0" borderId="8" xfId="3" applyFont="1" applyBorder="1" applyAlignment="1"/>
    <xf numFmtId="0" fontId="22" fillId="2" borderId="7" xfId="3" applyFont="1" applyFill="1" applyBorder="1" applyAlignment="1">
      <alignment horizontal="left" vertical="center" wrapText="1"/>
    </xf>
    <xf numFmtId="0" fontId="19" fillId="0" borderId="9" xfId="3" applyFont="1" applyBorder="1" applyAlignment="1">
      <alignment horizontal="left" vertical="center" wrapText="1"/>
    </xf>
    <xf numFmtId="0" fontId="22" fillId="2" borderId="7" xfId="3" applyFont="1" applyFill="1" applyBorder="1" applyAlignment="1">
      <alignment horizontal="left" vertical="center"/>
    </xf>
    <xf numFmtId="0" fontId="19" fillId="2" borderId="9" xfId="3" applyFont="1" applyFill="1" applyBorder="1" applyAlignment="1">
      <alignment horizontal="left" vertical="center"/>
    </xf>
    <xf numFmtId="0" fontId="19" fillId="2" borderId="0" xfId="3" applyFill="1" applyBorder="1" applyAlignment="1"/>
    <xf numFmtId="0" fontId="19" fillId="2" borderId="0" xfId="3" applyFill="1" applyAlignment="1"/>
    <xf numFmtId="0" fontId="19" fillId="2" borderId="8" xfId="3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right" vertical="center" wrapText="1"/>
    </xf>
    <xf numFmtId="0" fontId="19" fillId="0" borderId="0" xfId="3" applyAlignment="1">
      <alignment horizontal="right" vertical="center" wrapText="1"/>
    </xf>
    <xf numFmtId="0" fontId="22" fillId="2" borderId="0" xfId="3" applyFont="1" applyFill="1" applyAlignment="1">
      <alignment horizontal="right" vertical="center"/>
    </xf>
    <xf numFmtId="0" fontId="19" fillId="0" borderId="0" xfId="3" applyAlignment="1">
      <alignment horizontal="right" vertical="center"/>
    </xf>
    <xf numFmtId="0" fontId="22" fillId="2" borderId="0" xfId="3" applyFont="1" applyFill="1" applyBorder="1" applyAlignment="1">
      <alignment horizontal="center" vertical="center" wrapText="1"/>
    </xf>
    <xf numFmtId="0" fontId="19" fillId="2" borderId="0" xfId="3" applyFont="1" applyFill="1" applyAlignment="1">
      <alignment wrapText="1"/>
    </xf>
    <xf numFmtId="0" fontId="22" fillId="2" borderId="6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wrapText="1"/>
    </xf>
    <xf numFmtId="2" fontId="23" fillId="2" borderId="2" xfId="3" applyNumberFormat="1" applyFont="1" applyFill="1" applyBorder="1" applyAlignment="1">
      <alignment horizontal="center" vertical="center" wrapText="1"/>
    </xf>
    <xf numFmtId="2" fontId="19" fillId="0" borderId="4" xfId="3" applyNumberFormat="1" applyFont="1" applyBorder="1" applyAlignment="1">
      <alignment horizontal="center" vertical="center" wrapText="1"/>
    </xf>
    <xf numFmtId="169" fontId="23" fillId="2" borderId="7" xfId="3" applyNumberFormat="1" applyFont="1" applyFill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</cellXfs>
  <cellStyles count="23">
    <cellStyle name="Normal" xfId="5"/>
    <cellStyle name="Денежный 2" xfId="2"/>
    <cellStyle name="Обычный" xfId="0" builtinId="0"/>
    <cellStyle name="Обычный 10" xfId="6"/>
    <cellStyle name="Обычный 2" xfId="3"/>
    <cellStyle name="Обычный 2 2" xfId="7"/>
    <cellStyle name="Обычный 2 2 2" xfId="8"/>
    <cellStyle name="Обычный 2 2 3" xfId="9"/>
    <cellStyle name="Обычный 3" xfId="4"/>
    <cellStyle name="Обычный 3 2" xfId="10"/>
    <cellStyle name="Обычный 3 3" xfId="11"/>
    <cellStyle name="Обычный 4" xfId="1"/>
    <cellStyle name="Обычный 4 2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Процентный 2" xfId="18"/>
    <cellStyle name="Процентный 3" xfId="19"/>
    <cellStyle name="Стиль 1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zoomScale="71" zoomScaleNormal="71" workbookViewId="0">
      <selection activeCell="A7" sqref="A7"/>
    </sheetView>
  </sheetViews>
  <sheetFormatPr defaultRowHeight="14.4" x14ac:dyDescent="0.3"/>
  <cols>
    <col min="1" max="1" width="172.33203125" customWidth="1"/>
  </cols>
  <sheetData>
    <row r="1" spans="1:1" ht="17.399999999999999" x14ac:dyDescent="0.3">
      <c r="A1" s="59" t="s">
        <v>322</v>
      </c>
    </row>
    <row r="2" spans="1:1" ht="17.399999999999999" x14ac:dyDescent="0.3">
      <c r="A2" s="59"/>
    </row>
    <row r="3" spans="1:1" ht="17.399999999999999" x14ac:dyDescent="0.3">
      <c r="A3" s="59" t="s">
        <v>323</v>
      </c>
    </row>
    <row r="4" spans="1:1" ht="17.399999999999999" x14ac:dyDescent="0.3">
      <c r="A4" s="59"/>
    </row>
    <row r="5" spans="1:1" ht="17.399999999999999" x14ac:dyDescent="0.3">
      <c r="A5" s="60" t="s">
        <v>324</v>
      </c>
    </row>
    <row r="6" spans="1:1" ht="18" x14ac:dyDescent="0.3">
      <c r="A6" s="61"/>
    </row>
    <row r="7" spans="1:1" ht="17.399999999999999" x14ac:dyDescent="0.3">
      <c r="A7" s="59" t="s">
        <v>325</v>
      </c>
    </row>
    <row r="8" spans="1:1" ht="17.399999999999999" x14ac:dyDescent="0.3">
      <c r="A8" s="59" t="s">
        <v>326</v>
      </c>
    </row>
    <row r="9" spans="1:1" ht="17.399999999999999" x14ac:dyDescent="0.3">
      <c r="A9" s="59"/>
    </row>
    <row r="10" spans="1:1" ht="38.25" customHeight="1" x14ac:dyDescent="0.3">
      <c r="A10" s="62" t="s">
        <v>327</v>
      </c>
    </row>
    <row r="11" spans="1:1" ht="156" customHeight="1" x14ac:dyDescent="0.3">
      <c r="A11" s="62" t="s">
        <v>328</v>
      </c>
    </row>
    <row r="12" spans="1:1" ht="34.5" customHeight="1" x14ac:dyDescent="0.3">
      <c r="A12" s="62" t="s">
        <v>329</v>
      </c>
    </row>
    <row r="13" spans="1:1" ht="35.25" customHeight="1" x14ac:dyDescent="0.3">
      <c r="A13" s="62" t="s">
        <v>330</v>
      </c>
    </row>
    <row r="14" spans="1:1" ht="18" x14ac:dyDescent="0.3">
      <c r="A14" s="62"/>
    </row>
    <row r="15" spans="1:1" ht="36.75" customHeight="1" x14ac:dyDescent="0.3">
      <c r="A15" s="62" t="s">
        <v>331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2"/>
  <sheetViews>
    <sheetView view="pageBreakPreview" topLeftCell="A92" zoomScale="95" zoomScaleNormal="73" zoomScaleSheetLayoutView="95" workbookViewId="0">
      <selection activeCell="I102" sqref="I102"/>
    </sheetView>
  </sheetViews>
  <sheetFormatPr defaultColWidth="9.109375" defaultRowHeight="14.4" x14ac:dyDescent="0.3"/>
  <cols>
    <col min="1" max="1" width="7.88671875" style="1" customWidth="1"/>
    <col min="2" max="2" width="34.6640625" style="1" customWidth="1"/>
    <col min="3" max="3" width="10.44140625" style="1" customWidth="1"/>
    <col min="4" max="4" width="10.5546875" style="1" customWidth="1"/>
    <col min="5" max="5" width="27.33203125" style="1" customWidth="1"/>
    <col min="6" max="6" width="14.109375" style="1" customWidth="1"/>
    <col min="7" max="7" width="17" style="1" customWidth="1"/>
    <col min="8" max="8" width="9.109375" style="1"/>
    <col min="9" max="9" width="16" style="1" customWidth="1"/>
    <col min="10" max="10" width="14.6640625" style="1" customWidth="1"/>
    <col min="11" max="11" width="16" style="1" customWidth="1"/>
    <col min="12" max="12" width="14.88671875" style="1" customWidth="1"/>
    <col min="13" max="13" width="12.5546875" style="1" customWidth="1"/>
    <col min="14" max="14" width="19.44140625" style="58" customWidth="1"/>
    <col min="15" max="15" width="16.5546875" style="58" customWidth="1"/>
    <col min="16" max="16" width="17.44140625" style="1" customWidth="1"/>
    <col min="17" max="17" width="26.5546875" style="1" customWidth="1"/>
    <col min="18" max="18" width="24.6640625" style="1" customWidth="1"/>
    <col min="19" max="19" width="25.44140625" style="1" customWidth="1"/>
    <col min="20" max="20" width="15" style="1" bestFit="1" customWidth="1"/>
    <col min="21" max="21" width="21.33203125" style="1" customWidth="1"/>
    <col min="22" max="16384" width="9.109375" style="1"/>
  </cols>
  <sheetData>
    <row r="1" spans="1:35" ht="18" x14ac:dyDescent="0.3">
      <c r="K1" s="2"/>
      <c r="L1" s="2"/>
      <c r="M1" s="2"/>
      <c r="N1" s="89" t="s">
        <v>0</v>
      </c>
      <c r="O1" s="90"/>
    </row>
    <row r="2" spans="1:35" ht="18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91" t="s">
        <v>1</v>
      </c>
      <c r="L2" s="92"/>
      <c r="M2" s="92"/>
      <c r="N2" s="92"/>
      <c r="O2" s="9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85" t="s">
        <v>2</v>
      </c>
      <c r="M3" s="86"/>
      <c r="N3" s="86"/>
      <c r="O3" s="8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85" t="s">
        <v>3</v>
      </c>
      <c r="M4" s="86"/>
      <c r="N4" s="86"/>
      <c r="O4" s="8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85" t="s">
        <v>4</v>
      </c>
      <c r="L5" s="93"/>
      <c r="M5" s="93"/>
      <c r="N5" s="93"/>
      <c r="O5" s="9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85" t="s">
        <v>2</v>
      </c>
      <c r="M6" s="86"/>
      <c r="N6" s="86"/>
      <c r="O6" s="8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85"/>
      <c r="M7" s="86"/>
      <c r="N7" s="86"/>
      <c r="O7" s="8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8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5" t="s">
        <v>5</v>
      </c>
      <c r="M8" s="86"/>
      <c r="N8" s="86"/>
      <c r="O8" s="8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8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6"/>
      <c r="M9" s="7"/>
      <c r="N9" s="7"/>
      <c r="O9" s="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6"/>
      <c r="M10" s="7"/>
      <c r="N10" s="7"/>
      <c r="O10" s="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8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7"/>
      <c r="N11" s="7"/>
      <c r="O11" s="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8" x14ac:dyDescent="0.3">
      <c r="A12" s="87" t="s">
        <v>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8" x14ac:dyDescent="0.3">
      <c r="A13" s="87" t="s">
        <v>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8" x14ac:dyDescent="0.3">
      <c r="A14" s="87" t="s">
        <v>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8" x14ac:dyDescent="0.3">
      <c r="A15" s="87" t="s">
        <v>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3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9"/>
      <c r="O16" s="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72" customHeight="1" x14ac:dyDescent="0.3">
      <c r="A17" s="94" t="s">
        <v>10</v>
      </c>
      <c r="B17" s="94" t="s">
        <v>11</v>
      </c>
      <c r="C17" s="94" t="s">
        <v>12</v>
      </c>
      <c r="D17" s="94" t="s">
        <v>13</v>
      </c>
      <c r="E17" s="94" t="s">
        <v>14</v>
      </c>
      <c r="F17" s="96" t="s">
        <v>15</v>
      </c>
      <c r="G17" s="97"/>
      <c r="H17" s="94" t="s">
        <v>16</v>
      </c>
      <c r="I17" s="96" t="s">
        <v>17</v>
      </c>
      <c r="J17" s="97"/>
      <c r="K17" s="97"/>
      <c r="L17" s="97"/>
      <c r="M17" s="97"/>
      <c r="N17" s="94" t="s">
        <v>18</v>
      </c>
      <c r="O17" s="94" t="s">
        <v>19</v>
      </c>
      <c r="P17" s="3"/>
      <c r="Q17" s="3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61.5" customHeight="1" x14ac:dyDescent="0.3">
      <c r="A18" s="95"/>
      <c r="B18" s="95"/>
      <c r="C18" s="105"/>
      <c r="D18" s="95"/>
      <c r="E18" s="95"/>
      <c r="F18" s="10" t="s">
        <v>20</v>
      </c>
      <c r="G18" s="10" t="s">
        <v>21</v>
      </c>
      <c r="H18" s="95"/>
      <c r="I18" s="10" t="s">
        <v>22</v>
      </c>
      <c r="J18" s="10" t="s">
        <v>23</v>
      </c>
      <c r="K18" s="10" t="s">
        <v>24</v>
      </c>
      <c r="L18" s="10" t="s">
        <v>25</v>
      </c>
      <c r="M18" s="10" t="s">
        <v>26</v>
      </c>
      <c r="N18" s="95"/>
      <c r="O18" s="95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8" x14ac:dyDescent="0.3">
      <c r="A19" s="11">
        <v>1</v>
      </c>
      <c r="B19" s="11">
        <v>2</v>
      </c>
      <c r="C19" s="11">
        <v>3</v>
      </c>
      <c r="D19" s="11">
        <v>4</v>
      </c>
      <c r="E19" s="11">
        <v>5</v>
      </c>
      <c r="F19" s="11">
        <v>6</v>
      </c>
      <c r="G19" s="11">
        <v>7</v>
      </c>
      <c r="H19" s="11">
        <v>8</v>
      </c>
      <c r="I19" s="11">
        <v>9</v>
      </c>
      <c r="J19" s="11">
        <v>10</v>
      </c>
      <c r="K19" s="11">
        <v>11</v>
      </c>
      <c r="L19" s="11">
        <v>12</v>
      </c>
      <c r="M19" s="11">
        <v>13</v>
      </c>
      <c r="N19" s="10">
        <v>14</v>
      </c>
      <c r="O19" s="10">
        <v>15</v>
      </c>
      <c r="P19" s="3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39" customHeight="1" x14ac:dyDescent="0.3">
      <c r="A20" s="98">
        <v>1</v>
      </c>
      <c r="B20" s="100" t="s">
        <v>27</v>
      </c>
      <c r="C20" s="100"/>
      <c r="D20" s="103"/>
      <c r="E20" s="104"/>
      <c r="F20" s="103"/>
      <c r="G20" s="103"/>
      <c r="H20" s="10">
        <v>2018</v>
      </c>
      <c r="I20" s="12">
        <f t="shared" ref="I20:I86" si="0">J20+K20+L20+M20</f>
        <v>1012503.03366</v>
      </c>
      <c r="J20" s="12"/>
      <c r="K20" s="12">
        <f>K32+K43+K58+K87+K91+K112+K126+K128+K135+K140+K148+K100</f>
        <v>1012503.03366</v>
      </c>
      <c r="L20" s="12"/>
      <c r="M20" s="12"/>
      <c r="N20" s="100" t="s">
        <v>28</v>
      </c>
      <c r="O20" s="100" t="s">
        <v>29</v>
      </c>
      <c r="P20" s="3"/>
      <c r="Q20" s="3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39" customHeight="1" x14ac:dyDescent="0.3">
      <c r="A21" s="99"/>
      <c r="B21" s="101"/>
      <c r="C21" s="102"/>
      <c r="D21" s="103"/>
      <c r="E21" s="104"/>
      <c r="F21" s="103"/>
      <c r="G21" s="103"/>
      <c r="H21" s="10">
        <v>2019</v>
      </c>
      <c r="I21" s="12">
        <f t="shared" si="0"/>
        <v>1694247.0629799999</v>
      </c>
      <c r="J21" s="20">
        <f>J33+J44+J59+J80+J95+J101+J113+J129+J136+J141+J142+J149</f>
        <v>566685.6</v>
      </c>
      <c r="K21" s="12">
        <f>K33+K44+K59+K80+K95+K101+K113+K129+K136+K141+K142+K149+K119-0.1</f>
        <v>1127561.4629799998</v>
      </c>
      <c r="L21" s="12"/>
      <c r="M21" s="12"/>
      <c r="N21" s="104"/>
      <c r="O21" s="104"/>
      <c r="P21" s="3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39.75" customHeight="1" x14ac:dyDescent="0.3">
      <c r="A22" s="99"/>
      <c r="B22" s="101"/>
      <c r="C22" s="102"/>
      <c r="D22" s="103"/>
      <c r="E22" s="104"/>
      <c r="F22" s="103"/>
      <c r="G22" s="103"/>
      <c r="H22" s="10">
        <v>2020</v>
      </c>
      <c r="I22" s="12">
        <f t="shared" si="0"/>
        <v>1885525.9939999999</v>
      </c>
      <c r="J22" s="12"/>
      <c r="K22" s="12">
        <f>K34+K46+K52+K60+K71+K81+K102+K106+K114+K120+K130+K143+K150+K145</f>
        <v>1885525.9939999999</v>
      </c>
      <c r="L22" s="12"/>
      <c r="M22" s="12"/>
      <c r="N22" s="104"/>
      <c r="O22" s="104"/>
      <c r="P22" s="3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39" customHeight="1" x14ac:dyDescent="0.3">
      <c r="A23" s="99"/>
      <c r="B23" s="101"/>
      <c r="C23" s="102"/>
      <c r="D23" s="103"/>
      <c r="E23" s="104"/>
      <c r="F23" s="103"/>
      <c r="G23" s="103"/>
      <c r="H23" s="10">
        <v>2021</v>
      </c>
      <c r="I23" s="12">
        <f t="shared" si="0"/>
        <v>2771079.8066699998</v>
      </c>
      <c r="J23" s="12"/>
      <c r="K23" s="12">
        <f>K35+K47+K53+K61+K72+K82+K103+K107+K115+K121+K144+K151</f>
        <v>2771079.8066699998</v>
      </c>
      <c r="L23" s="12"/>
      <c r="M23" s="12"/>
      <c r="N23" s="104"/>
      <c r="O23" s="104"/>
      <c r="P23" s="3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44.25" customHeight="1" x14ac:dyDescent="0.3">
      <c r="A24" s="99"/>
      <c r="B24" s="101"/>
      <c r="C24" s="102"/>
      <c r="D24" s="103"/>
      <c r="E24" s="104"/>
      <c r="F24" s="103"/>
      <c r="G24" s="103"/>
      <c r="H24" s="10">
        <v>2022</v>
      </c>
      <c r="I24" s="12">
        <f t="shared" si="0"/>
        <v>2328181.452</v>
      </c>
      <c r="J24" s="12"/>
      <c r="K24" s="12">
        <f>K36+K48+K54+K62+K73+K83+K104+K108+K116+K122+K152</f>
        <v>2328181.452</v>
      </c>
      <c r="L24" s="12"/>
      <c r="M24" s="12"/>
      <c r="N24" s="104"/>
      <c r="O24" s="104"/>
      <c r="P24" s="3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39.75" customHeight="1" x14ac:dyDescent="0.3">
      <c r="A25" s="99"/>
      <c r="B25" s="101"/>
      <c r="C25" s="102"/>
      <c r="D25" s="103"/>
      <c r="E25" s="104"/>
      <c r="F25" s="103"/>
      <c r="G25" s="103"/>
      <c r="H25" s="10">
        <v>2023</v>
      </c>
      <c r="I25" s="12">
        <f t="shared" si="0"/>
        <v>2019654.3295</v>
      </c>
      <c r="J25" s="12"/>
      <c r="K25" s="12">
        <f>K37+K49+K55+K63+K74+K84+K109+K117+K123+K153</f>
        <v>2019654.3295</v>
      </c>
      <c r="L25" s="12"/>
      <c r="M25" s="12"/>
      <c r="N25" s="104"/>
      <c r="O25" s="104"/>
      <c r="P25" s="3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39.75" customHeight="1" x14ac:dyDescent="0.3">
      <c r="A26" s="99"/>
      <c r="B26" s="101"/>
      <c r="C26" s="102"/>
      <c r="D26" s="103"/>
      <c r="E26" s="104"/>
      <c r="F26" s="103"/>
      <c r="G26" s="103"/>
      <c r="H26" s="10">
        <v>2024</v>
      </c>
      <c r="I26" s="12">
        <f>J26+K26+L26+M26</f>
        <v>1869654.3295</v>
      </c>
      <c r="J26" s="12"/>
      <c r="K26" s="12">
        <f>K38+K50+K56+K64+K85+K110+K118+K124+K154+K75</f>
        <v>1869654.3295</v>
      </c>
      <c r="L26" s="12"/>
      <c r="M26" s="12"/>
      <c r="N26" s="104"/>
      <c r="O26" s="104"/>
      <c r="P26" s="3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36" customHeight="1" x14ac:dyDescent="0.3">
      <c r="A27" s="99"/>
      <c r="B27" s="101"/>
      <c r="C27" s="102"/>
      <c r="D27" s="103"/>
      <c r="E27" s="104"/>
      <c r="F27" s="103"/>
      <c r="G27" s="103"/>
      <c r="H27" s="10">
        <v>2025</v>
      </c>
      <c r="I27" s="12">
        <f>J27+K27+L27+M27</f>
        <v>948020</v>
      </c>
      <c r="J27" s="12"/>
      <c r="K27" s="12">
        <f>K65+K86</f>
        <v>948020</v>
      </c>
      <c r="L27" s="12"/>
      <c r="M27" s="12"/>
      <c r="N27" s="104"/>
      <c r="O27" s="104"/>
      <c r="P27" s="3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34.5" customHeight="1" x14ac:dyDescent="0.3">
      <c r="A28" s="99"/>
      <c r="B28" s="101"/>
      <c r="C28" s="102"/>
      <c r="D28" s="103"/>
      <c r="E28" s="104"/>
      <c r="F28" s="103"/>
      <c r="G28" s="103"/>
      <c r="H28" s="10">
        <v>2026</v>
      </c>
      <c r="I28" s="12">
        <f>J28+K28+L28+M28</f>
        <v>571000</v>
      </c>
      <c r="J28" s="12"/>
      <c r="K28" s="12">
        <f>K66</f>
        <v>571000</v>
      </c>
      <c r="L28" s="12"/>
      <c r="M28" s="12"/>
      <c r="N28" s="104"/>
      <c r="O28" s="104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42.75" customHeight="1" x14ac:dyDescent="0.3">
      <c r="A29" s="99"/>
      <c r="B29" s="101"/>
      <c r="C29" s="102"/>
      <c r="D29" s="103"/>
      <c r="E29" s="104"/>
      <c r="F29" s="103"/>
      <c r="G29" s="103"/>
      <c r="H29" s="10">
        <v>2027</v>
      </c>
      <c r="I29" s="12">
        <f>J29+K29+L29+M29</f>
        <v>21582.3</v>
      </c>
      <c r="J29" s="12"/>
      <c r="K29" s="12">
        <f>K67</f>
        <v>21582.3</v>
      </c>
      <c r="L29" s="12"/>
      <c r="M29" s="12"/>
      <c r="N29" s="104"/>
      <c r="O29" s="104"/>
      <c r="P29" s="3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23.25" hidden="1" customHeight="1" x14ac:dyDescent="0.3">
      <c r="A30" s="98" t="s">
        <v>30</v>
      </c>
      <c r="B30" s="100" t="s">
        <v>31</v>
      </c>
      <c r="C30" s="13"/>
      <c r="D30" s="98" t="s">
        <v>32</v>
      </c>
      <c r="E30" s="100" t="s">
        <v>33</v>
      </c>
      <c r="F30" s="98" t="s">
        <v>34</v>
      </c>
      <c r="G30" s="98" t="s">
        <v>35</v>
      </c>
      <c r="H30" s="10"/>
      <c r="I30" s="12"/>
      <c r="J30" s="12"/>
      <c r="K30" s="12"/>
      <c r="L30" s="12"/>
      <c r="M30" s="12"/>
      <c r="N30" s="100" t="s">
        <v>36</v>
      </c>
      <c r="O30" s="100" t="s">
        <v>29</v>
      </c>
      <c r="P30" s="3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23.25" hidden="1" customHeight="1" x14ac:dyDescent="0.3">
      <c r="A31" s="95"/>
      <c r="B31" s="113"/>
      <c r="C31" s="14"/>
      <c r="D31" s="103"/>
      <c r="E31" s="104"/>
      <c r="F31" s="103"/>
      <c r="G31" s="103"/>
      <c r="H31" s="10"/>
      <c r="I31" s="12"/>
      <c r="J31" s="12"/>
      <c r="K31" s="12"/>
      <c r="L31" s="12"/>
      <c r="M31" s="12"/>
      <c r="N31" s="104"/>
      <c r="O31" s="104"/>
      <c r="P31" s="3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38.25" customHeight="1" x14ac:dyDescent="0.3">
      <c r="A32" s="95"/>
      <c r="B32" s="113"/>
      <c r="C32" s="107">
        <v>5</v>
      </c>
      <c r="D32" s="103"/>
      <c r="E32" s="104"/>
      <c r="F32" s="103"/>
      <c r="G32" s="103"/>
      <c r="H32" s="10">
        <v>2018</v>
      </c>
      <c r="I32" s="12">
        <f t="shared" si="0"/>
        <v>3637.4515999999999</v>
      </c>
      <c r="J32" s="12"/>
      <c r="K32" s="12">
        <v>3637.4515999999999</v>
      </c>
      <c r="L32" s="12"/>
      <c r="M32" s="12"/>
      <c r="N32" s="104"/>
      <c r="O32" s="104"/>
      <c r="P32" s="3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32.25" customHeight="1" x14ac:dyDescent="0.3">
      <c r="A33" s="95"/>
      <c r="B33" s="113"/>
      <c r="C33" s="108"/>
      <c r="D33" s="103"/>
      <c r="E33" s="104"/>
      <c r="F33" s="103"/>
      <c r="G33" s="103"/>
      <c r="H33" s="10">
        <v>2019</v>
      </c>
      <c r="I33" s="12">
        <f t="shared" si="0"/>
        <v>5196.3</v>
      </c>
      <c r="J33" s="12"/>
      <c r="K33" s="12">
        <v>5196.3</v>
      </c>
      <c r="L33" s="12"/>
      <c r="M33" s="12"/>
      <c r="N33" s="104"/>
      <c r="O33" s="104"/>
      <c r="P33" s="3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26.25" customHeight="1" x14ac:dyDescent="0.3">
      <c r="A34" s="95"/>
      <c r="B34" s="113"/>
      <c r="C34" s="108"/>
      <c r="D34" s="103"/>
      <c r="E34" s="104"/>
      <c r="F34" s="103"/>
      <c r="G34" s="103"/>
      <c r="H34" s="10">
        <v>2020</v>
      </c>
      <c r="I34" s="12">
        <f t="shared" si="0"/>
        <v>1000</v>
      </c>
      <c r="J34" s="12"/>
      <c r="K34" s="12">
        <v>1000</v>
      </c>
      <c r="L34" s="12"/>
      <c r="M34" s="12"/>
      <c r="N34" s="104"/>
      <c r="O34" s="104"/>
      <c r="P34" s="3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26.25" customHeight="1" x14ac:dyDescent="0.3">
      <c r="A35" s="95"/>
      <c r="B35" s="113"/>
      <c r="C35" s="108"/>
      <c r="D35" s="103"/>
      <c r="E35" s="104"/>
      <c r="F35" s="103"/>
      <c r="G35" s="103"/>
      <c r="H35" s="10">
        <v>2021</v>
      </c>
      <c r="I35" s="12">
        <f t="shared" si="0"/>
        <v>1000</v>
      </c>
      <c r="J35" s="12"/>
      <c r="K35" s="12">
        <v>1000</v>
      </c>
      <c r="L35" s="12"/>
      <c r="M35" s="12"/>
      <c r="N35" s="104"/>
      <c r="O35" s="104"/>
      <c r="P35" s="3"/>
      <c r="Q35" s="3"/>
      <c r="R35" s="4" t="s">
        <v>37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26.25" customHeight="1" x14ac:dyDescent="0.3">
      <c r="A36" s="95"/>
      <c r="B36" s="113"/>
      <c r="C36" s="108"/>
      <c r="D36" s="103"/>
      <c r="E36" s="104"/>
      <c r="F36" s="103"/>
      <c r="G36" s="103"/>
      <c r="H36" s="10">
        <v>2022</v>
      </c>
      <c r="I36" s="12">
        <f t="shared" si="0"/>
        <v>10000</v>
      </c>
      <c r="J36" s="12"/>
      <c r="K36" s="12">
        <v>10000</v>
      </c>
      <c r="L36" s="12"/>
      <c r="M36" s="12"/>
      <c r="N36" s="104"/>
      <c r="O36" s="104"/>
      <c r="P36" s="3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33" customHeight="1" x14ac:dyDescent="0.3">
      <c r="A37" s="105"/>
      <c r="B37" s="114"/>
      <c r="C37" s="108"/>
      <c r="D37" s="99"/>
      <c r="E37" s="106"/>
      <c r="F37" s="105"/>
      <c r="G37" s="105"/>
      <c r="H37" s="10">
        <v>2023</v>
      </c>
      <c r="I37" s="12">
        <f t="shared" si="0"/>
        <v>10000</v>
      </c>
      <c r="J37" s="12"/>
      <c r="K37" s="12">
        <v>10000</v>
      </c>
      <c r="L37" s="12"/>
      <c r="M37" s="12"/>
      <c r="N37" s="106"/>
      <c r="O37" s="106"/>
      <c r="P37" s="3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25.5" customHeight="1" x14ac:dyDescent="0.3">
      <c r="A38" s="105"/>
      <c r="B38" s="114"/>
      <c r="C38" s="108"/>
      <c r="D38" s="99"/>
      <c r="E38" s="106"/>
      <c r="F38" s="105"/>
      <c r="G38" s="105"/>
      <c r="H38" s="10">
        <v>2024</v>
      </c>
      <c r="I38" s="12">
        <f t="shared" si="0"/>
        <v>10000</v>
      </c>
      <c r="J38" s="12"/>
      <c r="K38" s="12">
        <v>10000</v>
      </c>
      <c r="L38" s="12"/>
      <c r="M38" s="12"/>
      <c r="N38" s="106"/>
      <c r="O38" s="106"/>
      <c r="P38" s="3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31.5" hidden="1" customHeight="1" x14ac:dyDescent="0.3">
      <c r="A39" s="109" t="s">
        <v>38</v>
      </c>
      <c r="B39" s="100" t="s">
        <v>39</v>
      </c>
      <c r="C39" s="13"/>
      <c r="D39" s="98" t="s">
        <v>40</v>
      </c>
      <c r="E39" s="100" t="s">
        <v>41</v>
      </c>
      <c r="F39" s="98" t="s">
        <v>42</v>
      </c>
      <c r="G39" s="98" t="s">
        <v>43</v>
      </c>
      <c r="H39" s="10"/>
      <c r="I39" s="12"/>
      <c r="J39" s="12"/>
      <c r="K39" s="12"/>
      <c r="L39" s="12"/>
      <c r="M39" s="12"/>
      <c r="N39" s="100" t="s">
        <v>36</v>
      </c>
      <c r="O39" s="100" t="s">
        <v>29</v>
      </c>
      <c r="P39" s="3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8.75" hidden="1" customHeight="1" x14ac:dyDescent="0.3">
      <c r="A40" s="110"/>
      <c r="B40" s="104"/>
      <c r="C40" s="13"/>
      <c r="D40" s="103"/>
      <c r="E40" s="104"/>
      <c r="F40" s="103"/>
      <c r="G40" s="103"/>
      <c r="H40" s="10"/>
      <c r="I40" s="12"/>
      <c r="J40" s="12"/>
      <c r="K40" s="12"/>
      <c r="L40" s="12"/>
      <c r="M40" s="12"/>
      <c r="N40" s="104"/>
      <c r="O40" s="104"/>
      <c r="P40" s="3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8.75" hidden="1" customHeight="1" x14ac:dyDescent="0.3">
      <c r="A41" s="110"/>
      <c r="B41" s="104"/>
      <c r="C41" s="13"/>
      <c r="D41" s="103"/>
      <c r="E41" s="104"/>
      <c r="F41" s="103"/>
      <c r="G41" s="103"/>
      <c r="H41" s="10"/>
      <c r="I41" s="12"/>
      <c r="J41" s="12"/>
      <c r="K41" s="12"/>
      <c r="L41" s="12"/>
      <c r="M41" s="12"/>
      <c r="N41" s="104"/>
      <c r="O41" s="104"/>
      <c r="P41" s="3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.5" hidden="1" customHeight="1" x14ac:dyDescent="0.3">
      <c r="A42" s="110"/>
      <c r="B42" s="104"/>
      <c r="C42" s="13"/>
      <c r="D42" s="103"/>
      <c r="E42" s="104"/>
      <c r="F42" s="103"/>
      <c r="G42" s="103"/>
      <c r="H42" s="10"/>
      <c r="I42" s="12"/>
      <c r="J42" s="12"/>
      <c r="K42" s="12"/>
      <c r="L42" s="12"/>
      <c r="M42" s="12"/>
      <c r="N42" s="104"/>
      <c r="O42" s="104"/>
      <c r="P42" s="3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35.25" customHeight="1" x14ac:dyDescent="0.3">
      <c r="A43" s="111"/>
      <c r="B43" s="101"/>
      <c r="C43" s="115" t="s">
        <v>44</v>
      </c>
      <c r="D43" s="99"/>
      <c r="E43" s="101"/>
      <c r="F43" s="99"/>
      <c r="G43" s="99"/>
      <c r="H43" s="10">
        <v>2018</v>
      </c>
      <c r="I43" s="12">
        <f t="shared" si="0"/>
        <v>33284.874430000003</v>
      </c>
      <c r="J43" s="12"/>
      <c r="K43" s="12">
        <v>33284.874430000003</v>
      </c>
      <c r="L43" s="12"/>
      <c r="M43" s="12"/>
      <c r="N43" s="101"/>
      <c r="O43" s="101"/>
      <c r="P43" s="3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204.75" customHeight="1" x14ac:dyDescent="0.3">
      <c r="A44" s="112"/>
      <c r="B44" s="106"/>
      <c r="C44" s="105"/>
      <c r="D44" s="105"/>
      <c r="E44" s="106"/>
      <c r="F44" s="105"/>
      <c r="G44" s="105"/>
      <c r="H44" s="10">
        <v>2019</v>
      </c>
      <c r="I44" s="12">
        <f>J44+K44+L44+M44</f>
        <v>234.66356999999999</v>
      </c>
      <c r="J44" s="12"/>
      <c r="K44" s="12">
        <v>234.66356999999999</v>
      </c>
      <c r="L44" s="12"/>
      <c r="M44" s="12"/>
      <c r="N44" s="106"/>
      <c r="O44" s="106"/>
      <c r="P44" s="3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8.75" hidden="1" customHeight="1" x14ac:dyDescent="0.3">
      <c r="A45" s="98" t="s">
        <v>45</v>
      </c>
      <c r="B45" s="100" t="s">
        <v>46</v>
      </c>
      <c r="C45" s="13"/>
      <c r="D45" s="98" t="s">
        <v>309</v>
      </c>
      <c r="E45" s="100" t="s">
        <v>33</v>
      </c>
      <c r="F45" s="98" t="s">
        <v>48</v>
      </c>
      <c r="G45" s="98" t="s">
        <v>312</v>
      </c>
      <c r="H45" s="10"/>
      <c r="I45" s="12"/>
      <c r="J45" s="12"/>
      <c r="K45" s="12"/>
      <c r="L45" s="12"/>
      <c r="M45" s="12"/>
      <c r="N45" s="100" t="s">
        <v>36</v>
      </c>
      <c r="O45" s="100" t="s">
        <v>29</v>
      </c>
      <c r="P45" s="3"/>
      <c r="Q45" s="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36.75" hidden="1" customHeight="1" x14ac:dyDescent="0.3">
      <c r="A46" s="95"/>
      <c r="B46" s="104"/>
      <c r="C46" s="96"/>
      <c r="D46" s="103"/>
      <c r="E46" s="104"/>
      <c r="F46" s="103"/>
      <c r="G46" s="103"/>
      <c r="H46" s="10"/>
      <c r="I46" s="12"/>
      <c r="J46" s="12"/>
      <c r="K46" s="12"/>
      <c r="L46" s="12"/>
      <c r="M46" s="12"/>
      <c r="N46" s="104"/>
      <c r="O46" s="104"/>
      <c r="P46" s="3"/>
      <c r="Q46" s="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32.25" hidden="1" customHeight="1" x14ac:dyDescent="0.3">
      <c r="A47" s="95"/>
      <c r="B47" s="104"/>
      <c r="C47" s="116"/>
      <c r="D47" s="103"/>
      <c r="E47" s="104"/>
      <c r="F47" s="103"/>
      <c r="G47" s="103"/>
      <c r="H47" s="10"/>
      <c r="I47" s="12"/>
      <c r="J47" s="12"/>
      <c r="K47" s="12"/>
      <c r="L47" s="12"/>
      <c r="M47" s="12"/>
      <c r="N47" s="104"/>
      <c r="O47" s="104"/>
      <c r="P47" s="3"/>
      <c r="Q47" s="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33.75" hidden="1" customHeight="1" x14ac:dyDescent="0.3">
      <c r="A48" s="95"/>
      <c r="B48" s="104"/>
      <c r="C48" s="116"/>
      <c r="D48" s="103"/>
      <c r="E48" s="104"/>
      <c r="F48" s="103"/>
      <c r="G48" s="103"/>
      <c r="H48" s="10"/>
      <c r="I48" s="12"/>
      <c r="J48" s="12"/>
      <c r="K48" s="12"/>
      <c r="L48" s="12"/>
      <c r="M48" s="12"/>
      <c r="N48" s="104"/>
      <c r="O48" s="104"/>
      <c r="P48" s="3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39" customHeight="1" x14ac:dyDescent="0.3">
      <c r="A49" s="95"/>
      <c r="B49" s="104"/>
      <c r="C49" s="116"/>
      <c r="D49" s="103"/>
      <c r="E49" s="104"/>
      <c r="F49" s="103"/>
      <c r="G49" s="103"/>
      <c r="H49" s="10">
        <v>2023</v>
      </c>
      <c r="I49" s="12">
        <f t="shared" si="0"/>
        <v>23000</v>
      </c>
      <c r="J49" s="12"/>
      <c r="K49" s="12">
        <v>23000</v>
      </c>
      <c r="L49" s="12"/>
      <c r="M49" s="12"/>
      <c r="N49" s="104"/>
      <c r="O49" s="104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86.25" customHeight="1" x14ac:dyDescent="0.3">
      <c r="A50" s="95"/>
      <c r="B50" s="104"/>
      <c r="C50" s="116"/>
      <c r="D50" s="103"/>
      <c r="E50" s="104"/>
      <c r="F50" s="103"/>
      <c r="G50" s="103"/>
      <c r="H50" s="10">
        <v>2024</v>
      </c>
      <c r="I50" s="12">
        <f t="shared" si="0"/>
        <v>35000</v>
      </c>
      <c r="J50" s="12"/>
      <c r="K50" s="12">
        <v>35000</v>
      </c>
      <c r="L50" s="12"/>
      <c r="M50" s="12"/>
      <c r="N50" s="104"/>
      <c r="O50" s="104"/>
      <c r="P50" s="3"/>
      <c r="Q50" s="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8" hidden="1" x14ac:dyDescent="0.3">
      <c r="A51" s="98" t="s">
        <v>49</v>
      </c>
      <c r="B51" s="100" t="s">
        <v>50</v>
      </c>
      <c r="C51" s="100"/>
      <c r="D51" s="98" t="s">
        <v>309</v>
      </c>
      <c r="E51" s="100" t="s">
        <v>33</v>
      </c>
      <c r="F51" s="98" t="s">
        <v>51</v>
      </c>
      <c r="G51" s="98" t="s">
        <v>313</v>
      </c>
      <c r="H51" s="10"/>
      <c r="I51" s="12"/>
      <c r="J51" s="12"/>
      <c r="K51" s="12"/>
      <c r="L51" s="12"/>
      <c r="M51" s="12"/>
      <c r="N51" s="100" t="s">
        <v>36</v>
      </c>
      <c r="O51" s="100" t="s">
        <v>29</v>
      </c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.5" hidden="1" customHeight="1" x14ac:dyDescent="0.3">
      <c r="A52" s="95"/>
      <c r="B52" s="104"/>
      <c r="C52" s="106"/>
      <c r="D52" s="95"/>
      <c r="E52" s="104"/>
      <c r="F52" s="95"/>
      <c r="G52" s="95"/>
      <c r="H52" s="10"/>
      <c r="I52" s="20"/>
      <c r="J52" s="20"/>
      <c r="K52" s="20"/>
      <c r="L52" s="20"/>
      <c r="M52" s="20"/>
      <c r="N52" s="104"/>
      <c r="O52" s="104"/>
      <c r="P52" s="3"/>
      <c r="Q52" s="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9.25" hidden="1" customHeight="1" x14ac:dyDescent="0.3">
      <c r="A53" s="95"/>
      <c r="B53" s="104"/>
      <c r="C53" s="106"/>
      <c r="D53" s="95"/>
      <c r="E53" s="104"/>
      <c r="F53" s="95"/>
      <c r="G53" s="95"/>
      <c r="H53" s="10"/>
      <c r="I53" s="20"/>
      <c r="J53" s="20"/>
      <c r="K53" s="20"/>
      <c r="L53" s="20"/>
      <c r="M53" s="20"/>
      <c r="N53" s="104"/>
      <c r="O53" s="104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30" hidden="1" customHeight="1" x14ac:dyDescent="0.3">
      <c r="A54" s="95"/>
      <c r="B54" s="104"/>
      <c r="C54" s="106"/>
      <c r="D54" s="95"/>
      <c r="E54" s="104"/>
      <c r="F54" s="95"/>
      <c r="G54" s="95"/>
      <c r="H54" s="10"/>
      <c r="I54" s="20"/>
      <c r="J54" s="20"/>
      <c r="K54" s="20"/>
      <c r="L54" s="20"/>
      <c r="M54" s="20"/>
      <c r="N54" s="104"/>
      <c r="O54" s="104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39.75" customHeight="1" x14ac:dyDescent="0.3">
      <c r="A55" s="95"/>
      <c r="B55" s="104"/>
      <c r="C55" s="106"/>
      <c r="D55" s="95"/>
      <c r="E55" s="104"/>
      <c r="F55" s="95"/>
      <c r="G55" s="95"/>
      <c r="H55" s="10">
        <v>2023</v>
      </c>
      <c r="I55" s="12">
        <f t="shared" si="0"/>
        <v>13000</v>
      </c>
      <c r="J55" s="12"/>
      <c r="K55" s="12">
        <v>13000</v>
      </c>
      <c r="L55" s="12"/>
      <c r="M55" s="12"/>
      <c r="N55" s="104"/>
      <c r="O55" s="104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96.75" customHeight="1" x14ac:dyDescent="0.3">
      <c r="A56" s="95"/>
      <c r="B56" s="104"/>
      <c r="C56" s="106"/>
      <c r="D56" s="95"/>
      <c r="E56" s="104"/>
      <c r="F56" s="95"/>
      <c r="G56" s="95"/>
      <c r="H56" s="10">
        <v>2024</v>
      </c>
      <c r="I56" s="12">
        <f t="shared" si="0"/>
        <v>25000</v>
      </c>
      <c r="J56" s="12"/>
      <c r="K56" s="12">
        <v>25000</v>
      </c>
      <c r="L56" s="12"/>
      <c r="M56" s="12"/>
      <c r="N56" s="104"/>
      <c r="O56" s="104"/>
      <c r="P56" s="3"/>
      <c r="Q56" s="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27.75" hidden="1" customHeight="1" x14ac:dyDescent="0.3">
      <c r="A57" s="98" t="s">
        <v>52</v>
      </c>
      <c r="B57" s="100" t="s">
        <v>53</v>
      </c>
      <c r="C57" s="13"/>
      <c r="D57" s="98" t="s">
        <v>54</v>
      </c>
      <c r="E57" s="100" t="s">
        <v>55</v>
      </c>
      <c r="F57" s="98" t="s">
        <v>56</v>
      </c>
      <c r="G57" s="98" t="s">
        <v>320</v>
      </c>
      <c r="H57" s="10"/>
      <c r="I57" s="12"/>
      <c r="J57" s="12"/>
      <c r="K57" s="12"/>
      <c r="L57" s="12"/>
      <c r="M57" s="12"/>
      <c r="N57" s="100" t="s">
        <v>36</v>
      </c>
      <c r="O57" s="100" t="s">
        <v>29</v>
      </c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30" customHeight="1" x14ac:dyDescent="0.3">
      <c r="A58" s="98"/>
      <c r="B58" s="100"/>
      <c r="C58" s="94" t="s">
        <v>57</v>
      </c>
      <c r="D58" s="98"/>
      <c r="E58" s="100"/>
      <c r="F58" s="98"/>
      <c r="G58" s="98"/>
      <c r="H58" s="10">
        <v>2018</v>
      </c>
      <c r="I58" s="12">
        <f t="shared" si="0"/>
        <v>1561.1560500000001</v>
      </c>
      <c r="J58" s="12"/>
      <c r="K58" s="12">
        <v>1561.1560500000001</v>
      </c>
      <c r="L58" s="12"/>
      <c r="M58" s="12"/>
      <c r="N58" s="100"/>
      <c r="O58" s="100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30" customHeight="1" x14ac:dyDescent="0.3">
      <c r="A59" s="98"/>
      <c r="B59" s="100"/>
      <c r="C59" s="94"/>
      <c r="D59" s="98"/>
      <c r="E59" s="100"/>
      <c r="F59" s="98"/>
      <c r="G59" s="98"/>
      <c r="H59" s="10">
        <v>2019</v>
      </c>
      <c r="I59" s="12">
        <f t="shared" si="0"/>
        <v>202274.20597000001</v>
      </c>
      <c r="J59" s="12">
        <v>200000</v>
      </c>
      <c r="K59" s="12">
        <v>2274.20597</v>
      </c>
      <c r="L59" s="12"/>
      <c r="M59" s="12"/>
      <c r="N59" s="100"/>
      <c r="O59" s="100"/>
      <c r="P59" s="3"/>
      <c r="Q59" s="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30" customHeight="1" x14ac:dyDescent="0.3">
      <c r="A60" s="98"/>
      <c r="B60" s="100"/>
      <c r="C60" s="94"/>
      <c r="D60" s="98"/>
      <c r="E60" s="100"/>
      <c r="F60" s="98"/>
      <c r="G60" s="98"/>
      <c r="H60" s="10">
        <v>2020</v>
      </c>
      <c r="I60" s="12">
        <f t="shared" si="0"/>
        <v>326000</v>
      </c>
      <c r="J60" s="12"/>
      <c r="K60" s="12">
        <v>326000</v>
      </c>
      <c r="L60" s="12"/>
      <c r="M60" s="12"/>
      <c r="N60" s="100"/>
      <c r="O60" s="100"/>
      <c r="P60" s="3"/>
      <c r="Q60" s="15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30" customHeight="1" x14ac:dyDescent="0.3">
      <c r="A61" s="98"/>
      <c r="B61" s="100"/>
      <c r="C61" s="94"/>
      <c r="D61" s="98"/>
      <c r="E61" s="100"/>
      <c r="F61" s="98"/>
      <c r="G61" s="98"/>
      <c r="H61" s="10">
        <v>2021</v>
      </c>
      <c r="I61" s="12">
        <f t="shared" si="0"/>
        <v>571000</v>
      </c>
      <c r="J61" s="12"/>
      <c r="K61" s="12">
        <v>571000</v>
      </c>
      <c r="L61" s="12"/>
      <c r="M61" s="12"/>
      <c r="N61" s="100"/>
      <c r="O61" s="100"/>
      <c r="P61" s="3"/>
      <c r="Q61" s="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30" customHeight="1" x14ac:dyDescent="0.3">
      <c r="A62" s="98"/>
      <c r="B62" s="100"/>
      <c r="C62" s="94"/>
      <c r="D62" s="98"/>
      <c r="E62" s="100"/>
      <c r="F62" s="98"/>
      <c r="G62" s="98"/>
      <c r="H62" s="10">
        <v>2022</v>
      </c>
      <c r="I62" s="12">
        <f>K62</f>
        <v>571000</v>
      </c>
      <c r="J62" s="12"/>
      <c r="K62" s="12">
        <v>571000</v>
      </c>
      <c r="L62" s="12"/>
      <c r="M62" s="12"/>
      <c r="N62" s="100"/>
      <c r="O62" s="100"/>
      <c r="P62" s="3"/>
      <c r="Q62" s="15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30" customHeight="1" x14ac:dyDescent="0.3">
      <c r="A63" s="98"/>
      <c r="B63" s="100"/>
      <c r="C63" s="94"/>
      <c r="D63" s="98"/>
      <c r="E63" s="100"/>
      <c r="F63" s="98"/>
      <c r="G63" s="98"/>
      <c r="H63" s="10">
        <v>2023</v>
      </c>
      <c r="I63" s="12">
        <f t="shared" si="0"/>
        <v>571000</v>
      </c>
      <c r="J63" s="12"/>
      <c r="K63" s="12">
        <v>571000</v>
      </c>
      <c r="L63" s="12"/>
      <c r="M63" s="12"/>
      <c r="N63" s="100"/>
      <c r="O63" s="100"/>
      <c r="P63" s="3"/>
      <c r="Q63" s="1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30" customHeight="1" x14ac:dyDescent="0.3">
      <c r="A64" s="98"/>
      <c r="B64" s="100"/>
      <c r="C64" s="94"/>
      <c r="D64" s="98"/>
      <c r="E64" s="100"/>
      <c r="F64" s="98"/>
      <c r="G64" s="98"/>
      <c r="H64" s="10">
        <v>2024</v>
      </c>
      <c r="I64" s="12">
        <f t="shared" si="0"/>
        <v>571000</v>
      </c>
      <c r="J64" s="12"/>
      <c r="K64" s="12">
        <v>571000</v>
      </c>
      <c r="L64" s="12"/>
      <c r="M64" s="12"/>
      <c r="N64" s="100"/>
      <c r="O64" s="100"/>
      <c r="P64" s="3"/>
      <c r="Q64" s="16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30" customHeight="1" x14ac:dyDescent="0.3">
      <c r="A65" s="98"/>
      <c r="B65" s="100"/>
      <c r="C65" s="94"/>
      <c r="D65" s="98"/>
      <c r="E65" s="100"/>
      <c r="F65" s="98"/>
      <c r="G65" s="98"/>
      <c r="H65" s="10">
        <v>2025</v>
      </c>
      <c r="I65" s="12">
        <f t="shared" si="0"/>
        <v>571000</v>
      </c>
      <c r="J65" s="12"/>
      <c r="K65" s="12">
        <v>571000</v>
      </c>
      <c r="L65" s="12"/>
      <c r="M65" s="12"/>
      <c r="N65" s="100"/>
      <c r="O65" s="100"/>
      <c r="P65" s="3"/>
      <c r="Q65" s="15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42" customHeight="1" x14ac:dyDescent="0.3">
      <c r="A66" s="98"/>
      <c r="B66" s="100"/>
      <c r="C66" s="94"/>
      <c r="D66" s="98"/>
      <c r="E66" s="100"/>
      <c r="F66" s="98"/>
      <c r="G66" s="98"/>
      <c r="H66" s="10">
        <v>2026</v>
      </c>
      <c r="I66" s="12">
        <f t="shared" si="0"/>
        <v>571000</v>
      </c>
      <c r="J66" s="12"/>
      <c r="K66" s="12">
        <v>571000</v>
      </c>
      <c r="L66" s="12"/>
      <c r="M66" s="12"/>
      <c r="N66" s="100"/>
      <c r="O66" s="100"/>
      <c r="P66" s="3"/>
      <c r="Q66" s="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30" customHeight="1" x14ac:dyDescent="0.3">
      <c r="A67" s="98"/>
      <c r="B67" s="100"/>
      <c r="C67" s="94"/>
      <c r="D67" s="98"/>
      <c r="E67" s="100"/>
      <c r="F67" s="98"/>
      <c r="G67" s="98"/>
      <c r="H67" s="10">
        <v>2027</v>
      </c>
      <c r="I67" s="12">
        <f>K67</f>
        <v>21582.3</v>
      </c>
      <c r="J67" s="12"/>
      <c r="K67" s="12">
        <v>21582.3</v>
      </c>
      <c r="L67" s="12"/>
      <c r="M67" s="12"/>
      <c r="N67" s="100"/>
      <c r="O67" s="100"/>
      <c r="P67" s="3"/>
      <c r="Q67" s="3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24.75" hidden="1" customHeight="1" x14ac:dyDescent="0.3">
      <c r="A68" s="98" t="s">
        <v>58</v>
      </c>
      <c r="B68" s="100" t="s">
        <v>59</v>
      </c>
      <c r="C68" s="13"/>
      <c r="D68" s="98" t="s">
        <v>47</v>
      </c>
      <c r="E68" s="100" t="s">
        <v>60</v>
      </c>
      <c r="F68" s="98" t="s">
        <v>61</v>
      </c>
      <c r="G68" s="98" t="s">
        <v>314</v>
      </c>
      <c r="H68" s="10"/>
      <c r="I68" s="12"/>
      <c r="J68" s="12"/>
      <c r="K68" s="12"/>
      <c r="L68" s="12"/>
      <c r="M68" s="12"/>
      <c r="N68" s="100" t="s">
        <v>36</v>
      </c>
      <c r="O68" s="100" t="s">
        <v>29</v>
      </c>
      <c r="P68" s="3"/>
      <c r="Q68" s="3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8.75" hidden="1" customHeight="1" x14ac:dyDescent="0.3">
      <c r="A69" s="95"/>
      <c r="B69" s="104"/>
      <c r="C69" s="13"/>
      <c r="D69" s="95"/>
      <c r="E69" s="104"/>
      <c r="F69" s="95"/>
      <c r="G69" s="95"/>
      <c r="H69" s="10"/>
      <c r="I69" s="12"/>
      <c r="J69" s="12"/>
      <c r="K69" s="12"/>
      <c r="L69" s="12"/>
      <c r="M69" s="12"/>
      <c r="N69" s="104"/>
      <c r="O69" s="104"/>
      <c r="P69" s="3"/>
      <c r="Q69" s="3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4.5" hidden="1" customHeight="1" x14ac:dyDescent="0.3">
      <c r="A70" s="95"/>
      <c r="B70" s="104"/>
      <c r="C70" s="94" t="s">
        <v>62</v>
      </c>
      <c r="D70" s="95"/>
      <c r="E70" s="104"/>
      <c r="F70" s="95"/>
      <c r="G70" s="95"/>
      <c r="H70" s="10"/>
      <c r="I70" s="12"/>
      <c r="J70" s="12"/>
      <c r="K70" s="12"/>
      <c r="L70" s="12"/>
      <c r="M70" s="12"/>
      <c r="N70" s="104"/>
      <c r="O70" s="104"/>
      <c r="P70" s="3"/>
      <c r="Q70" s="3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42.75" customHeight="1" x14ac:dyDescent="0.3">
      <c r="A71" s="95"/>
      <c r="B71" s="104"/>
      <c r="C71" s="105"/>
      <c r="D71" s="95"/>
      <c r="E71" s="104"/>
      <c r="F71" s="95"/>
      <c r="G71" s="95"/>
      <c r="H71" s="10">
        <v>2020</v>
      </c>
      <c r="I71" s="12">
        <f t="shared" si="0"/>
        <v>500</v>
      </c>
      <c r="J71" s="12"/>
      <c r="K71" s="12">
        <v>500</v>
      </c>
      <c r="L71" s="12"/>
      <c r="M71" s="12"/>
      <c r="N71" s="104"/>
      <c r="O71" s="104"/>
      <c r="P71" s="3"/>
      <c r="Q71" s="3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39.75" customHeight="1" x14ac:dyDescent="0.3">
      <c r="A72" s="95"/>
      <c r="B72" s="104"/>
      <c r="C72" s="105"/>
      <c r="D72" s="95"/>
      <c r="E72" s="104"/>
      <c r="F72" s="95"/>
      <c r="G72" s="95"/>
      <c r="H72" s="10">
        <v>2021</v>
      </c>
      <c r="I72" s="12">
        <f t="shared" si="0"/>
        <v>100</v>
      </c>
      <c r="J72" s="12"/>
      <c r="K72" s="12">
        <v>100</v>
      </c>
      <c r="L72" s="12"/>
      <c r="M72" s="12"/>
      <c r="N72" s="104"/>
      <c r="O72" s="104"/>
      <c r="P72" s="3"/>
      <c r="Q72" s="3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36" customHeight="1" x14ac:dyDescent="0.3">
      <c r="A73" s="105"/>
      <c r="B73" s="106"/>
      <c r="C73" s="105"/>
      <c r="D73" s="99"/>
      <c r="E73" s="106"/>
      <c r="F73" s="105"/>
      <c r="G73" s="99"/>
      <c r="H73" s="10">
        <v>2022</v>
      </c>
      <c r="I73" s="12">
        <f t="shared" si="0"/>
        <v>100</v>
      </c>
      <c r="J73" s="12"/>
      <c r="K73" s="12">
        <v>100</v>
      </c>
      <c r="L73" s="12"/>
      <c r="M73" s="12"/>
      <c r="N73" s="106"/>
      <c r="O73" s="106"/>
      <c r="P73" s="3"/>
      <c r="Q73" s="3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36" customHeight="1" x14ac:dyDescent="0.3">
      <c r="A74" s="105"/>
      <c r="B74" s="106"/>
      <c r="C74" s="105"/>
      <c r="D74" s="99"/>
      <c r="E74" s="106"/>
      <c r="F74" s="105"/>
      <c r="G74" s="99"/>
      <c r="H74" s="10">
        <v>2023</v>
      </c>
      <c r="I74" s="12">
        <f t="shared" si="0"/>
        <v>100</v>
      </c>
      <c r="J74" s="12"/>
      <c r="K74" s="12">
        <v>100</v>
      </c>
      <c r="L74" s="12"/>
      <c r="M74" s="12"/>
      <c r="N74" s="106"/>
      <c r="O74" s="106"/>
      <c r="P74" s="3"/>
      <c r="Q74" s="3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42.75" customHeight="1" x14ac:dyDescent="0.3">
      <c r="A75" s="105"/>
      <c r="B75" s="106"/>
      <c r="C75" s="105"/>
      <c r="D75" s="99"/>
      <c r="E75" s="106"/>
      <c r="F75" s="105"/>
      <c r="G75" s="99"/>
      <c r="H75" s="10">
        <v>2024</v>
      </c>
      <c r="I75" s="12">
        <f t="shared" si="0"/>
        <v>100</v>
      </c>
      <c r="J75" s="12"/>
      <c r="K75" s="12">
        <v>100</v>
      </c>
      <c r="L75" s="12"/>
      <c r="M75" s="12"/>
      <c r="N75" s="106"/>
      <c r="O75" s="106"/>
      <c r="P75" s="3"/>
      <c r="Q75" s="3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8.75" hidden="1" customHeight="1" x14ac:dyDescent="0.3">
      <c r="A76" s="98" t="s">
        <v>63</v>
      </c>
      <c r="B76" s="100" t="s">
        <v>64</v>
      </c>
      <c r="C76" s="13"/>
      <c r="D76" s="98" t="s">
        <v>65</v>
      </c>
      <c r="E76" s="100" t="s">
        <v>317</v>
      </c>
      <c r="F76" s="98" t="s">
        <v>318</v>
      </c>
      <c r="G76" s="98" t="s">
        <v>319</v>
      </c>
      <c r="H76" s="10"/>
      <c r="I76" s="12"/>
      <c r="J76" s="12"/>
      <c r="K76" s="12"/>
      <c r="L76" s="12"/>
      <c r="M76" s="12"/>
      <c r="N76" s="100" t="s">
        <v>36</v>
      </c>
      <c r="O76" s="100" t="s">
        <v>29</v>
      </c>
      <c r="P76" s="3"/>
      <c r="Q76" s="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8.75" hidden="1" customHeight="1" x14ac:dyDescent="0.3">
      <c r="A77" s="98"/>
      <c r="B77" s="100"/>
      <c r="C77" s="13"/>
      <c r="D77" s="98"/>
      <c r="E77" s="100"/>
      <c r="F77" s="98"/>
      <c r="G77" s="98"/>
      <c r="H77" s="10"/>
      <c r="I77" s="12"/>
      <c r="J77" s="12"/>
      <c r="K77" s="12"/>
      <c r="L77" s="12"/>
      <c r="M77" s="12"/>
      <c r="N77" s="100"/>
      <c r="O77" s="100"/>
      <c r="P77" s="3"/>
      <c r="Q77" s="3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8.75" hidden="1" customHeight="1" x14ac:dyDescent="0.3">
      <c r="A78" s="98"/>
      <c r="B78" s="100"/>
      <c r="C78" s="13"/>
      <c r="D78" s="98"/>
      <c r="E78" s="100"/>
      <c r="F78" s="98"/>
      <c r="G78" s="98"/>
      <c r="H78" s="10"/>
      <c r="I78" s="12"/>
      <c r="J78" s="12"/>
      <c r="K78" s="12"/>
      <c r="L78" s="12"/>
      <c r="M78" s="12"/>
      <c r="N78" s="100"/>
      <c r="O78" s="100"/>
      <c r="P78" s="3"/>
      <c r="Q78" s="3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8.75" hidden="1" customHeight="1" x14ac:dyDescent="0.3">
      <c r="A79" s="98"/>
      <c r="B79" s="100"/>
      <c r="C79" s="13"/>
      <c r="D79" s="98"/>
      <c r="E79" s="100"/>
      <c r="F79" s="98"/>
      <c r="G79" s="98"/>
      <c r="H79" s="10"/>
      <c r="I79" s="12"/>
      <c r="J79" s="12"/>
      <c r="K79" s="12"/>
      <c r="L79" s="12"/>
      <c r="M79" s="12"/>
      <c r="N79" s="100"/>
      <c r="O79" s="100"/>
      <c r="P79" s="3"/>
      <c r="Q79" s="3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50.25" customHeight="1" x14ac:dyDescent="0.3">
      <c r="A80" s="98"/>
      <c r="B80" s="100"/>
      <c r="C80" s="94" t="s">
        <v>66</v>
      </c>
      <c r="D80" s="98"/>
      <c r="E80" s="100"/>
      <c r="F80" s="98"/>
      <c r="G80" s="98"/>
      <c r="H80" s="10">
        <v>2019</v>
      </c>
      <c r="I80" s="12">
        <f t="shared" si="0"/>
        <v>463321.68200000003</v>
      </c>
      <c r="J80" s="12">
        <v>251685.6</v>
      </c>
      <c r="K80" s="12">
        <v>211636.08199999999</v>
      </c>
      <c r="L80" s="12"/>
      <c r="M80" s="12"/>
      <c r="N80" s="100"/>
      <c r="O80" s="100"/>
      <c r="P80" s="3"/>
      <c r="Q80" s="3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42.75" customHeight="1" x14ac:dyDescent="0.3">
      <c r="A81" s="98"/>
      <c r="B81" s="100"/>
      <c r="C81" s="94"/>
      <c r="D81" s="98"/>
      <c r="E81" s="100"/>
      <c r="F81" s="98"/>
      <c r="G81" s="98"/>
      <c r="H81" s="10">
        <v>2020</v>
      </c>
      <c r="I81" s="12">
        <f t="shared" si="0"/>
        <v>676531</v>
      </c>
      <c r="J81" s="12"/>
      <c r="K81" s="12">
        <v>676531</v>
      </c>
      <c r="L81" s="12"/>
      <c r="M81" s="12"/>
      <c r="N81" s="100"/>
      <c r="O81" s="100"/>
      <c r="P81" s="3"/>
      <c r="Q81" s="3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43.5" customHeight="1" x14ac:dyDescent="0.3">
      <c r="A82" s="98"/>
      <c r="B82" s="100"/>
      <c r="C82" s="94"/>
      <c r="D82" s="98"/>
      <c r="E82" s="100"/>
      <c r="F82" s="98"/>
      <c r="G82" s="98"/>
      <c r="H82" s="10">
        <v>2021</v>
      </c>
      <c r="I82" s="12">
        <f t="shared" si="0"/>
        <v>743937</v>
      </c>
      <c r="J82" s="12"/>
      <c r="K82" s="12">
        <v>743937</v>
      </c>
      <c r="L82" s="12"/>
      <c r="M82" s="12"/>
      <c r="N82" s="100"/>
      <c r="O82" s="100"/>
      <c r="P82" s="3"/>
      <c r="Q82" s="15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36" customHeight="1" x14ac:dyDescent="0.3">
      <c r="A83" s="98"/>
      <c r="B83" s="100"/>
      <c r="C83" s="94"/>
      <c r="D83" s="98"/>
      <c r="E83" s="100"/>
      <c r="F83" s="98"/>
      <c r="G83" s="98"/>
      <c r="H83" s="10">
        <v>2022</v>
      </c>
      <c r="I83" s="12">
        <f t="shared" si="0"/>
        <v>670936.9</v>
      </c>
      <c r="J83" s="12"/>
      <c r="K83" s="12">
        <v>670936.9</v>
      </c>
      <c r="L83" s="12"/>
      <c r="M83" s="12"/>
      <c r="N83" s="100"/>
      <c r="O83" s="100"/>
      <c r="P83" s="3"/>
      <c r="Q83" s="16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42.75" customHeight="1" x14ac:dyDescent="0.3">
      <c r="A84" s="98"/>
      <c r="B84" s="100"/>
      <c r="C84" s="94"/>
      <c r="D84" s="98"/>
      <c r="E84" s="100"/>
      <c r="F84" s="98"/>
      <c r="G84" s="98"/>
      <c r="H84" s="10">
        <v>2023</v>
      </c>
      <c r="I84" s="12">
        <f t="shared" si="0"/>
        <v>670936.9</v>
      </c>
      <c r="J84" s="12"/>
      <c r="K84" s="12">
        <v>670936.9</v>
      </c>
      <c r="L84" s="12"/>
      <c r="M84" s="12"/>
      <c r="N84" s="100"/>
      <c r="O84" s="100"/>
      <c r="P84" s="3"/>
      <c r="Q84" s="16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50.25" customHeight="1" x14ac:dyDescent="0.3">
      <c r="A85" s="98"/>
      <c r="B85" s="100"/>
      <c r="C85" s="94"/>
      <c r="D85" s="98"/>
      <c r="E85" s="100"/>
      <c r="F85" s="98"/>
      <c r="G85" s="98"/>
      <c r="H85" s="10">
        <v>2024</v>
      </c>
      <c r="I85" s="12">
        <f t="shared" si="0"/>
        <v>670936.9</v>
      </c>
      <c r="J85" s="12"/>
      <c r="K85" s="12">
        <v>670936.9</v>
      </c>
      <c r="L85" s="12"/>
      <c r="M85" s="12"/>
      <c r="N85" s="100"/>
      <c r="O85" s="100"/>
      <c r="P85" s="3"/>
      <c r="Q85" s="15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s="19" customFormat="1" ht="36" customHeight="1" x14ac:dyDescent="0.3">
      <c r="A86" s="98"/>
      <c r="B86" s="100"/>
      <c r="C86" s="94"/>
      <c r="D86" s="98"/>
      <c r="E86" s="100"/>
      <c r="F86" s="98"/>
      <c r="G86" s="98"/>
      <c r="H86" s="10">
        <v>2025</v>
      </c>
      <c r="I86" s="12">
        <f t="shared" si="0"/>
        <v>377020</v>
      </c>
      <c r="J86" s="12"/>
      <c r="K86" s="12">
        <v>377020</v>
      </c>
      <c r="L86" s="12"/>
      <c r="M86" s="12"/>
      <c r="N86" s="100"/>
      <c r="O86" s="100"/>
      <c r="P86" s="17"/>
      <c r="Q86" s="17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ht="29.25" customHeight="1" x14ac:dyDescent="0.3">
      <c r="A87" s="98" t="s">
        <v>67</v>
      </c>
      <c r="B87" s="100" t="s">
        <v>68</v>
      </c>
      <c r="C87" s="94" t="s">
        <v>69</v>
      </c>
      <c r="D87" s="98" t="s">
        <v>70</v>
      </c>
      <c r="E87" s="100" t="s">
        <v>71</v>
      </c>
      <c r="F87" s="98" t="s">
        <v>72</v>
      </c>
      <c r="G87" s="98" t="s">
        <v>73</v>
      </c>
      <c r="H87" s="94">
        <v>2018</v>
      </c>
      <c r="I87" s="118">
        <f>J90+K87</f>
        <v>448143.71854999999</v>
      </c>
      <c r="J87" s="118"/>
      <c r="K87" s="118">
        <v>448143.71854999999</v>
      </c>
      <c r="L87" s="118"/>
      <c r="M87" s="118"/>
      <c r="N87" s="100" t="s">
        <v>36</v>
      </c>
      <c r="O87" s="100" t="s">
        <v>29</v>
      </c>
      <c r="P87" s="3"/>
      <c r="Q87" s="3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25.5" customHeight="1" x14ac:dyDescent="0.3">
      <c r="A88" s="95"/>
      <c r="B88" s="104"/>
      <c r="C88" s="117"/>
      <c r="D88" s="103"/>
      <c r="E88" s="104"/>
      <c r="F88" s="103"/>
      <c r="G88" s="103"/>
      <c r="H88" s="105"/>
      <c r="I88" s="105"/>
      <c r="J88" s="105"/>
      <c r="K88" s="105"/>
      <c r="L88" s="105"/>
      <c r="M88" s="105"/>
      <c r="N88" s="104"/>
      <c r="O88" s="104"/>
      <c r="P88" s="3"/>
      <c r="Q88" s="3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19.5" customHeight="1" x14ac:dyDescent="0.3">
      <c r="A89" s="95"/>
      <c r="B89" s="104"/>
      <c r="C89" s="117"/>
      <c r="D89" s="103"/>
      <c r="E89" s="104"/>
      <c r="F89" s="103"/>
      <c r="G89" s="103"/>
      <c r="H89" s="105"/>
      <c r="I89" s="105"/>
      <c r="J89" s="105"/>
      <c r="K89" s="105"/>
      <c r="L89" s="105"/>
      <c r="M89" s="105"/>
      <c r="N89" s="104"/>
      <c r="O89" s="104"/>
      <c r="P89" s="3"/>
      <c r="Q89" s="3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159" customHeight="1" x14ac:dyDescent="0.3">
      <c r="A90" s="95"/>
      <c r="B90" s="104"/>
      <c r="C90" s="117"/>
      <c r="D90" s="95"/>
      <c r="E90" s="104"/>
      <c r="F90" s="95"/>
      <c r="G90" s="95"/>
      <c r="H90" s="105"/>
      <c r="I90" s="105"/>
      <c r="J90" s="105"/>
      <c r="K90" s="105"/>
      <c r="L90" s="105"/>
      <c r="M90" s="105"/>
      <c r="N90" s="104"/>
      <c r="O90" s="104"/>
      <c r="P90" s="3"/>
      <c r="Q90" s="3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27.75" customHeight="1" x14ac:dyDescent="0.3">
      <c r="A91" s="98" t="s">
        <v>74</v>
      </c>
      <c r="B91" s="100" t="s">
        <v>75</v>
      </c>
      <c r="C91" s="94" t="s">
        <v>76</v>
      </c>
      <c r="D91" s="98" t="s">
        <v>77</v>
      </c>
      <c r="E91" s="100" t="s">
        <v>78</v>
      </c>
      <c r="F91" s="98" t="s">
        <v>79</v>
      </c>
      <c r="G91" s="98" t="s">
        <v>80</v>
      </c>
      <c r="H91" s="94">
        <v>2018</v>
      </c>
      <c r="I91" s="118">
        <f>J94+K91+L94+M94</f>
        <v>120301.32247</v>
      </c>
      <c r="J91" s="118"/>
      <c r="K91" s="118">
        <v>120301.32247</v>
      </c>
      <c r="L91" s="118"/>
      <c r="M91" s="118"/>
      <c r="N91" s="100" t="s">
        <v>36</v>
      </c>
      <c r="O91" s="100" t="s">
        <v>29</v>
      </c>
      <c r="P91" s="3"/>
      <c r="Q91" s="3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29.25" customHeight="1" x14ac:dyDescent="0.3">
      <c r="A92" s="95"/>
      <c r="B92" s="104"/>
      <c r="C92" s="114"/>
      <c r="D92" s="103"/>
      <c r="E92" s="104"/>
      <c r="F92" s="103"/>
      <c r="G92" s="103"/>
      <c r="H92" s="105"/>
      <c r="I92" s="105"/>
      <c r="J92" s="105"/>
      <c r="K92" s="105"/>
      <c r="L92" s="105"/>
      <c r="M92" s="105"/>
      <c r="N92" s="104"/>
      <c r="O92" s="104"/>
      <c r="P92" s="3"/>
      <c r="Q92" s="3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28.5" customHeight="1" x14ac:dyDescent="0.3">
      <c r="A93" s="95"/>
      <c r="B93" s="104"/>
      <c r="C93" s="114"/>
      <c r="D93" s="103"/>
      <c r="E93" s="104"/>
      <c r="F93" s="103"/>
      <c r="G93" s="103"/>
      <c r="H93" s="105"/>
      <c r="I93" s="105"/>
      <c r="J93" s="105"/>
      <c r="K93" s="105"/>
      <c r="L93" s="105"/>
      <c r="M93" s="105"/>
      <c r="N93" s="104"/>
      <c r="O93" s="104"/>
      <c r="P93" s="3"/>
      <c r="Q93" s="3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21.75" customHeight="1" x14ac:dyDescent="0.3">
      <c r="A94" s="95"/>
      <c r="B94" s="104"/>
      <c r="C94" s="114"/>
      <c r="D94" s="95"/>
      <c r="E94" s="104"/>
      <c r="F94" s="95"/>
      <c r="G94" s="95"/>
      <c r="H94" s="105"/>
      <c r="I94" s="105"/>
      <c r="J94" s="105"/>
      <c r="K94" s="105"/>
      <c r="L94" s="105"/>
      <c r="M94" s="105"/>
      <c r="N94" s="104"/>
      <c r="O94" s="104"/>
      <c r="P94" s="3"/>
      <c r="Q94" s="3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ht="144" customHeight="1" x14ac:dyDescent="0.3">
      <c r="A95" s="105"/>
      <c r="B95" s="106"/>
      <c r="C95" s="114"/>
      <c r="D95" s="105"/>
      <c r="E95" s="106"/>
      <c r="F95" s="105"/>
      <c r="G95" s="105"/>
      <c r="H95" s="10">
        <v>2019</v>
      </c>
      <c r="I95" s="12">
        <f>J95+K95+L95+M95</f>
        <v>21853</v>
      </c>
      <c r="J95" s="12"/>
      <c r="K95" s="12">
        <v>21853</v>
      </c>
      <c r="L95" s="12"/>
      <c r="M95" s="12"/>
      <c r="N95" s="106"/>
      <c r="O95" s="106"/>
      <c r="P95" s="3"/>
      <c r="Q95" s="3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ht="0.75" hidden="1" customHeight="1" x14ac:dyDescent="0.3">
      <c r="A96" s="98" t="s">
        <v>81</v>
      </c>
      <c r="B96" s="100" t="s">
        <v>82</v>
      </c>
      <c r="C96" s="13"/>
      <c r="D96" s="98" t="s">
        <v>83</v>
      </c>
      <c r="E96" s="100" t="s">
        <v>84</v>
      </c>
      <c r="F96" s="98" t="s">
        <v>85</v>
      </c>
      <c r="G96" s="98" t="s">
        <v>86</v>
      </c>
      <c r="H96" s="10"/>
      <c r="I96" s="12"/>
      <c r="J96" s="12"/>
      <c r="K96" s="12"/>
      <c r="L96" s="12"/>
      <c r="M96" s="12"/>
      <c r="N96" s="100" t="s">
        <v>36</v>
      </c>
      <c r="O96" s="100" t="s">
        <v>29</v>
      </c>
      <c r="P96" s="3"/>
      <c r="Q96" s="3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ht="27.75" hidden="1" customHeight="1" x14ac:dyDescent="0.3">
      <c r="A97" s="95"/>
      <c r="B97" s="104"/>
      <c r="C97" s="13"/>
      <c r="D97" s="103"/>
      <c r="E97" s="104"/>
      <c r="F97" s="103"/>
      <c r="G97" s="103"/>
      <c r="H97" s="10"/>
      <c r="I97" s="12"/>
      <c r="J97" s="12"/>
      <c r="K97" s="12"/>
      <c r="L97" s="12"/>
      <c r="M97" s="12"/>
      <c r="N97" s="104"/>
      <c r="O97" s="104"/>
      <c r="P97" s="3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ht="18" hidden="1" x14ac:dyDescent="0.3">
      <c r="A98" s="95"/>
      <c r="B98" s="104"/>
      <c r="C98" s="13"/>
      <c r="D98" s="103"/>
      <c r="E98" s="104"/>
      <c r="F98" s="103"/>
      <c r="G98" s="103"/>
      <c r="H98" s="10"/>
      <c r="I98" s="12"/>
      <c r="J98" s="12"/>
      <c r="K98" s="12"/>
      <c r="L98" s="12"/>
      <c r="M98" s="12"/>
      <c r="N98" s="104"/>
      <c r="O98" s="104"/>
      <c r="P98" s="3"/>
      <c r="Q98" s="3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ht="18" hidden="1" x14ac:dyDescent="0.3">
      <c r="A99" s="95"/>
      <c r="B99" s="104"/>
      <c r="C99" s="13"/>
      <c r="D99" s="103"/>
      <c r="E99" s="104"/>
      <c r="F99" s="103"/>
      <c r="G99" s="103"/>
      <c r="H99" s="10"/>
      <c r="I99" s="12"/>
      <c r="J99" s="12"/>
      <c r="K99" s="12"/>
      <c r="L99" s="12"/>
      <c r="M99" s="12"/>
      <c r="N99" s="104"/>
      <c r="O99" s="104"/>
      <c r="P99" s="3"/>
      <c r="Q99" s="3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ht="18" x14ac:dyDescent="0.3">
      <c r="A100" s="95"/>
      <c r="B100" s="104"/>
      <c r="C100" s="94" t="s">
        <v>87</v>
      </c>
      <c r="D100" s="103"/>
      <c r="E100" s="104"/>
      <c r="F100" s="103"/>
      <c r="G100" s="103"/>
      <c r="H100" s="10">
        <v>2018</v>
      </c>
      <c r="I100" s="12">
        <f t="shared" ref="I100:I169" si="1">J100+K100+L100+M100</f>
        <v>13016.103999999999</v>
      </c>
      <c r="J100" s="12"/>
      <c r="K100" s="12">
        <v>13016.103999999999</v>
      </c>
      <c r="L100" s="12"/>
      <c r="M100" s="12"/>
      <c r="N100" s="104"/>
      <c r="O100" s="104"/>
      <c r="P100" s="3"/>
      <c r="Q100" s="3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ht="18" x14ac:dyDescent="0.3">
      <c r="A101" s="95"/>
      <c r="B101" s="104"/>
      <c r="C101" s="105"/>
      <c r="D101" s="103"/>
      <c r="E101" s="104"/>
      <c r="F101" s="103"/>
      <c r="G101" s="103"/>
      <c r="H101" s="10" t="s">
        <v>88</v>
      </c>
      <c r="I101" s="12">
        <f t="shared" si="1"/>
        <v>337088</v>
      </c>
      <c r="J101" s="12">
        <v>115000</v>
      </c>
      <c r="K101" s="12">
        <v>222088</v>
      </c>
      <c r="L101" s="12"/>
      <c r="M101" s="12"/>
      <c r="N101" s="104"/>
      <c r="O101" s="104"/>
      <c r="P101" s="3"/>
      <c r="Q101" s="3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ht="21" customHeight="1" x14ac:dyDescent="0.3">
      <c r="A102" s="95"/>
      <c r="B102" s="104"/>
      <c r="C102" s="105"/>
      <c r="D102" s="103"/>
      <c r="E102" s="104"/>
      <c r="F102" s="103"/>
      <c r="G102" s="103"/>
      <c r="H102" s="10" t="s">
        <v>89</v>
      </c>
      <c r="I102" s="12">
        <f t="shared" si="1"/>
        <v>287140</v>
      </c>
      <c r="J102" s="12"/>
      <c r="K102" s="12">
        <v>287140</v>
      </c>
      <c r="L102" s="12"/>
      <c r="M102" s="12"/>
      <c r="N102" s="104"/>
      <c r="O102" s="104"/>
      <c r="P102" s="3"/>
      <c r="Q102" s="3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ht="26.25" customHeight="1" x14ac:dyDescent="0.3">
      <c r="A103" s="105"/>
      <c r="B103" s="106"/>
      <c r="C103" s="105"/>
      <c r="D103" s="105"/>
      <c r="E103" s="106"/>
      <c r="F103" s="105"/>
      <c r="G103" s="105"/>
      <c r="H103" s="10" t="s">
        <v>90</v>
      </c>
      <c r="I103" s="12">
        <f t="shared" si="1"/>
        <v>690541.68420000002</v>
      </c>
      <c r="J103" s="12"/>
      <c r="K103" s="12">
        <v>690541.68420000002</v>
      </c>
      <c r="L103" s="12"/>
      <c r="M103" s="12"/>
      <c r="N103" s="106"/>
      <c r="O103" s="106"/>
      <c r="P103" s="3"/>
      <c r="Q103" s="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ht="149.25" customHeight="1" x14ac:dyDescent="0.3">
      <c r="A104" s="105"/>
      <c r="B104" s="106"/>
      <c r="C104" s="105"/>
      <c r="D104" s="105"/>
      <c r="E104" s="106"/>
      <c r="F104" s="105"/>
      <c r="G104" s="105"/>
      <c r="H104" s="10" t="s">
        <v>91</v>
      </c>
      <c r="I104" s="12">
        <f t="shared" si="1"/>
        <v>522427.02250000002</v>
      </c>
      <c r="J104" s="12"/>
      <c r="K104" s="12">
        <v>522427.02250000002</v>
      </c>
      <c r="L104" s="12"/>
      <c r="M104" s="12"/>
      <c r="N104" s="106"/>
      <c r="O104" s="106"/>
      <c r="P104" s="3"/>
      <c r="Q104" s="21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ht="0.75" hidden="1" customHeight="1" x14ac:dyDescent="0.3">
      <c r="A105" s="98" t="s">
        <v>92</v>
      </c>
      <c r="B105" s="100" t="s">
        <v>93</v>
      </c>
      <c r="C105" s="13"/>
      <c r="D105" s="98" t="s">
        <v>310</v>
      </c>
      <c r="E105" s="100" t="s">
        <v>33</v>
      </c>
      <c r="F105" s="98" t="s">
        <v>94</v>
      </c>
      <c r="G105" s="98" t="s">
        <v>313</v>
      </c>
      <c r="H105" s="10"/>
      <c r="I105" s="12"/>
      <c r="J105" s="12"/>
      <c r="K105" s="12"/>
      <c r="L105" s="12"/>
      <c r="M105" s="12"/>
      <c r="N105" s="100" t="s">
        <v>36</v>
      </c>
      <c r="O105" s="100" t="s">
        <v>29</v>
      </c>
      <c r="P105" s="3"/>
      <c r="Q105" s="3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ht="1.5" hidden="1" customHeight="1" x14ac:dyDescent="0.3">
      <c r="A106" s="95"/>
      <c r="B106" s="104"/>
      <c r="C106" s="94">
        <v>37.5</v>
      </c>
      <c r="D106" s="103"/>
      <c r="E106" s="104"/>
      <c r="F106" s="103"/>
      <c r="G106" s="103"/>
      <c r="H106" s="10"/>
      <c r="I106" s="12"/>
      <c r="J106" s="12"/>
      <c r="K106" s="12"/>
      <c r="L106" s="12"/>
      <c r="M106" s="12"/>
      <c r="N106" s="104"/>
      <c r="O106" s="104"/>
      <c r="P106" s="3"/>
      <c r="Q106" s="3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ht="29.25" hidden="1" customHeight="1" x14ac:dyDescent="0.3">
      <c r="A107" s="95"/>
      <c r="B107" s="104"/>
      <c r="C107" s="105"/>
      <c r="D107" s="103"/>
      <c r="E107" s="104"/>
      <c r="F107" s="103"/>
      <c r="G107" s="103"/>
      <c r="H107" s="10"/>
      <c r="I107" s="12"/>
      <c r="J107" s="12"/>
      <c r="K107" s="12"/>
      <c r="L107" s="12"/>
      <c r="M107" s="12"/>
      <c r="N107" s="104"/>
      <c r="O107" s="104"/>
      <c r="P107" s="3"/>
      <c r="Q107" s="3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ht="24" hidden="1" customHeight="1" x14ac:dyDescent="0.3">
      <c r="A108" s="95"/>
      <c r="B108" s="104"/>
      <c r="C108" s="105"/>
      <c r="D108" s="103"/>
      <c r="E108" s="104"/>
      <c r="F108" s="103"/>
      <c r="G108" s="103"/>
      <c r="H108" s="10"/>
      <c r="I108" s="12"/>
      <c r="J108" s="12"/>
      <c r="K108" s="12"/>
      <c r="L108" s="12"/>
      <c r="M108" s="12"/>
      <c r="N108" s="104"/>
      <c r="O108" s="104"/>
      <c r="P108" s="3"/>
      <c r="Q108" s="3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ht="27.75" customHeight="1" x14ac:dyDescent="0.3">
      <c r="A109" s="95"/>
      <c r="B109" s="104"/>
      <c r="C109" s="105"/>
      <c r="D109" s="103"/>
      <c r="E109" s="104"/>
      <c r="F109" s="103"/>
      <c r="G109" s="103"/>
      <c r="H109" s="10">
        <v>2023</v>
      </c>
      <c r="I109" s="12">
        <f t="shared" si="1"/>
        <v>1000</v>
      </c>
      <c r="J109" s="12"/>
      <c r="K109" s="12">
        <v>1000</v>
      </c>
      <c r="L109" s="12"/>
      <c r="M109" s="12"/>
      <c r="N109" s="104"/>
      <c r="O109" s="104"/>
      <c r="P109" s="3"/>
      <c r="Q109" s="3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ht="101.25" customHeight="1" x14ac:dyDescent="0.3">
      <c r="A110" s="95"/>
      <c r="B110" s="104"/>
      <c r="C110" s="105"/>
      <c r="D110" s="103"/>
      <c r="E110" s="104"/>
      <c r="F110" s="103"/>
      <c r="G110" s="103"/>
      <c r="H110" s="10">
        <v>2024</v>
      </c>
      <c r="I110" s="12">
        <f t="shared" si="1"/>
        <v>1000</v>
      </c>
      <c r="J110" s="12"/>
      <c r="K110" s="12">
        <v>1000</v>
      </c>
      <c r="L110" s="12"/>
      <c r="M110" s="12"/>
      <c r="N110" s="104"/>
      <c r="O110" s="104"/>
      <c r="P110" s="3"/>
      <c r="Q110" s="3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ht="51.75" hidden="1" customHeight="1" x14ac:dyDescent="0.3">
      <c r="A111" s="98" t="s">
        <v>95</v>
      </c>
      <c r="B111" s="100" t="s">
        <v>96</v>
      </c>
      <c r="C111" s="13"/>
      <c r="D111" s="98" t="s">
        <v>97</v>
      </c>
      <c r="E111" s="100" t="s">
        <v>98</v>
      </c>
      <c r="F111" s="109" t="s">
        <v>99</v>
      </c>
      <c r="G111" s="98" t="s">
        <v>100</v>
      </c>
      <c r="H111" s="10"/>
      <c r="I111" s="12"/>
      <c r="J111" s="12"/>
      <c r="K111" s="12"/>
      <c r="L111" s="12"/>
      <c r="M111" s="12"/>
      <c r="N111" s="100" t="s">
        <v>36</v>
      </c>
      <c r="O111" s="100" t="s">
        <v>29</v>
      </c>
      <c r="P111" s="3"/>
      <c r="Q111" s="3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ht="38.25" customHeight="1" x14ac:dyDescent="0.3">
      <c r="A112" s="95"/>
      <c r="B112" s="104"/>
      <c r="C112" s="94">
        <v>2.2599999999999998</v>
      </c>
      <c r="D112" s="95"/>
      <c r="E112" s="104"/>
      <c r="F112" s="110"/>
      <c r="G112" s="95"/>
      <c r="H112" s="10">
        <v>2018</v>
      </c>
      <c r="I112" s="12">
        <f t="shared" si="1"/>
        <v>1000</v>
      </c>
      <c r="J112" s="12"/>
      <c r="K112" s="12">
        <v>1000</v>
      </c>
      <c r="L112" s="12"/>
      <c r="M112" s="12"/>
      <c r="N112" s="104"/>
      <c r="O112" s="104"/>
      <c r="P112" s="3"/>
      <c r="Q112" s="3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ht="36" customHeight="1" x14ac:dyDescent="0.3">
      <c r="A113" s="105"/>
      <c r="B113" s="106"/>
      <c r="C113" s="105"/>
      <c r="D113" s="105"/>
      <c r="E113" s="106"/>
      <c r="F113" s="112"/>
      <c r="G113" s="99"/>
      <c r="H113" s="10" t="s">
        <v>88</v>
      </c>
      <c r="I113" s="12">
        <f t="shared" si="1"/>
        <v>117956.6</v>
      </c>
      <c r="J113" s="12"/>
      <c r="K113" s="12">
        <v>117956.6</v>
      </c>
      <c r="L113" s="12"/>
      <c r="M113" s="12"/>
      <c r="N113" s="106"/>
      <c r="O113" s="106"/>
      <c r="P113" s="3"/>
      <c r="Q113" s="3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ht="45" customHeight="1" x14ac:dyDescent="0.3">
      <c r="A114" s="105"/>
      <c r="B114" s="106"/>
      <c r="C114" s="105"/>
      <c r="D114" s="105"/>
      <c r="E114" s="106"/>
      <c r="F114" s="112"/>
      <c r="G114" s="99"/>
      <c r="H114" s="10" t="s">
        <v>89</v>
      </c>
      <c r="I114" s="12">
        <f t="shared" si="1"/>
        <v>184693.69399999999</v>
      </c>
      <c r="J114" s="12"/>
      <c r="K114" s="12">
        <v>184693.69399999999</v>
      </c>
      <c r="L114" s="12"/>
      <c r="M114" s="12"/>
      <c r="N114" s="106"/>
      <c r="O114" s="106"/>
      <c r="P114" s="3"/>
      <c r="Q114" s="3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ht="40.5" customHeight="1" x14ac:dyDescent="0.3">
      <c r="A115" s="105"/>
      <c r="B115" s="106"/>
      <c r="C115" s="105"/>
      <c r="D115" s="105"/>
      <c r="E115" s="106"/>
      <c r="F115" s="112"/>
      <c r="G115" s="99"/>
      <c r="H115" s="10" t="s">
        <v>90</v>
      </c>
      <c r="I115" s="12">
        <f t="shared" si="1"/>
        <v>477401.12247</v>
      </c>
      <c r="J115" s="12"/>
      <c r="K115" s="12">
        <v>477401.12247</v>
      </c>
      <c r="L115" s="12"/>
      <c r="M115" s="12"/>
      <c r="N115" s="106"/>
      <c r="O115" s="106"/>
      <c r="P115" s="3"/>
      <c r="Q115" s="3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ht="50.25" customHeight="1" x14ac:dyDescent="0.3">
      <c r="A116" s="105"/>
      <c r="B116" s="106"/>
      <c r="C116" s="105"/>
      <c r="D116" s="105"/>
      <c r="E116" s="106"/>
      <c r="F116" s="112"/>
      <c r="G116" s="99"/>
      <c r="H116" s="10" t="s">
        <v>91</v>
      </c>
      <c r="I116" s="12">
        <f t="shared" si="1"/>
        <v>442617.42950000003</v>
      </c>
      <c r="J116" s="12"/>
      <c r="K116" s="12">
        <v>442617.42950000003</v>
      </c>
      <c r="L116" s="12"/>
      <c r="M116" s="12"/>
      <c r="N116" s="106"/>
      <c r="O116" s="106"/>
      <c r="P116" s="3"/>
      <c r="Q116" s="3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ht="53.25" customHeight="1" x14ac:dyDescent="0.3">
      <c r="A117" s="105"/>
      <c r="B117" s="106"/>
      <c r="C117" s="105"/>
      <c r="D117" s="105"/>
      <c r="E117" s="106"/>
      <c r="F117" s="112"/>
      <c r="G117" s="99"/>
      <c r="H117" s="10" t="s">
        <v>101</v>
      </c>
      <c r="I117" s="12">
        <f t="shared" si="1"/>
        <v>659617.42949999997</v>
      </c>
      <c r="J117" s="12"/>
      <c r="K117" s="12">
        <v>659617.42949999997</v>
      </c>
      <c r="L117" s="12"/>
      <c r="M117" s="12"/>
      <c r="N117" s="106"/>
      <c r="O117" s="106"/>
      <c r="P117" s="3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ht="66" customHeight="1" x14ac:dyDescent="0.3">
      <c r="A118" s="105"/>
      <c r="B118" s="106"/>
      <c r="C118" s="105"/>
      <c r="D118" s="105"/>
      <c r="E118" s="106"/>
      <c r="F118" s="112"/>
      <c r="G118" s="99"/>
      <c r="H118" s="10" t="s">
        <v>102</v>
      </c>
      <c r="I118" s="12">
        <f t="shared" si="1"/>
        <v>473617.42950000003</v>
      </c>
      <c r="J118" s="12"/>
      <c r="K118" s="12">
        <v>473617.42950000003</v>
      </c>
      <c r="L118" s="12"/>
      <c r="M118" s="12"/>
      <c r="N118" s="106"/>
      <c r="O118" s="106"/>
      <c r="P118" s="3"/>
      <c r="Q118" s="3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ht="66" customHeight="1" x14ac:dyDescent="0.3">
      <c r="A119" s="122" t="s">
        <v>103</v>
      </c>
      <c r="B119" s="125" t="s">
        <v>104</v>
      </c>
      <c r="C119" s="119"/>
      <c r="D119" s="122" t="s">
        <v>311</v>
      </c>
      <c r="E119" s="125" t="s">
        <v>33</v>
      </c>
      <c r="F119" s="122" t="s">
        <v>315</v>
      </c>
      <c r="G119" s="122" t="s">
        <v>316</v>
      </c>
      <c r="H119" s="10">
        <v>2019</v>
      </c>
      <c r="I119" s="20">
        <f t="shared" si="1"/>
        <v>4268.0659299999998</v>
      </c>
      <c r="J119" s="20"/>
      <c r="K119" s="20">
        <v>4268.0659299999998</v>
      </c>
      <c r="L119" s="20"/>
      <c r="M119" s="20"/>
      <c r="N119" s="125" t="s">
        <v>36</v>
      </c>
      <c r="O119" s="125" t="s">
        <v>29</v>
      </c>
      <c r="P119" s="8"/>
      <c r="Q119" s="8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ht="60.75" customHeight="1" x14ac:dyDescent="0.3">
      <c r="A120" s="123"/>
      <c r="B120" s="126"/>
      <c r="C120" s="120"/>
      <c r="D120" s="123"/>
      <c r="E120" s="126"/>
      <c r="F120" s="128"/>
      <c r="G120" s="128"/>
      <c r="H120" s="10">
        <v>2020</v>
      </c>
      <c r="I120" s="12">
        <f t="shared" si="1"/>
        <v>21000</v>
      </c>
      <c r="J120" s="12"/>
      <c r="K120" s="12">
        <v>21000</v>
      </c>
      <c r="L120" s="12"/>
      <c r="M120" s="12"/>
      <c r="N120" s="126"/>
      <c r="O120" s="126"/>
      <c r="P120" s="3"/>
      <c r="Q120" s="3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ht="39.75" customHeight="1" x14ac:dyDescent="0.3">
      <c r="A121" s="123"/>
      <c r="B121" s="126"/>
      <c r="C121" s="120"/>
      <c r="D121" s="123"/>
      <c r="E121" s="126"/>
      <c r="F121" s="128"/>
      <c r="G121" s="128"/>
      <c r="H121" s="10">
        <v>2021</v>
      </c>
      <c r="I121" s="12">
        <f t="shared" si="1"/>
        <v>16000</v>
      </c>
      <c r="J121" s="12"/>
      <c r="K121" s="12">
        <v>16000</v>
      </c>
      <c r="L121" s="12"/>
      <c r="M121" s="12"/>
      <c r="N121" s="126"/>
      <c r="O121" s="126"/>
      <c r="P121" s="3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ht="41.25" customHeight="1" x14ac:dyDescent="0.3">
      <c r="A122" s="123"/>
      <c r="B122" s="126"/>
      <c r="C122" s="120"/>
      <c r="D122" s="123"/>
      <c r="E122" s="126"/>
      <c r="F122" s="128"/>
      <c r="G122" s="128"/>
      <c r="H122" s="10">
        <v>2022</v>
      </c>
      <c r="I122" s="12">
        <f t="shared" si="1"/>
        <v>5000</v>
      </c>
      <c r="J122" s="12"/>
      <c r="K122" s="12">
        <v>5000</v>
      </c>
      <c r="L122" s="12"/>
      <c r="M122" s="12"/>
      <c r="N122" s="126"/>
      <c r="O122" s="126"/>
      <c r="P122" s="3"/>
      <c r="Q122" s="3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ht="59.25" customHeight="1" x14ac:dyDescent="0.3">
      <c r="A123" s="123"/>
      <c r="B123" s="126"/>
      <c r="C123" s="120"/>
      <c r="D123" s="123"/>
      <c r="E123" s="126"/>
      <c r="F123" s="128"/>
      <c r="G123" s="128"/>
      <c r="H123" s="10">
        <v>2023</v>
      </c>
      <c r="I123" s="12">
        <f t="shared" si="1"/>
        <v>36000</v>
      </c>
      <c r="J123" s="12"/>
      <c r="K123" s="12">
        <v>36000</v>
      </c>
      <c r="L123" s="12"/>
      <c r="M123" s="12"/>
      <c r="N123" s="126"/>
      <c r="O123" s="126"/>
      <c r="P123" s="3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ht="51.75" customHeight="1" x14ac:dyDescent="0.3">
      <c r="A124" s="124"/>
      <c r="B124" s="127"/>
      <c r="C124" s="121"/>
      <c r="D124" s="124"/>
      <c r="E124" s="127"/>
      <c r="F124" s="129"/>
      <c r="G124" s="129"/>
      <c r="H124" s="10">
        <v>2024</v>
      </c>
      <c r="I124" s="12">
        <f t="shared" si="1"/>
        <v>43000</v>
      </c>
      <c r="J124" s="12"/>
      <c r="K124" s="12">
        <v>43000</v>
      </c>
      <c r="L124" s="12"/>
      <c r="M124" s="12"/>
      <c r="N124" s="127"/>
      <c r="O124" s="127"/>
      <c r="P124" s="3"/>
      <c r="Q124" s="3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ht="0.75" hidden="1" customHeight="1" x14ac:dyDescent="0.3">
      <c r="A125" s="98" t="s">
        <v>105</v>
      </c>
      <c r="B125" s="100" t="s">
        <v>106</v>
      </c>
      <c r="C125" s="13"/>
      <c r="D125" s="98" t="s">
        <v>107</v>
      </c>
      <c r="E125" s="100" t="s">
        <v>108</v>
      </c>
      <c r="F125" s="98" t="s">
        <v>109</v>
      </c>
      <c r="G125" s="98" t="s">
        <v>110</v>
      </c>
      <c r="H125" s="10"/>
      <c r="I125" s="12"/>
      <c r="J125" s="12"/>
      <c r="K125" s="12"/>
      <c r="L125" s="12"/>
      <c r="M125" s="12"/>
      <c r="N125" s="100" t="s">
        <v>36</v>
      </c>
      <c r="O125" s="100" t="s">
        <v>29</v>
      </c>
      <c r="P125" s="3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ht="216" customHeight="1" x14ac:dyDescent="0.3">
      <c r="A126" s="95"/>
      <c r="B126" s="104"/>
      <c r="C126" s="13"/>
      <c r="D126" s="95"/>
      <c r="E126" s="104"/>
      <c r="F126" s="95"/>
      <c r="G126" s="95"/>
      <c r="H126" s="10">
        <v>2018</v>
      </c>
      <c r="I126" s="12">
        <f t="shared" si="1"/>
        <v>1590.5597499999999</v>
      </c>
      <c r="J126" s="12"/>
      <c r="K126" s="12">
        <v>1590.5597499999999</v>
      </c>
      <c r="L126" s="12"/>
      <c r="M126" s="12"/>
      <c r="N126" s="104"/>
      <c r="O126" s="104"/>
      <c r="P126" s="3"/>
      <c r="Q126" s="3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ht="27.75" hidden="1" customHeight="1" x14ac:dyDescent="0.3">
      <c r="A127" s="98" t="s">
        <v>111</v>
      </c>
      <c r="B127" s="100" t="s">
        <v>112</v>
      </c>
      <c r="C127" s="13"/>
      <c r="D127" s="98" t="s">
        <v>113</v>
      </c>
      <c r="E127" s="100" t="s">
        <v>114</v>
      </c>
      <c r="F127" s="98" t="s">
        <v>115</v>
      </c>
      <c r="G127" s="98" t="s">
        <v>116</v>
      </c>
      <c r="H127" s="10"/>
      <c r="I127" s="12"/>
      <c r="J127" s="12"/>
      <c r="K127" s="12"/>
      <c r="L127" s="12"/>
      <c r="M127" s="12"/>
      <c r="N127" s="100" t="s">
        <v>36</v>
      </c>
      <c r="O127" s="100" t="s">
        <v>29</v>
      </c>
      <c r="P127" s="3"/>
      <c r="Q127" s="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ht="72" customHeight="1" x14ac:dyDescent="0.3">
      <c r="A128" s="95"/>
      <c r="B128" s="104"/>
      <c r="C128" s="94">
        <v>1.4379999999999999</v>
      </c>
      <c r="D128" s="103"/>
      <c r="E128" s="104"/>
      <c r="F128" s="103"/>
      <c r="G128" s="103"/>
      <c r="H128" s="10">
        <v>2018</v>
      </c>
      <c r="I128" s="12">
        <f t="shared" si="1"/>
        <v>269604.57212999999</v>
      </c>
      <c r="J128" s="12"/>
      <c r="K128" s="12">
        <v>269604.57212999999</v>
      </c>
      <c r="L128" s="12"/>
      <c r="M128" s="12"/>
      <c r="N128" s="104"/>
      <c r="O128" s="104"/>
      <c r="P128" s="3"/>
      <c r="Q128" s="21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ht="71.25" customHeight="1" x14ac:dyDescent="0.3">
      <c r="A129" s="105"/>
      <c r="B129" s="106"/>
      <c r="C129" s="105"/>
      <c r="D129" s="105"/>
      <c r="E129" s="106"/>
      <c r="F129" s="105"/>
      <c r="G129" s="105"/>
      <c r="H129" s="10" t="s">
        <v>88</v>
      </c>
      <c r="I129" s="12">
        <f t="shared" si="1"/>
        <v>451297.7</v>
      </c>
      <c r="J129" s="12"/>
      <c r="K129" s="12">
        <v>451297.7</v>
      </c>
      <c r="L129" s="12"/>
      <c r="M129" s="12"/>
      <c r="N129" s="106"/>
      <c r="O129" s="106"/>
      <c r="P129" s="3"/>
      <c r="Q129" s="3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ht="148.5" customHeight="1" x14ac:dyDescent="0.3">
      <c r="A130" s="105"/>
      <c r="B130" s="106"/>
      <c r="C130" s="105"/>
      <c r="D130" s="105"/>
      <c r="E130" s="106"/>
      <c r="F130" s="105"/>
      <c r="G130" s="105"/>
      <c r="H130" s="10" t="s">
        <v>89</v>
      </c>
      <c r="I130" s="12">
        <f t="shared" si="1"/>
        <v>248461.3</v>
      </c>
      <c r="J130" s="12"/>
      <c r="K130" s="12">
        <v>248461.3</v>
      </c>
      <c r="L130" s="12"/>
      <c r="M130" s="12"/>
      <c r="N130" s="106"/>
      <c r="O130" s="106"/>
      <c r="P130" s="3"/>
      <c r="Q130" s="3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ht="27.75" hidden="1" customHeight="1" x14ac:dyDescent="0.3">
      <c r="A131" s="98" t="s">
        <v>117</v>
      </c>
      <c r="B131" s="100" t="s">
        <v>118</v>
      </c>
      <c r="C131" s="13"/>
      <c r="D131" s="94" t="s">
        <v>119</v>
      </c>
      <c r="E131" s="100" t="s">
        <v>120</v>
      </c>
      <c r="F131" s="94" t="s">
        <v>121</v>
      </c>
      <c r="G131" s="94" t="s">
        <v>122</v>
      </c>
      <c r="H131" s="10"/>
      <c r="I131" s="12"/>
      <c r="J131" s="12"/>
      <c r="K131" s="12"/>
      <c r="L131" s="12"/>
      <c r="M131" s="12"/>
      <c r="N131" s="100" t="s">
        <v>36</v>
      </c>
      <c r="O131" s="100" t="s">
        <v>29</v>
      </c>
      <c r="P131" s="3"/>
      <c r="Q131" s="3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ht="22.5" hidden="1" customHeight="1" x14ac:dyDescent="0.3">
      <c r="A132" s="99"/>
      <c r="B132" s="101"/>
      <c r="C132" s="22"/>
      <c r="D132" s="99"/>
      <c r="E132" s="101"/>
      <c r="F132" s="99"/>
      <c r="G132" s="99"/>
      <c r="H132" s="10"/>
      <c r="I132" s="12"/>
      <c r="J132" s="12"/>
      <c r="K132" s="12"/>
      <c r="L132" s="12"/>
      <c r="M132" s="12"/>
      <c r="N132" s="101"/>
      <c r="O132" s="101"/>
      <c r="P132" s="3"/>
      <c r="Q132" s="3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ht="24" hidden="1" customHeight="1" x14ac:dyDescent="0.3">
      <c r="A133" s="99"/>
      <c r="B133" s="101"/>
      <c r="C133" s="22"/>
      <c r="D133" s="99"/>
      <c r="E133" s="101"/>
      <c r="F133" s="99"/>
      <c r="G133" s="99"/>
      <c r="H133" s="10"/>
      <c r="I133" s="12"/>
      <c r="J133" s="12"/>
      <c r="K133" s="12"/>
      <c r="L133" s="12"/>
      <c r="M133" s="12"/>
      <c r="N133" s="101"/>
      <c r="O133" s="101"/>
      <c r="P133" s="3"/>
      <c r="Q133" s="3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ht="21.75" hidden="1" customHeight="1" x14ac:dyDescent="0.3">
      <c r="A134" s="99"/>
      <c r="B134" s="101"/>
      <c r="C134" s="22"/>
      <c r="D134" s="99"/>
      <c r="E134" s="101"/>
      <c r="F134" s="99"/>
      <c r="G134" s="99"/>
      <c r="H134" s="10"/>
      <c r="I134" s="12"/>
      <c r="J134" s="12"/>
      <c r="K134" s="12"/>
      <c r="L134" s="12"/>
      <c r="M134" s="12"/>
      <c r="N134" s="101"/>
      <c r="O134" s="101"/>
      <c r="P134" s="3"/>
      <c r="Q134" s="3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ht="72" customHeight="1" x14ac:dyDescent="0.3">
      <c r="A135" s="99"/>
      <c r="B135" s="101"/>
      <c r="C135" s="115" t="s">
        <v>123</v>
      </c>
      <c r="D135" s="99"/>
      <c r="E135" s="101"/>
      <c r="F135" s="99"/>
      <c r="G135" s="99"/>
      <c r="H135" s="10">
        <v>2018</v>
      </c>
      <c r="I135" s="12">
        <f>J135+K135+L135+M135</f>
        <v>20.296520000000001</v>
      </c>
      <c r="J135" s="12"/>
      <c r="K135" s="12">
        <v>20.296520000000001</v>
      </c>
      <c r="L135" s="12"/>
      <c r="M135" s="12"/>
      <c r="N135" s="101"/>
      <c r="O135" s="101"/>
      <c r="P135" s="3"/>
      <c r="Q135" s="3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ht="193.5" customHeight="1" x14ac:dyDescent="0.3">
      <c r="A136" s="105"/>
      <c r="B136" s="106"/>
      <c r="C136" s="105"/>
      <c r="D136" s="105"/>
      <c r="E136" s="106"/>
      <c r="F136" s="105"/>
      <c r="G136" s="105"/>
      <c r="H136" s="10">
        <v>2019</v>
      </c>
      <c r="I136" s="12">
        <f>J136+K136+L136+M136</f>
        <v>2941.2</v>
      </c>
      <c r="J136" s="12"/>
      <c r="K136" s="12">
        <v>2941.2</v>
      </c>
      <c r="L136" s="12"/>
      <c r="M136" s="12"/>
      <c r="N136" s="106"/>
      <c r="O136" s="106"/>
      <c r="P136" s="3"/>
      <c r="Q136" s="3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ht="0.75" hidden="1" customHeight="1" x14ac:dyDescent="0.3">
      <c r="A137" s="130" t="s">
        <v>124</v>
      </c>
      <c r="B137" s="131" t="s">
        <v>125</v>
      </c>
      <c r="C137" s="25"/>
      <c r="D137" s="115" t="s">
        <v>77</v>
      </c>
      <c r="E137" s="131" t="s">
        <v>126</v>
      </c>
      <c r="F137" s="115" t="s">
        <v>127</v>
      </c>
      <c r="G137" s="115" t="s">
        <v>128</v>
      </c>
      <c r="H137" s="10"/>
      <c r="I137" s="12"/>
      <c r="J137" s="12"/>
      <c r="K137" s="12"/>
      <c r="L137" s="12"/>
      <c r="M137" s="12"/>
      <c r="N137" s="131" t="s">
        <v>36</v>
      </c>
      <c r="O137" s="131" t="s">
        <v>29</v>
      </c>
      <c r="P137" s="3"/>
      <c r="Q137" s="3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ht="0.75" hidden="1" customHeight="1" x14ac:dyDescent="0.3">
      <c r="A138" s="130"/>
      <c r="B138" s="131"/>
      <c r="C138" s="25"/>
      <c r="D138" s="115"/>
      <c r="E138" s="131"/>
      <c r="F138" s="115"/>
      <c r="G138" s="115"/>
      <c r="H138" s="10"/>
      <c r="I138" s="12"/>
      <c r="J138" s="12"/>
      <c r="K138" s="12"/>
      <c r="L138" s="12"/>
      <c r="M138" s="12"/>
      <c r="N138" s="131"/>
      <c r="O138" s="131"/>
      <c r="P138" s="3"/>
      <c r="Q138" s="3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ht="27" hidden="1" customHeight="1" x14ac:dyDescent="0.3">
      <c r="A139" s="130"/>
      <c r="B139" s="131"/>
      <c r="C139" s="25"/>
      <c r="D139" s="115"/>
      <c r="E139" s="131"/>
      <c r="F139" s="115"/>
      <c r="G139" s="115"/>
      <c r="H139" s="10"/>
      <c r="I139" s="12"/>
      <c r="J139" s="12"/>
      <c r="K139" s="12"/>
      <c r="L139" s="12"/>
      <c r="M139" s="12"/>
      <c r="N139" s="131"/>
      <c r="O139" s="131"/>
      <c r="P139" s="3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ht="75" customHeight="1" x14ac:dyDescent="0.3">
      <c r="A140" s="130"/>
      <c r="B140" s="131"/>
      <c r="C140" s="115">
        <v>3.3210000000000002</v>
      </c>
      <c r="D140" s="115"/>
      <c r="E140" s="131"/>
      <c r="F140" s="115"/>
      <c r="G140" s="115"/>
      <c r="H140" s="10">
        <v>2018</v>
      </c>
      <c r="I140" s="12">
        <f t="shared" ref="I140:I147" si="2">J140+K140+L140+M140</f>
        <v>37966.065779999997</v>
      </c>
      <c r="J140" s="12"/>
      <c r="K140" s="12">
        <v>37966.065779999997</v>
      </c>
      <c r="L140" s="12"/>
      <c r="M140" s="12"/>
      <c r="N140" s="131"/>
      <c r="O140" s="131"/>
      <c r="P140" s="3"/>
      <c r="Q140" s="3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ht="187.5" customHeight="1" x14ac:dyDescent="0.3">
      <c r="A141" s="105"/>
      <c r="B141" s="106"/>
      <c r="C141" s="105"/>
      <c r="D141" s="105"/>
      <c r="E141" s="106"/>
      <c r="F141" s="105"/>
      <c r="G141" s="105"/>
      <c r="H141" s="10">
        <v>2019</v>
      </c>
      <c r="I141" s="12">
        <f t="shared" si="2"/>
        <v>498.14551</v>
      </c>
      <c r="J141" s="12"/>
      <c r="K141" s="12">
        <v>498.14551</v>
      </c>
      <c r="L141" s="12"/>
      <c r="M141" s="12"/>
      <c r="N141" s="106"/>
      <c r="O141" s="106"/>
      <c r="P141" s="3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ht="36.75" customHeight="1" x14ac:dyDescent="0.3">
      <c r="A142" s="130" t="s">
        <v>129</v>
      </c>
      <c r="B142" s="131" t="s">
        <v>130</v>
      </c>
      <c r="C142" s="115">
        <v>0.24</v>
      </c>
      <c r="D142" s="115" t="s">
        <v>131</v>
      </c>
      <c r="E142" s="131" t="s">
        <v>33</v>
      </c>
      <c r="F142" s="115" t="s">
        <v>132</v>
      </c>
      <c r="G142" s="130" t="s">
        <v>133</v>
      </c>
      <c r="H142" s="10">
        <v>2019</v>
      </c>
      <c r="I142" s="12">
        <f t="shared" si="2"/>
        <v>30000</v>
      </c>
      <c r="J142" s="12"/>
      <c r="K142" s="12">
        <v>30000</v>
      </c>
      <c r="L142" s="12"/>
      <c r="M142" s="12"/>
      <c r="N142" s="131" t="s">
        <v>36</v>
      </c>
      <c r="O142" s="131" t="s">
        <v>29</v>
      </c>
      <c r="P142" s="3"/>
      <c r="Q142" s="3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ht="41.25" customHeight="1" x14ac:dyDescent="0.3">
      <c r="A143" s="99"/>
      <c r="B143" s="101"/>
      <c r="C143" s="99"/>
      <c r="D143" s="99"/>
      <c r="E143" s="101"/>
      <c r="F143" s="99"/>
      <c r="G143" s="132"/>
      <c r="H143" s="10">
        <v>2020</v>
      </c>
      <c r="I143" s="12">
        <f t="shared" si="2"/>
        <v>10000</v>
      </c>
      <c r="J143" s="12"/>
      <c r="K143" s="12">
        <v>10000</v>
      </c>
      <c r="L143" s="12"/>
      <c r="M143" s="12"/>
      <c r="N143" s="101"/>
      <c r="O143" s="101"/>
      <c r="P143" s="3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ht="139.5" customHeight="1" x14ac:dyDescent="0.3">
      <c r="A144" s="99"/>
      <c r="B144" s="101"/>
      <c r="C144" s="99"/>
      <c r="D144" s="99"/>
      <c r="E144" s="101"/>
      <c r="F144" s="99"/>
      <c r="G144" s="132"/>
      <c r="H144" s="10">
        <v>2021</v>
      </c>
      <c r="I144" s="12">
        <f t="shared" si="2"/>
        <v>80000</v>
      </c>
      <c r="J144" s="12"/>
      <c r="K144" s="12">
        <v>80000</v>
      </c>
      <c r="L144" s="12"/>
      <c r="M144" s="12"/>
      <c r="N144" s="101"/>
      <c r="O144" s="101"/>
      <c r="P144" s="3"/>
      <c r="Q144" s="3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62" customHeight="1" x14ac:dyDescent="0.3">
      <c r="A145" s="26" t="s">
        <v>134</v>
      </c>
      <c r="B145" s="27" t="s">
        <v>135</v>
      </c>
      <c r="C145" s="28"/>
      <c r="D145" s="28" t="s">
        <v>136</v>
      </c>
      <c r="E145" s="27"/>
      <c r="F145" s="28"/>
      <c r="G145" s="26"/>
      <c r="H145" s="10">
        <v>2020</v>
      </c>
      <c r="I145" s="12">
        <f t="shared" si="2"/>
        <v>80000</v>
      </c>
      <c r="J145" s="12"/>
      <c r="K145" s="20">
        <f>K146+K147</f>
        <v>80000</v>
      </c>
      <c r="L145" s="12"/>
      <c r="M145" s="12"/>
      <c r="N145" s="27" t="s">
        <v>36</v>
      </c>
      <c r="O145" s="27" t="s">
        <v>29</v>
      </c>
      <c r="P145" s="3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ht="146.25" customHeight="1" x14ac:dyDescent="0.3">
      <c r="A146" s="28" t="s">
        <v>137</v>
      </c>
      <c r="B146" s="27" t="s">
        <v>138</v>
      </c>
      <c r="C146" s="28"/>
      <c r="D146" s="28" t="s">
        <v>136</v>
      </c>
      <c r="E146" s="27" t="s">
        <v>33</v>
      </c>
      <c r="F146" s="28" t="s">
        <v>139</v>
      </c>
      <c r="G146" s="26" t="s">
        <v>140</v>
      </c>
      <c r="H146" s="10">
        <v>2020</v>
      </c>
      <c r="I146" s="12">
        <f t="shared" si="2"/>
        <v>40000</v>
      </c>
      <c r="J146" s="12"/>
      <c r="K146" s="20">
        <v>40000</v>
      </c>
      <c r="L146" s="12"/>
      <c r="M146" s="12"/>
      <c r="N146" s="27" t="s">
        <v>36</v>
      </c>
      <c r="O146" s="27" t="s">
        <v>29</v>
      </c>
      <c r="P146" s="3"/>
      <c r="Q146" s="3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47.75" customHeight="1" x14ac:dyDescent="0.3">
      <c r="A147" s="28" t="s">
        <v>141</v>
      </c>
      <c r="B147" s="27" t="s">
        <v>142</v>
      </c>
      <c r="C147" s="28"/>
      <c r="D147" s="28" t="s">
        <v>136</v>
      </c>
      <c r="E147" s="27" t="s">
        <v>33</v>
      </c>
      <c r="F147" s="28" t="s">
        <v>143</v>
      </c>
      <c r="G147" s="26" t="s">
        <v>144</v>
      </c>
      <c r="H147" s="10">
        <v>2020</v>
      </c>
      <c r="I147" s="12">
        <f t="shared" si="2"/>
        <v>40000</v>
      </c>
      <c r="J147" s="12"/>
      <c r="K147" s="20">
        <v>40000</v>
      </c>
      <c r="L147" s="12"/>
      <c r="M147" s="12"/>
      <c r="N147" s="27" t="s">
        <v>36</v>
      </c>
      <c r="O147" s="27" t="s">
        <v>29</v>
      </c>
      <c r="P147" s="3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ht="21.75" customHeight="1" x14ac:dyDescent="0.3">
      <c r="A148" s="98" t="s">
        <v>145</v>
      </c>
      <c r="B148" s="100" t="s">
        <v>146</v>
      </c>
      <c r="C148" s="100"/>
      <c r="D148" s="103"/>
      <c r="E148" s="104"/>
      <c r="F148" s="103"/>
      <c r="G148" s="103"/>
      <c r="H148" s="10">
        <v>2018</v>
      </c>
      <c r="I148" s="12">
        <f t="shared" si="1"/>
        <v>82376.912379999994</v>
      </c>
      <c r="J148" s="12"/>
      <c r="K148" s="12">
        <v>82376.912379999994</v>
      </c>
      <c r="L148" s="12"/>
      <c r="M148" s="12"/>
      <c r="N148" s="100" t="s">
        <v>36</v>
      </c>
      <c r="O148" s="100" t="s">
        <v>29</v>
      </c>
      <c r="P148" s="3"/>
      <c r="Q148" s="3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21.75" customHeight="1" x14ac:dyDescent="0.3">
      <c r="A149" s="99"/>
      <c r="B149" s="101"/>
      <c r="C149" s="102"/>
      <c r="D149" s="103"/>
      <c r="E149" s="104"/>
      <c r="F149" s="103"/>
      <c r="G149" s="103"/>
      <c r="H149" s="10">
        <v>2019</v>
      </c>
      <c r="I149" s="12">
        <f t="shared" si="1"/>
        <v>57317.599999999999</v>
      </c>
      <c r="J149" s="12"/>
      <c r="K149" s="12">
        <v>57317.599999999999</v>
      </c>
      <c r="L149" s="12"/>
      <c r="M149" s="12"/>
      <c r="N149" s="100"/>
      <c r="O149" s="100"/>
      <c r="P149" s="3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ht="21.75" customHeight="1" x14ac:dyDescent="0.3">
      <c r="A150" s="99"/>
      <c r="B150" s="101"/>
      <c r="C150" s="102"/>
      <c r="D150" s="103"/>
      <c r="E150" s="104"/>
      <c r="F150" s="103"/>
      <c r="G150" s="103"/>
      <c r="H150" s="10">
        <v>2020</v>
      </c>
      <c r="I150" s="12">
        <f t="shared" si="1"/>
        <v>50200</v>
      </c>
      <c r="J150" s="12"/>
      <c r="K150" s="12">
        <v>50200</v>
      </c>
      <c r="L150" s="12"/>
      <c r="M150" s="12"/>
      <c r="N150" s="100"/>
      <c r="O150" s="100"/>
      <c r="P150" s="3"/>
      <c r="Q150" s="3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ht="21.75" customHeight="1" x14ac:dyDescent="0.3">
      <c r="A151" s="99"/>
      <c r="B151" s="101"/>
      <c r="C151" s="102"/>
      <c r="D151" s="103"/>
      <c r="E151" s="104"/>
      <c r="F151" s="103"/>
      <c r="G151" s="103"/>
      <c r="H151" s="10">
        <v>2021</v>
      </c>
      <c r="I151" s="12">
        <f t="shared" si="1"/>
        <v>191100</v>
      </c>
      <c r="J151" s="12"/>
      <c r="K151" s="12">
        <v>191100</v>
      </c>
      <c r="L151" s="12"/>
      <c r="M151" s="12"/>
      <c r="N151" s="100"/>
      <c r="O151" s="100"/>
      <c r="P151" s="3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ht="21.75" customHeight="1" x14ac:dyDescent="0.3">
      <c r="A152" s="99"/>
      <c r="B152" s="101"/>
      <c r="C152" s="102"/>
      <c r="D152" s="103"/>
      <c r="E152" s="104"/>
      <c r="F152" s="103"/>
      <c r="G152" s="103"/>
      <c r="H152" s="10">
        <v>2022</v>
      </c>
      <c r="I152" s="12">
        <f t="shared" si="1"/>
        <v>106100.1</v>
      </c>
      <c r="J152" s="12"/>
      <c r="K152" s="12">
        <v>106100.1</v>
      </c>
      <c r="L152" s="12"/>
      <c r="M152" s="12"/>
      <c r="N152" s="100"/>
      <c r="O152" s="100"/>
      <c r="P152" s="3"/>
      <c r="Q152" s="3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ht="21.75" customHeight="1" x14ac:dyDescent="0.3">
      <c r="A153" s="99"/>
      <c r="B153" s="101"/>
      <c r="C153" s="102"/>
      <c r="D153" s="103"/>
      <c r="E153" s="104"/>
      <c r="F153" s="103"/>
      <c r="G153" s="103"/>
      <c r="H153" s="10">
        <v>2023</v>
      </c>
      <c r="I153" s="12">
        <f t="shared" si="1"/>
        <v>35000</v>
      </c>
      <c r="J153" s="12"/>
      <c r="K153" s="12">
        <v>35000</v>
      </c>
      <c r="L153" s="12"/>
      <c r="M153" s="12"/>
      <c r="N153" s="100"/>
      <c r="O153" s="100"/>
      <c r="P153" s="3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ht="21.75" customHeight="1" x14ac:dyDescent="0.3">
      <c r="A154" s="99"/>
      <c r="B154" s="101"/>
      <c r="C154" s="102"/>
      <c r="D154" s="103"/>
      <c r="E154" s="104"/>
      <c r="F154" s="103"/>
      <c r="G154" s="103"/>
      <c r="H154" s="10">
        <v>2024</v>
      </c>
      <c r="I154" s="12">
        <f t="shared" si="1"/>
        <v>40000</v>
      </c>
      <c r="J154" s="12"/>
      <c r="K154" s="12">
        <v>40000</v>
      </c>
      <c r="L154" s="12"/>
      <c r="M154" s="12"/>
      <c r="N154" s="100"/>
      <c r="O154" s="100"/>
      <c r="P154" s="3"/>
      <c r="Q154" s="3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ht="37.5" customHeight="1" x14ac:dyDescent="0.3">
      <c r="A155" s="94">
        <v>2</v>
      </c>
      <c r="B155" s="100" t="s">
        <v>147</v>
      </c>
      <c r="C155" s="100"/>
      <c r="D155" s="98"/>
      <c r="E155" s="100"/>
      <c r="F155" s="98"/>
      <c r="G155" s="98"/>
      <c r="H155" s="10">
        <v>2018</v>
      </c>
      <c r="I155" s="12">
        <f t="shared" si="1"/>
        <v>146897.72295</v>
      </c>
      <c r="J155" s="12"/>
      <c r="K155" s="12">
        <f>K163+K167+K173+K177+K184+K192+K195+K197+K176</f>
        <v>140850.22295</v>
      </c>
      <c r="L155" s="12">
        <f>L163+L167+L173+L177+L184+L192+L195+L197+L176</f>
        <v>6047.5</v>
      </c>
      <c r="M155" s="12"/>
      <c r="N155" s="100" t="s">
        <v>148</v>
      </c>
      <c r="O155" s="100" t="s">
        <v>29</v>
      </c>
      <c r="P155" s="3"/>
      <c r="Q155" s="3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ht="37.5" customHeight="1" x14ac:dyDescent="0.3">
      <c r="A156" s="95"/>
      <c r="B156" s="104"/>
      <c r="C156" s="102"/>
      <c r="D156" s="95"/>
      <c r="E156" s="104"/>
      <c r="F156" s="95"/>
      <c r="G156" s="95"/>
      <c r="H156" s="10">
        <v>2019</v>
      </c>
      <c r="I156" s="12">
        <f t="shared" si="1"/>
        <v>149190.47578999997</v>
      </c>
      <c r="J156" s="12"/>
      <c r="K156" s="12">
        <f>K164+K174+K182+K200</f>
        <v>143217.15799999997</v>
      </c>
      <c r="L156" s="20">
        <f>L164+L174+L182+L200</f>
        <v>5973.3177899999991</v>
      </c>
      <c r="M156" s="12"/>
      <c r="N156" s="104"/>
      <c r="O156" s="100"/>
      <c r="P156" s="3"/>
      <c r="Q156" s="3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ht="37.5" customHeight="1" x14ac:dyDescent="0.3">
      <c r="A157" s="95"/>
      <c r="B157" s="104"/>
      <c r="C157" s="102"/>
      <c r="D157" s="95"/>
      <c r="E157" s="104"/>
      <c r="F157" s="95"/>
      <c r="G157" s="95"/>
      <c r="H157" s="10">
        <v>2020</v>
      </c>
      <c r="I157" s="12">
        <f t="shared" si="1"/>
        <v>232928.99600000001</v>
      </c>
      <c r="J157" s="12"/>
      <c r="K157" s="20">
        <f>K168+K175+K178+K180+K183+K185+K199+K201+K202+K204+K206+K208</f>
        <v>209003.723</v>
      </c>
      <c r="L157" s="20">
        <f>L168+L175+L178+L180+L183+L185+L199+L201+L202+L204+L206+L208-0.1</f>
        <v>23925.273000000005</v>
      </c>
      <c r="M157" s="12"/>
      <c r="N157" s="104"/>
      <c r="O157" s="100"/>
      <c r="P157" s="3"/>
      <c r="Q157" s="3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ht="37.5" customHeight="1" x14ac:dyDescent="0.3">
      <c r="A158" s="95"/>
      <c r="B158" s="104"/>
      <c r="C158" s="102"/>
      <c r="D158" s="95"/>
      <c r="E158" s="104"/>
      <c r="F158" s="95"/>
      <c r="G158" s="95"/>
      <c r="H158" s="10">
        <v>2021</v>
      </c>
      <c r="I158" s="12">
        <f t="shared" si="1"/>
        <v>194236.908</v>
      </c>
      <c r="J158" s="12"/>
      <c r="K158" s="20">
        <f>K165+K171+K179+K181+K188+K203+K207+K209+K169</f>
        <v>180602.788</v>
      </c>
      <c r="L158" s="20">
        <f>L165+L171+L179+L181+L188+L203+L207+L209+L169+0.12</f>
        <v>13634.12</v>
      </c>
      <c r="M158" s="12"/>
      <c r="N158" s="104"/>
      <c r="O158" s="100"/>
      <c r="P158" s="3"/>
      <c r="Q158" s="3"/>
      <c r="R158" s="29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ht="37.5" customHeight="1" x14ac:dyDescent="0.3">
      <c r="A159" s="95"/>
      <c r="B159" s="104"/>
      <c r="C159" s="102"/>
      <c r="D159" s="95"/>
      <c r="E159" s="104"/>
      <c r="F159" s="95"/>
      <c r="G159" s="95"/>
      <c r="H159" s="10">
        <v>2022</v>
      </c>
      <c r="I159" s="12">
        <f t="shared" si="1"/>
        <v>124689.5</v>
      </c>
      <c r="J159" s="12"/>
      <c r="K159" s="20">
        <f>K166+K170+K172+K210+K189</f>
        <v>115762.5</v>
      </c>
      <c r="L159" s="20">
        <f>L166+L170+L172+L210+L189</f>
        <v>8927</v>
      </c>
      <c r="M159" s="12"/>
      <c r="N159" s="104"/>
      <c r="O159" s="100"/>
      <c r="P159" s="3"/>
      <c r="Q159" s="3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ht="37.5" customHeight="1" x14ac:dyDescent="0.3">
      <c r="A160" s="95"/>
      <c r="B160" s="104"/>
      <c r="C160" s="102"/>
      <c r="D160" s="95"/>
      <c r="E160" s="104"/>
      <c r="F160" s="95"/>
      <c r="G160" s="95"/>
      <c r="H160" s="10">
        <v>2023</v>
      </c>
      <c r="I160" s="12">
        <f t="shared" si="1"/>
        <v>130698.6</v>
      </c>
      <c r="J160" s="12"/>
      <c r="K160" s="20">
        <f>K186</f>
        <v>121550.6</v>
      </c>
      <c r="L160" s="20">
        <f>L186</f>
        <v>9148</v>
      </c>
      <c r="M160" s="12"/>
      <c r="N160" s="104"/>
      <c r="O160" s="100"/>
      <c r="P160" s="3"/>
      <c r="Q160" s="3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ht="37.5" customHeight="1" x14ac:dyDescent="0.3">
      <c r="A161" s="95"/>
      <c r="B161" s="104"/>
      <c r="C161" s="102"/>
      <c r="D161" s="95"/>
      <c r="E161" s="104"/>
      <c r="F161" s="95"/>
      <c r="G161" s="95"/>
      <c r="H161" s="10">
        <v>2024</v>
      </c>
      <c r="I161" s="12">
        <f t="shared" si="1"/>
        <v>137234.6</v>
      </c>
      <c r="J161" s="12"/>
      <c r="K161" s="12">
        <f>K187</f>
        <v>127628.2</v>
      </c>
      <c r="L161" s="12">
        <f>L187</f>
        <v>9606.4</v>
      </c>
      <c r="M161" s="12"/>
      <c r="N161" s="104"/>
      <c r="O161" s="100"/>
      <c r="P161" s="3"/>
      <c r="Q161" s="3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s="32" customFormat="1" ht="0.75" hidden="1" customHeight="1" x14ac:dyDescent="0.3">
      <c r="A162" s="98" t="s">
        <v>149</v>
      </c>
      <c r="B162" s="100" t="s">
        <v>150</v>
      </c>
      <c r="C162" s="13"/>
      <c r="D162" s="98" t="s">
        <v>151</v>
      </c>
      <c r="E162" s="133" t="s">
        <v>152</v>
      </c>
      <c r="F162" s="98" t="s">
        <v>153</v>
      </c>
      <c r="G162" s="118">
        <f>I164</f>
        <v>41260.934000000001</v>
      </c>
      <c r="H162" s="10"/>
      <c r="I162" s="20"/>
      <c r="J162" s="20"/>
      <c r="K162" s="20"/>
      <c r="L162" s="20"/>
      <c r="M162" s="12"/>
      <c r="N162" s="100" t="s">
        <v>154</v>
      </c>
      <c r="O162" s="100" t="s">
        <v>29</v>
      </c>
      <c r="P162" s="30"/>
      <c r="Q162" s="31"/>
      <c r="R162" s="31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1:35" s="32" customFormat="1" ht="54" customHeight="1" x14ac:dyDescent="0.3">
      <c r="A163" s="98"/>
      <c r="B163" s="100"/>
      <c r="C163" s="100" t="s">
        <v>155</v>
      </c>
      <c r="D163" s="98"/>
      <c r="E163" s="133"/>
      <c r="F163" s="98"/>
      <c r="G163" s="118"/>
      <c r="H163" s="10">
        <v>2018</v>
      </c>
      <c r="I163" s="20">
        <f t="shared" si="1"/>
        <v>2861.06297</v>
      </c>
      <c r="J163" s="20"/>
      <c r="K163" s="20">
        <v>2717.96297</v>
      </c>
      <c r="L163" s="20">
        <v>143.1</v>
      </c>
      <c r="M163" s="12"/>
      <c r="N163" s="100"/>
      <c r="O163" s="10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1:35" s="32" customFormat="1" ht="167.25" customHeight="1" x14ac:dyDescent="0.3">
      <c r="A164" s="132"/>
      <c r="B164" s="101"/>
      <c r="C164" s="106"/>
      <c r="D164" s="99"/>
      <c r="E164" s="101"/>
      <c r="F164" s="99"/>
      <c r="G164" s="118"/>
      <c r="H164" s="10">
        <v>2019</v>
      </c>
      <c r="I164" s="20">
        <f t="shared" si="1"/>
        <v>41260.934000000001</v>
      </c>
      <c r="J164" s="20"/>
      <c r="K164" s="20">
        <v>40161.834000000003</v>
      </c>
      <c r="L164" s="20">
        <v>1099.0999999999999</v>
      </c>
      <c r="M164" s="12"/>
      <c r="N164" s="101"/>
      <c r="O164" s="100"/>
      <c r="P164" s="33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1:35" s="35" customFormat="1" ht="126.75" customHeight="1" x14ac:dyDescent="0.3">
      <c r="A165" s="34" t="s">
        <v>156</v>
      </c>
      <c r="B165" s="13" t="s">
        <v>157</v>
      </c>
      <c r="C165" s="12">
        <v>5</v>
      </c>
      <c r="D165" s="34" t="s">
        <v>158</v>
      </c>
      <c r="E165" s="13" t="s">
        <v>159</v>
      </c>
      <c r="F165" s="34" t="s">
        <v>160</v>
      </c>
      <c r="G165" s="12" t="s">
        <v>161</v>
      </c>
      <c r="H165" s="10">
        <v>2021</v>
      </c>
      <c r="I165" s="12">
        <f t="shared" si="1"/>
        <v>7732.7280000000001</v>
      </c>
      <c r="J165" s="12"/>
      <c r="K165" s="12">
        <v>7114.1279999999997</v>
      </c>
      <c r="L165" s="12">
        <v>618.6</v>
      </c>
      <c r="M165" s="12"/>
      <c r="N165" s="13" t="s">
        <v>162</v>
      </c>
      <c r="O165" s="13" t="s">
        <v>29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s="35" customFormat="1" ht="129" customHeight="1" x14ac:dyDescent="0.3">
      <c r="A166" s="34" t="s">
        <v>163</v>
      </c>
      <c r="B166" s="13" t="s">
        <v>164</v>
      </c>
      <c r="C166" s="12">
        <v>3.5</v>
      </c>
      <c r="D166" s="34" t="s">
        <v>165</v>
      </c>
      <c r="E166" s="13" t="s">
        <v>159</v>
      </c>
      <c r="F166" s="34" t="s">
        <v>166</v>
      </c>
      <c r="G166" s="12" t="s">
        <v>167</v>
      </c>
      <c r="H166" s="10">
        <v>2022</v>
      </c>
      <c r="I166" s="12">
        <f t="shared" si="1"/>
        <v>7228.3</v>
      </c>
      <c r="J166" s="12"/>
      <c r="K166" s="12">
        <v>6650</v>
      </c>
      <c r="L166" s="12">
        <v>578.29999999999995</v>
      </c>
      <c r="M166" s="12"/>
      <c r="N166" s="13" t="s">
        <v>162</v>
      </c>
      <c r="O166" s="13" t="s">
        <v>29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s="35" customFormat="1" ht="124.5" customHeight="1" x14ac:dyDescent="0.3">
      <c r="A167" s="98" t="s">
        <v>168</v>
      </c>
      <c r="B167" s="100" t="s">
        <v>169</v>
      </c>
      <c r="C167" s="94">
        <v>0.94799999999999995</v>
      </c>
      <c r="D167" s="98" t="s">
        <v>170</v>
      </c>
      <c r="E167" s="100" t="s">
        <v>171</v>
      </c>
      <c r="F167" s="98" t="s">
        <v>172</v>
      </c>
      <c r="G167" s="118" t="s">
        <v>173</v>
      </c>
      <c r="H167" s="10">
        <v>2018</v>
      </c>
      <c r="I167" s="12">
        <f t="shared" si="1"/>
        <v>18154.400000000001</v>
      </c>
      <c r="J167" s="12"/>
      <c r="K167" s="12">
        <v>17000</v>
      </c>
      <c r="L167" s="12">
        <v>1154.4000000000001</v>
      </c>
      <c r="M167" s="12"/>
      <c r="N167" s="100" t="s">
        <v>174</v>
      </c>
      <c r="O167" s="100" t="s">
        <v>29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s="35" customFormat="1" ht="185.25" customHeight="1" x14ac:dyDescent="0.3">
      <c r="A168" s="132"/>
      <c r="B168" s="101"/>
      <c r="C168" s="105"/>
      <c r="D168" s="99"/>
      <c r="E168" s="101"/>
      <c r="F168" s="99"/>
      <c r="G168" s="99"/>
      <c r="H168" s="10">
        <v>2020</v>
      </c>
      <c r="I168" s="12">
        <f t="shared" si="1"/>
        <v>32282</v>
      </c>
      <c r="J168" s="12"/>
      <c r="K168" s="12">
        <v>20040.400000000001</v>
      </c>
      <c r="L168" s="12">
        <v>12241.6</v>
      </c>
      <c r="M168" s="12"/>
      <c r="N168" s="101"/>
      <c r="O168" s="10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s="35" customFormat="1" ht="141.75" customHeight="1" x14ac:dyDescent="0.3">
      <c r="A169" s="98" t="s">
        <v>175</v>
      </c>
      <c r="B169" s="100" t="s">
        <v>176</v>
      </c>
      <c r="C169" s="94">
        <v>0.68700000000000006</v>
      </c>
      <c r="D169" s="98" t="s">
        <v>177</v>
      </c>
      <c r="E169" s="100" t="s">
        <v>178</v>
      </c>
      <c r="F169" s="98" t="s">
        <v>179</v>
      </c>
      <c r="G169" s="118" t="s">
        <v>180</v>
      </c>
      <c r="H169" s="10">
        <v>2021</v>
      </c>
      <c r="I169" s="12">
        <f t="shared" si="1"/>
        <v>19435.52</v>
      </c>
      <c r="J169" s="12"/>
      <c r="K169" s="12">
        <v>17686.32</v>
      </c>
      <c r="L169" s="12">
        <v>1749.2</v>
      </c>
      <c r="M169" s="12"/>
      <c r="N169" s="100" t="s">
        <v>181</v>
      </c>
      <c r="O169" s="100" t="s">
        <v>29</v>
      </c>
      <c r="P169" s="3"/>
      <c r="Q169" s="36"/>
      <c r="R169" s="3"/>
      <c r="S169" s="37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35" customFormat="1" ht="146.25" customHeight="1" x14ac:dyDescent="0.3">
      <c r="A170" s="132"/>
      <c r="B170" s="101"/>
      <c r="C170" s="105"/>
      <c r="D170" s="99"/>
      <c r="E170" s="101"/>
      <c r="F170" s="99"/>
      <c r="G170" s="99"/>
      <c r="H170" s="10">
        <v>2022</v>
      </c>
      <c r="I170" s="12">
        <f>J170+K170+L170+M170</f>
        <v>43956</v>
      </c>
      <c r="J170" s="12"/>
      <c r="K170" s="12">
        <v>40000</v>
      </c>
      <c r="L170" s="12">
        <v>3956</v>
      </c>
      <c r="M170" s="12"/>
      <c r="N170" s="101"/>
      <c r="O170" s="101"/>
      <c r="P170" s="3"/>
      <c r="Q170" s="36"/>
      <c r="R170" s="3"/>
      <c r="S170" s="37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s="35" customFormat="1" ht="93.75" customHeight="1" x14ac:dyDescent="0.3">
      <c r="A171" s="98" t="s">
        <v>182</v>
      </c>
      <c r="B171" s="100" t="s">
        <v>183</v>
      </c>
      <c r="C171" s="94">
        <v>0.496</v>
      </c>
      <c r="D171" s="98" t="s">
        <v>177</v>
      </c>
      <c r="E171" s="100" t="s">
        <v>33</v>
      </c>
      <c r="F171" s="98" t="s">
        <v>184</v>
      </c>
      <c r="G171" s="118">
        <f>I171+I172</f>
        <v>60104.1</v>
      </c>
      <c r="H171" s="10">
        <v>2021</v>
      </c>
      <c r="I171" s="12">
        <f>J171+K171+L171+M171</f>
        <v>17247</v>
      </c>
      <c r="J171" s="12"/>
      <c r="K171" s="12">
        <f>ROUND(15694.77,1)</f>
        <v>15694.8</v>
      </c>
      <c r="L171" s="12">
        <v>1552.2</v>
      </c>
      <c r="M171" s="12"/>
      <c r="N171" s="100" t="s">
        <v>185</v>
      </c>
      <c r="O171" s="100" t="s">
        <v>29</v>
      </c>
      <c r="P171" s="3"/>
      <c r="Q171" s="36"/>
      <c r="R171" s="3"/>
      <c r="S171" s="37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s="35" customFormat="1" ht="84" customHeight="1" x14ac:dyDescent="0.3">
      <c r="A172" s="132"/>
      <c r="B172" s="101"/>
      <c r="C172" s="105"/>
      <c r="D172" s="99"/>
      <c r="E172" s="101"/>
      <c r="F172" s="99"/>
      <c r="G172" s="99"/>
      <c r="H172" s="10">
        <v>2022</v>
      </c>
      <c r="I172" s="12">
        <f>J172+K172+L172+M172</f>
        <v>42857.1</v>
      </c>
      <c r="J172" s="12"/>
      <c r="K172" s="12">
        <f>ROUND(39000,1)</f>
        <v>39000</v>
      </c>
      <c r="L172" s="12">
        <v>3857.1</v>
      </c>
      <c r="M172" s="12"/>
      <c r="N172" s="101"/>
      <c r="O172" s="101"/>
      <c r="P172" s="3"/>
      <c r="Q172" s="36"/>
      <c r="R172" s="3"/>
      <c r="S172" s="37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s="35" customFormat="1" ht="64.5" customHeight="1" x14ac:dyDescent="0.3">
      <c r="A173" s="122" t="s">
        <v>186</v>
      </c>
      <c r="B173" s="125" t="s">
        <v>187</v>
      </c>
      <c r="C173" s="136">
        <v>0.85299999999999998</v>
      </c>
      <c r="D173" s="122" t="s">
        <v>170</v>
      </c>
      <c r="E173" s="125" t="s">
        <v>188</v>
      </c>
      <c r="F173" s="122" t="s">
        <v>189</v>
      </c>
      <c r="G173" s="139" t="s">
        <v>190</v>
      </c>
      <c r="H173" s="10">
        <v>2018</v>
      </c>
      <c r="I173" s="12">
        <f t="shared" ref="I173:I201" si="3">K173+L173</f>
        <v>30775.5</v>
      </c>
      <c r="J173" s="12"/>
      <c r="K173" s="12">
        <v>30000</v>
      </c>
      <c r="L173" s="12">
        <v>775.5</v>
      </c>
      <c r="M173" s="12"/>
      <c r="N173" s="125" t="s">
        <v>191</v>
      </c>
      <c r="O173" s="125" t="s">
        <v>29</v>
      </c>
      <c r="P173" s="3"/>
      <c r="Q173" s="36"/>
      <c r="R173" s="3"/>
      <c r="S173" s="37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s="35" customFormat="1" ht="84.75" customHeight="1" x14ac:dyDescent="0.3">
      <c r="A174" s="134"/>
      <c r="B174" s="135"/>
      <c r="C174" s="137"/>
      <c r="D174" s="134"/>
      <c r="E174" s="135"/>
      <c r="F174" s="138"/>
      <c r="G174" s="138"/>
      <c r="H174" s="10">
        <v>2019</v>
      </c>
      <c r="I174" s="20">
        <f t="shared" si="3"/>
        <v>60718.859789999995</v>
      </c>
      <c r="J174" s="20"/>
      <c r="K174" s="20">
        <v>59188.74</v>
      </c>
      <c r="L174" s="20">
        <v>1530.11979</v>
      </c>
      <c r="M174" s="12"/>
      <c r="N174" s="140"/>
      <c r="O174" s="140"/>
      <c r="P174" s="3"/>
      <c r="Q174" s="36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s="35" customFormat="1" ht="102.75" customHeight="1" x14ac:dyDescent="0.3">
      <c r="A175" s="124"/>
      <c r="B175" s="127"/>
      <c r="C175" s="124"/>
      <c r="D175" s="124"/>
      <c r="E175" s="127"/>
      <c r="F175" s="124"/>
      <c r="G175" s="124"/>
      <c r="H175" s="10">
        <v>2020</v>
      </c>
      <c r="I175" s="20">
        <f t="shared" si="3"/>
        <v>12246.183000000001</v>
      </c>
      <c r="J175" s="20"/>
      <c r="K175" s="20">
        <v>11937.583000000001</v>
      </c>
      <c r="L175" s="20">
        <v>308.60000000000002</v>
      </c>
      <c r="M175" s="12"/>
      <c r="N175" s="127"/>
      <c r="O175" s="127"/>
      <c r="P175" s="3"/>
      <c r="Q175" s="36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s="35" customFormat="1" ht="280.5" customHeight="1" x14ac:dyDescent="0.3">
      <c r="A176" s="34" t="s">
        <v>192</v>
      </c>
      <c r="B176" s="13" t="s">
        <v>193</v>
      </c>
      <c r="C176" s="10">
        <v>0.14799999999999999</v>
      </c>
      <c r="D176" s="34" t="s">
        <v>194</v>
      </c>
      <c r="E176" s="13" t="s">
        <v>195</v>
      </c>
      <c r="F176" s="34" t="s">
        <v>196</v>
      </c>
      <c r="G176" s="12" t="s">
        <v>197</v>
      </c>
      <c r="H176" s="10">
        <v>2018</v>
      </c>
      <c r="I176" s="12">
        <f t="shared" si="3"/>
        <v>4876.6000000000004</v>
      </c>
      <c r="J176" s="12"/>
      <c r="K176" s="12">
        <v>4760.5</v>
      </c>
      <c r="L176" s="12">
        <v>116.1</v>
      </c>
      <c r="M176" s="12"/>
      <c r="N176" s="13" t="s">
        <v>198</v>
      </c>
      <c r="O176" s="13" t="s">
        <v>29</v>
      </c>
      <c r="P176" s="3"/>
      <c r="Q176" s="36"/>
      <c r="R176" s="38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s="35" customFormat="1" ht="45.75" customHeight="1" x14ac:dyDescent="0.3">
      <c r="A177" s="98" t="s">
        <v>199</v>
      </c>
      <c r="B177" s="100" t="s">
        <v>200</v>
      </c>
      <c r="C177" s="94">
        <v>0.41</v>
      </c>
      <c r="D177" s="98" t="s">
        <v>170</v>
      </c>
      <c r="E177" s="141" t="s">
        <v>201</v>
      </c>
      <c r="F177" s="98" t="s">
        <v>202</v>
      </c>
      <c r="G177" s="118" t="s">
        <v>203</v>
      </c>
      <c r="H177" s="10">
        <v>2018</v>
      </c>
      <c r="I177" s="20">
        <f t="shared" si="3"/>
        <v>6098.6540000000005</v>
      </c>
      <c r="J177" s="20"/>
      <c r="K177" s="20">
        <v>5953.5540000000001</v>
      </c>
      <c r="L177" s="20">
        <v>145.1</v>
      </c>
      <c r="M177" s="12"/>
      <c r="N177" s="100" t="s">
        <v>198</v>
      </c>
      <c r="O177" s="100" t="s">
        <v>29</v>
      </c>
      <c r="P177" s="3"/>
      <c r="Q177" s="3"/>
      <c r="R177" s="39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s="35" customFormat="1" ht="194.25" customHeight="1" x14ac:dyDescent="0.3">
      <c r="A178" s="132"/>
      <c r="B178" s="100"/>
      <c r="C178" s="105"/>
      <c r="D178" s="99"/>
      <c r="E178" s="142"/>
      <c r="F178" s="99"/>
      <c r="G178" s="143"/>
      <c r="H178" s="10">
        <v>2020</v>
      </c>
      <c r="I178" s="20">
        <f t="shared" si="3"/>
        <v>9646.8919999999998</v>
      </c>
      <c r="J178" s="20"/>
      <c r="K178" s="20">
        <v>9417.2919999999995</v>
      </c>
      <c r="L178" s="20">
        <v>229.6</v>
      </c>
      <c r="M178" s="12"/>
      <c r="N178" s="101"/>
      <c r="O178" s="101"/>
      <c r="P178" s="3"/>
      <c r="Q178" s="3"/>
      <c r="R178" s="15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s="35" customFormat="1" ht="201.75" customHeight="1" x14ac:dyDescent="0.3">
      <c r="A179" s="34" t="s">
        <v>204</v>
      </c>
      <c r="B179" s="13" t="s">
        <v>205</v>
      </c>
      <c r="C179" s="10">
        <v>0.8</v>
      </c>
      <c r="D179" s="34">
        <v>2021</v>
      </c>
      <c r="E179" s="13" t="s">
        <v>159</v>
      </c>
      <c r="F179" s="34" t="s">
        <v>206</v>
      </c>
      <c r="G179" s="12" t="s">
        <v>207</v>
      </c>
      <c r="H179" s="10">
        <v>2021</v>
      </c>
      <c r="I179" s="12">
        <f t="shared" si="3"/>
        <v>6958.7640000000001</v>
      </c>
      <c r="J179" s="12"/>
      <c r="K179" s="12">
        <v>6471.6639999999998</v>
      </c>
      <c r="L179" s="12">
        <v>487.1</v>
      </c>
      <c r="M179" s="12"/>
      <c r="N179" s="13" t="s">
        <v>208</v>
      </c>
      <c r="O179" s="13" t="s">
        <v>29</v>
      </c>
      <c r="P179" s="3"/>
      <c r="Q179" s="3"/>
      <c r="R179" s="40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s="35" customFormat="1" ht="94.5" customHeight="1" x14ac:dyDescent="0.3">
      <c r="A180" s="122" t="s">
        <v>209</v>
      </c>
      <c r="B180" s="125" t="s">
        <v>210</v>
      </c>
      <c r="C180" s="125"/>
      <c r="D180" s="122" t="s">
        <v>211</v>
      </c>
      <c r="E180" s="125" t="s">
        <v>159</v>
      </c>
      <c r="F180" s="122" t="s">
        <v>212</v>
      </c>
      <c r="G180" s="139">
        <f>I180+I181</f>
        <v>19995.440000000002</v>
      </c>
      <c r="H180" s="10">
        <v>2020</v>
      </c>
      <c r="I180" s="20">
        <f t="shared" si="3"/>
        <v>2657.2560000000012</v>
      </c>
      <c r="J180" s="20"/>
      <c r="K180" s="20">
        <v>2471.2560000000012</v>
      </c>
      <c r="L180" s="20">
        <v>186</v>
      </c>
      <c r="M180" s="12"/>
      <c r="N180" s="125" t="s">
        <v>213</v>
      </c>
      <c r="O180" s="125" t="s">
        <v>29</v>
      </c>
      <c r="P180" s="3"/>
      <c r="Q180" s="3"/>
      <c r="R180" s="15"/>
      <c r="S180" s="15"/>
      <c r="T180" s="15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s="35" customFormat="1" ht="77.25" customHeight="1" x14ac:dyDescent="0.3">
      <c r="A181" s="124"/>
      <c r="B181" s="127"/>
      <c r="C181" s="127"/>
      <c r="D181" s="129"/>
      <c r="E181" s="145"/>
      <c r="F181" s="129"/>
      <c r="G181" s="129"/>
      <c r="H181" s="10">
        <v>2021</v>
      </c>
      <c r="I181" s="20">
        <f>K181+L181</f>
        <v>17338.184000000001</v>
      </c>
      <c r="J181" s="20"/>
      <c r="K181" s="20">
        <v>16124.484</v>
      </c>
      <c r="L181" s="20">
        <v>1213.7</v>
      </c>
      <c r="M181" s="12"/>
      <c r="N181" s="127"/>
      <c r="O181" s="127"/>
      <c r="P181" s="3"/>
      <c r="Q181" s="15"/>
      <c r="R181" s="37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s="35" customFormat="1" ht="120" customHeight="1" x14ac:dyDescent="0.3">
      <c r="A182" s="122" t="s">
        <v>214</v>
      </c>
      <c r="B182" s="125" t="s">
        <v>215</v>
      </c>
      <c r="C182" s="144">
        <v>0.51351000000000002</v>
      </c>
      <c r="D182" s="136" t="s">
        <v>216</v>
      </c>
      <c r="E182" s="125" t="s">
        <v>217</v>
      </c>
      <c r="F182" s="122" t="s">
        <v>218</v>
      </c>
      <c r="G182" s="139" t="s">
        <v>219</v>
      </c>
      <c r="H182" s="10">
        <v>2019</v>
      </c>
      <c r="I182" s="20">
        <f t="shared" si="3"/>
        <v>46920.186000000002</v>
      </c>
      <c r="J182" s="20"/>
      <c r="K182" s="20">
        <v>43584.803</v>
      </c>
      <c r="L182" s="20">
        <v>3335.3829999999994</v>
      </c>
      <c r="M182" s="12"/>
      <c r="N182" s="125" t="s">
        <v>220</v>
      </c>
      <c r="O182" s="125" t="s">
        <v>29</v>
      </c>
      <c r="P182" s="3" t="s">
        <v>221</v>
      </c>
      <c r="Q182" s="3"/>
      <c r="R182" s="15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s="35" customFormat="1" ht="111.75" customHeight="1" x14ac:dyDescent="0.3">
      <c r="A183" s="124"/>
      <c r="B183" s="127"/>
      <c r="C183" s="124"/>
      <c r="D183" s="129"/>
      <c r="E183" s="145"/>
      <c r="F183" s="129"/>
      <c r="G183" s="129"/>
      <c r="H183" s="10">
        <v>2020</v>
      </c>
      <c r="I183" s="20">
        <f t="shared" si="3"/>
        <v>2469.4829999999997</v>
      </c>
      <c r="J183" s="20"/>
      <c r="K183" s="20">
        <v>2293.9369999999999</v>
      </c>
      <c r="L183" s="20">
        <v>175.54599999999999</v>
      </c>
      <c r="M183" s="12"/>
      <c r="N183" s="127"/>
      <c r="O183" s="127"/>
      <c r="P183" s="3"/>
      <c r="Q183" s="3"/>
      <c r="R183" s="15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s="35" customFormat="1" ht="168" customHeight="1" x14ac:dyDescent="0.3">
      <c r="A184" s="98" t="s">
        <v>222</v>
      </c>
      <c r="B184" s="100" t="s">
        <v>223</v>
      </c>
      <c r="C184" s="94">
        <v>0.873</v>
      </c>
      <c r="D184" s="98" t="s">
        <v>170</v>
      </c>
      <c r="E184" s="100" t="s">
        <v>224</v>
      </c>
      <c r="F184" s="98" t="s">
        <v>225</v>
      </c>
      <c r="G184" s="118" t="s">
        <v>226</v>
      </c>
      <c r="H184" s="10">
        <v>2018</v>
      </c>
      <c r="I184" s="12">
        <f t="shared" si="3"/>
        <v>40816.53</v>
      </c>
      <c r="J184" s="12"/>
      <c r="K184" s="12">
        <v>39245.129999999997</v>
      </c>
      <c r="L184" s="12">
        <v>1571.4</v>
      </c>
      <c r="M184" s="12"/>
      <c r="N184" s="100" t="s">
        <v>227</v>
      </c>
      <c r="O184" s="100" t="s">
        <v>29</v>
      </c>
      <c r="P184" s="3"/>
      <c r="Q184" s="3"/>
      <c r="R184" s="15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s="35" customFormat="1" ht="253.5" customHeight="1" x14ac:dyDescent="0.3">
      <c r="A185" s="132"/>
      <c r="B185" s="101"/>
      <c r="C185" s="105"/>
      <c r="D185" s="99"/>
      <c r="E185" s="101"/>
      <c r="F185" s="99"/>
      <c r="G185" s="143"/>
      <c r="H185" s="10">
        <v>2020</v>
      </c>
      <c r="I185" s="12">
        <f t="shared" si="3"/>
        <v>29893.47</v>
      </c>
      <c r="J185" s="12"/>
      <c r="K185" s="12">
        <v>28742.57</v>
      </c>
      <c r="L185" s="12">
        <v>1150.9000000000001</v>
      </c>
      <c r="M185" s="12"/>
      <c r="N185" s="101"/>
      <c r="O185" s="101"/>
      <c r="P185" s="3"/>
      <c r="Q185" s="3"/>
      <c r="R185" s="15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s="35" customFormat="1" ht="33" customHeight="1" x14ac:dyDescent="0.3">
      <c r="A186" s="98" t="s">
        <v>228</v>
      </c>
      <c r="B186" s="100" t="s">
        <v>229</v>
      </c>
      <c r="C186" s="100" t="s">
        <v>230</v>
      </c>
      <c r="D186" s="98" t="s">
        <v>231</v>
      </c>
      <c r="E186" s="100" t="s">
        <v>33</v>
      </c>
      <c r="F186" s="98" t="s">
        <v>232</v>
      </c>
      <c r="G186" s="118" t="s">
        <v>233</v>
      </c>
      <c r="H186" s="10">
        <v>2023</v>
      </c>
      <c r="I186" s="12">
        <f t="shared" si="3"/>
        <v>130698.6</v>
      </c>
      <c r="J186" s="12"/>
      <c r="K186" s="12">
        <v>121550.6</v>
      </c>
      <c r="L186" s="12">
        <v>9148</v>
      </c>
      <c r="M186" s="12"/>
      <c r="N186" s="100" t="s">
        <v>213</v>
      </c>
      <c r="O186" s="100" t="s">
        <v>29</v>
      </c>
      <c r="P186" s="3"/>
      <c r="Q186" s="3"/>
      <c r="R186" s="15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s="35" customFormat="1" ht="100.5" customHeight="1" x14ac:dyDescent="0.3">
      <c r="A187" s="132"/>
      <c r="B187" s="101"/>
      <c r="C187" s="106"/>
      <c r="D187" s="99"/>
      <c r="E187" s="101"/>
      <c r="F187" s="99"/>
      <c r="G187" s="143"/>
      <c r="H187" s="10">
        <v>2024</v>
      </c>
      <c r="I187" s="12">
        <f t="shared" si="3"/>
        <v>137234.6</v>
      </c>
      <c r="J187" s="12"/>
      <c r="K187" s="12">
        <v>127628.2</v>
      </c>
      <c r="L187" s="12">
        <v>9606.4</v>
      </c>
      <c r="M187" s="12"/>
      <c r="N187" s="101"/>
      <c r="O187" s="101"/>
      <c r="P187" s="3"/>
      <c r="Q187" s="3"/>
      <c r="R187" s="15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s="35" customFormat="1" ht="34.5" customHeight="1" x14ac:dyDescent="0.3">
      <c r="A188" s="98" t="s">
        <v>234</v>
      </c>
      <c r="B188" s="100" t="s">
        <v>235</v>
      </c>
      <c r="C188" s="100" t="s">
        <v>236</v>
      </c>
      <c r="D188" s="98" t="s">
        <v>177</v>
      </c>
      <c r="E188" s="100" t="s">
        <v>33</v>
      </c>
      <c r="F188" s="98" t="s">
        <v>237</v>
      </c>
      <c r="G188" s="118" t="s">
        <v>238</v>
      </c>
      <c r="H188" s="10">
        <v>2021</v>
      </c>
      <c r="I188" s="12">
        <f t="shared" si="3"/>
        <v>13119.2</v>
      </c>
      <c r="J188" s="12"/>
      <c r="K188" s="12">
        <f>ROUND(12988.016,1)</f>
        <v>12988</v>
      </c>
      <c r="L188" s="12">
        <v>131.19999999999999</v>
      </c>
      <c r="M188" s="12"/>
      <c r="N188" s="100" t="s">
        <v>198</v>
      </c>
      <c r="O188" s="100" t="s">
        <v>29</v>
      </c>
      <c r="P188" s="3"/>
      <c r="Q188" s="3"/>
      <c r="R188" s="15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s="35" customFormat="1" ht="141" customHeight="1" x14ac:dyDescent="0.35">
      <c r="A189" s="132"/>
      <c r="B189" s="101"/>
      <c r="C189" s="106"/>
      <c r="D189" s="99"/>
      <c r="E189" s="101"/>
      <c r="F189" s="99"/>
      <c r="G189" s="143"/>
      <c r="H189" s="10">
        <v>2022</v>
      </c>
      <c r="I189" s="12">
        <f t="shared" si="3"/>
        <v>19191.900000000001</v>
      </c>
      <c r="J189" s="12"/>
      <c r="K189" s="12">
        <v>19000</v>
      </c>
      <c r="L189" s="12">
        <v>191.9</v>
      </c>
      <c r="M189" s="12"/>
      <c r="N189" s="101"/>
      <c r="O189" s="101"/>
      <c r="P189" s="3"/>
      <c r="Q189" s="41"/>
      <c r="R189" s="15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s="32" customFormat="1" ht="46.5" hidden="1" customHeight="1" x14ac:dyDescent="0.3">
      <c r="A190" s="98" t="s">
        <v>239</v>
      </c>
      <c r="B190" s="131" t="s">
        <v>240</v>
      </c>
      <c r="C190" s="22"/>
      <c r="D190" s="98" t="s">
        <v>241</v>
      </c>
      <c r="E190" s="100" t="s">
        <v>242</v>
      </c>
      <c r="F190" s="98" t="s">
        <v>243</v>
      </c>
      <c r="G190" s="98" t="s">
        <v>244</v>
      </c>
      <c r="H190" s="10"/>
      <c r="I190" s="12"/>
      <c r="J190" s="12"/>
      <c r="K190" s="12"/>
      <c r="L190" s="12"/>
      <c r="M190" s="12"/>
      <c r="N190" s="100" t="s">
        <v>245</v>
      </c>
      <c r="O190" s="100" t="s">
        <v>29</v>
      </c>
      <c r="P190" s="42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1:35" s="32" customFormat="1" ht="48.75" hidden="1" customHeight="1" x14ac:dyDescent="0.3">
      <c r="A191" s="98"/>
      <c r="B191" s="131"/>
      <c r="C191" s="22"/>
      <c r="D191" s="98"/>
      <c r="E191" s="101"/>
      <c r="F191" s="99"/>
      <c r="G191" s="99"/>
      <c r="H191" s="10"/>
      <c r="I191" s="12"/>
      <c r="J191" s="12"/>
      <c r="K191" s="12"/>
      <c r="L191" s="12"/>
      <c r="M191" s="12"/>
      <c r="N191" s="101"/>
      <c r="O191" s="101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1:35" s="32" customFormat="1" ht="204.75" customHeight="1" x14ac:dyDescent="0.3">
      <c r="A192" s="99"/>
      <c r="B192" s="101"/>
      <c r="C192" s="25">
        <v>0.29699999999999999</v>
      </c>
      <c r="D192" s="99"/>
      <c r="E192" s="101"/>
      <c r="F192" s="99"/>
      <c r="G192" s="99"/>
      <c r="H192" s="10">
        <v>2018</v>
      </c>
      <c r="I192" s="12">
        <f t="shared" si="3"/>
        <v>15865.64359</v>
      </c>
      <c r="J192" s="12"/>
      <c r="K192" s="12">
        <v>15072.14359</v>
      </c>
      <c r="L192" s="12">
        <f>ROUND(793.48457,1)</f>
        <v>793.5</v>
      </c>
      <c r="M192" s="12"/>
      <c r="N192" s="101"/>
      <c r="O192" s="101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1:35" s="32" customFormat="1" ht="37.5" hidden="1" customHeight="1" x14ac:dyDescent="0.3">
      <c r="A193" s="98" t="s">
        <v>246</v>
      </c>
      <c r="B193" s="131" t="s">
        <v>247</v>
      </c>
      <c r="C193" s="22"/>
      <c r="D193" s="98" t="s">
        <v>241</v>
      </c>
      <c r="E193" s="100" t="s">
        <v>159</v>
      </c>
      <c r="F193" s="98" t="s">
        <v>248</v>
      </c>
      <c r="G193" s="98" t="s">
        <v>249</v>
      </c>
      <c r="H193" s="10"/>
      <c r="I193" s="12"/>
      <c r="J193" s="12"/>
      <c r="K193" s="12"/>
      <c r="L193" s="12"/>
      <c r="M193" s="12"/>
      <c r="N193" s="100" t="s">
        <v>198</v>
      </c>
      <c r="O193" s="100" t="s">
        <v>29</v>
      </c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1:35" s="32" customFormat="1" ht="38.25" hidden="1" customHeight="1" x14ac:dyDescent="0.3">
      <c r="A194" s="98"/>
      <c r="B194" s="101"/>
      <c r="C194" s="22"/>
      <c r="D194" s="99"/>
      <c r="E194" s="101"/>
      <c r="F194" s="99"/>
      <c r="G194" s="99"/>
      <c r="H194" s="10"/>
      <c r="I194" s="12"/>
      <c r="J194" s="12"/>
      <c r="K194" s="12"/>
      <c r="L194" s="12"/>
      <c r="M194" s="12"/>
      <c r="N194" s="100"/>
      <c r="O194" s="10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1:35" s="32" customFormat="1" ht="189.75" customHeight="1" x14ac:dyDescent="0.3">
      <c r="A195" s="99"/>
      <c r="B195" s="101"/>
      <c r="C195" s="22"/>
      <c r="D195" s="99"/>
      <c r="E195" s="101"/>
      <c r="F195" s="99"/>
      <c r="G195" s="99"/>
      <c r="H195" s="10">
        <v>2018</v>
      </c>
      <c r="I195" s="12">
        <f t="shared" si="3"/>
        <v>2065.5</v>
      </c>
      <c r="J195" s="12"/>
      <c r="K195" s="12">
        <v>1950.5</v>
      </c>
      <c r="L195" s="12">
        <v>115</v>
      </c>
      <c r="M195" s="12"/>
      <c r="N195" s="101"/>
      <c r="O195" s="101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1:35" s="32" customFormat="1" ht="30.75" hidden="1" customHeight="1" x14ac:dyDescent="0.3">
      <c r="A196" s="98" t="s">
        <v>250</v>
      </c>
      <c r="B196" s="131" t="s">
        <v>251</v>
      </c>
      <c r="C196" s="22"/>
      <c r="D196" s="98" t="s">
        <v>107</v>
      </c>
      <c r="E196" s="100" t="s">
        <v>252</v>
      </c>
      <c r="F196" s="98" t="s">
        <v>253</v>
      </c>
      <c r="G196" s="98" t="s">
        <v>254</v>
      </c>
      <c r="H196" s="10"/>
      <c r="I196" s="12"/>
      <c r="J196" s="12"/>
      <c r="K196" s="12"/>
      <c r="L196" s="12"/>
      <c r="M196" s="12"/>
      <c r="N196" s="100" t="s">
        <v>255</v>
      </c>
      <c r="O196" s="100" t="s">
        <v>29</v>
      </c>
      <c r="P196" s="30"/>
      <c r="Q196" s="33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1:35" s="32" customFormat="1" ht="237.75" customHeight="1" x14ac:dyDescent="0.3">
      <c r="A197" s="99"/>
      <c r="B197" s="101"/>
      <c r="C197" s="25" t="s">
        <v>256</v>
      </c>
      <c r="D197" s="99"/>
      <c r="E197" s="101"/>
      <c r="F197" s="99"/>
      <c r="G197" s="99"/>
      <c r="H197" s="10">
        <v>2018</v>
      </c>
      <c r="I197" s="12">
        <f t="shared" si="3"/>
        <v>25383.832390000003</v>
      </c>
      <c r="J197" s="12"/>
      <c r="K197" s="12">
        <v>24150.432390000002</v>
      </c>
      <c r="L197" s="12">
        <v>1233.4000000000001</v>
      </c>
      <c r="M197" s="12"/>
      <c r="N197" s="101"/>
      <c r="O197" s="101"/>
      <c r="P197" s="30"/>
      <c r="Q197" s="33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1:35" s="32" customFormat="1" ht="70.5" hidden="1" customHeight="1" x14ac:dyDescent="0.3">
      <c r="A198" s="98" t="s">
        <v>257</v>
      </c>
      <c r="B198" s="131" t="s">
        <v>258</v>
      </c>
      <c r="C198" s="24"/>
      <c r="D198" s="98" t="s">
        <v>113</v>
      </c>
      <c r="E198" s="100" t="s">
        <v>159</v>
      </c>
      <c r="F198" s="98" t="s">
        <v>259</v>
      </c>
      <c r="G198" s="98" t="s">
        <v>260</v>
      </c>
      <c r="H198" s="10"/>
      <c r="I198" s="20"/>
      <c r="J198" s="20"/>
      <c r="K198" s="20"/>
      <c r="L198" s="20"/>
      <c r="M198" s="20"/>
      <c r="N198" s="100" t="s">
        <v>213</v>
      </c>
      <c r="O198" s="100" t="s">
        <v>29</v>
      </c>
      <c r="P198" s="43"/>
      <c r="Q198" s="33"/>
      <c r="R198" s="44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1:35" s="32" customFormat="1" ht="173.25" customHeight="1" x14ac:dyDescent="0.3">
      <c r="A199" s="99"/>
      <c r="B199" s="101"/>
      <c r="C199" s="24"/>
      <c r="D199" s="99"/>
      <c r="E199" s="101"/>
      <c r="F199" s="99"/>
      <c r="G199" s="99"/>
      <c r="H199" s="10">
        <v>2020</v>
      </c>
      <c r="I199" s="20">
        <f t="shared" si="3"/>
        <v>9387.6</v>
      </c>
      <c r="J199" s="20"/>
      <c r="K199" s="20">
        <v>8730.5</v>
      </c>
      <c r="L199" s="20">
        <v>657.1</v>
      </c>
      <c r="M199" s="20"/>
      <c r="N199" s="101"/>
      <c r="O199" s="101"/>
      <c r="P199" s="43"/>
      <c r="Q199" s="33"/>
      <c r="R199" s="44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1:35" s="32" customFormat="1" ht="45.75" customHeight="1" x14ac:dyDescent="0.3">
      <c r="A200" s="130" t="s">
        <v>261</v>
      </c>
      <c r="B200" s="131" t="s">
        <v>262</v>
      </c>
      <c r="C200" s="131"/>
      <c r="D200" s="115" t="s">
        <v>216</v>
      </c>
      <c r="E200" s="131" t="s">
        <v>159</v>
      </c>
      <c r="F200" s="115" t="s">
        <v>263</v>
      </c>
      <c r="G200" s="130" t="s">
        <v>264</v>
      </c>
      <c r="H200" s="10">
        <v>2019</v>
      </c>
      <c r="I200" s="20">
        <f t="shared" si="3"/>
        <v>290.49599999999998</v>
      </c>
      <c r="J200" s="20"/>
      <c r="K200" s="20">
        <v>281.78100000000001</v>
      </c>
      <c r="L200" s="20">
        <v>8.7149999999999999</v>
      </c>
      <c r="M200" s="20"/>
      <c r="N200" s="131" t="s">
        <v>265</v>
      </c>
      <c r="O200" s="131" t="s">
        <v>29</v>
      </c>
      <c r="P200" s="43"/>
      <c r="Q200" s="33"/>
      <c r="R200" s="44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1:35" s="32" customFormat="1" ht="90" customHeight="1" x14ac:dyDescent="0.3">
      <c r="A201" s="132"/>
      <c r="B201" s="101"/>
      <c r="C201" s="101"/>
      <c r="D201" s="99"/>
      <c r="E201" s="101"/>
      <c r="F201" s="99"/>
      <c r="G201" s="99"/>
      <c r="H201" s="10">
        <v>2020</v>
      </c>
      <c r="I201" s="20">
        <f t="shared" si="3"/>
        <v>3789.5039999999999</v>
      </c>
      <c r="J201" s="20"/>
      <c r="K201" s="20">
        <v>3675.777</v>
      </c>
      <c r="L201" s="20">
        <v>113.727</v>
      </c>
      <c r="M201" s="20"/>
      <c r="N201" s="101"/>
      <c r="O201" s="101"/>
      <c r="P201" s="43"/>
      <c r="Q201" s="33">
        <f>Q206+Q207</f>
        <v>33244.123711340202</v>
      </c>
      <c r="R201" s="44">
        <f>R206+R207</f>
        <v>997.32371134020616</v>
      </c>
      <c r="S201" s="44">
        <f>Q201+R201</f>
        <v>34241.447422680409</v>
      </c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1:35" s="32" customFormat="1" ht="105" customHeight="1" x14ac:dyDescent="0.3">
      <c r="A202" s="130" t="s">
        <v>266</v>
      </c>
      <c r="B202" s="100" t="s">
        <v>267</v>
      </c>
      <c r="C202" s="146">
        <v>0.93108000000000002</v>
      </c>
      <c r="D202" s="122" t="s">
        <v>211</v>
      </c>
      <c r="E202" s="100" t="s">
        <v>268</v>
      </c>
      <c r="F202" s="115" t="s">
        <v>269</v>
      </c>
      <c r="G202" s="130" t="s">
        <v>270</v>
      </c>
      <c r="H202" s="10">
        <v>2020</v>
      </c>
      <c r="I202" s="20">
        <f>K202+L202</f>
        <v>91887.078000000009</v>
      </c>
      <c r="J202" s="20"/>
      <c r="K202" s="20">
        <v>85454.978000000003</v>
      </c>
      <c r="L202" s="20">
        <v>6432.1</v>
      </c>
      <c r="M202" s="20"/>
      <c r="N202" s="131" t="s">
        <v>271</v>
      </c>
      <c r="O202" s="131" t="s">
        <v>29</v>
      </c>
      <c r="P202" s="43">
        <f>L202/I202*100</f>
        <v>7.0000049408470684</v>
      </c>
      <c r="Q202" s="45">
        <f>K202/(0.98)</f>
        <v>87198.957142857151</v>
      </c>
      <c r="R202" s="46">
        <f>Q202*0.02</f>
        <v>1743.979142857143</v>
      </c>
      <c r="S202" s="47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1:35" s="32" customFormat="1" ht="105" customHeight="1" x14ac:dyDescent="0.3">
      <c r="A203" s="132"/>
      <c r="B203" s="101"/>
      <c r="C203" s="147"/>
      <c r="D203" s="129"/>
      <c r="E203" s="101"/>
      <c r="F203" s="99"/>
      <c r="G203" s="99"/>
      <c r="H203" s="10">
        <v>2021</v>
      </c>
      <c r="I203" s="20">
        <f>K203+L203</f>
        <v>104177.59199999999</v>
      </c>
      <c r="J203" s="20"/>
      <c r="K203" s="20">
        <v>96885.191999999995</v>
      </c>
      <c r="L203" s="20">
        <v>7292.4</v>
      </c>
      <c r="M203" s="20"/>
      <c r="N203" s="101"/>
      <c r="O203" s="101"/>
      <c r="P203" s="43">
        <f>L203/I203*100</f>
        <v>6.9999698207652949</v>
      </c>
      <c r="Q203" s="45">
        <f>K203/(0.98)</f>
        <v>98862.440816326533</v>
      </c>
      <c r="R203" s="46">
        <f>Q203*0.02</f>
        <v>1977.2488163265307</v>
      </c>
      <c r="S203" s="47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1:35" s="32" customFormat="1" ht="200.25" customHeight="1" x14ac:dyDescent="0.3">
      <c r="A204" s="130" t="s">
        <v>272</v>
      </c>
      <c r="B204" s="100" t="s">
        <v>273</v>
      </c>
      <c r="C204" s="146">
        <v>0.78300000000000003</v>
      </c>
      <c r="D204" s="122" t="s">
        <v>274</v>
      </c>
      <c r="E204" s="100" t="s">
        <v>159</v>
      </c>
      <c r="F204" s="148" t="s">
        <v>275</v>
      </c>
      <c r="G204" s="130" t="s">
        <v>276</v>
      </c>
      <c r="H204" s="10">
        <v>2020</v>
      </c>
      <c r="I204" s="20">
        <f>K204+L204</f>
        <v>4596.8</v>
      </c>
      <c r="J204" s="20"/>
      <c r="K204" s="20">
        <v>4275</v>
      </c>
      <c r="L204" s="20">
        <v>321.8</v>
      </c>
      <c r="M204" s="20"/>
      <c r="N204" s="131" t="s">
        <v>277</v>
      </c>
      <c r="O204" s="131" t="s">
        <v>29</v>
      </c>
      <c r="P204" s="43"/>
      <c r="Q204" s="33">
        <f>Q202+Q203</f>
        <v>186061.39795918367</v>
      </c>
      <c r="R204" s="44"/>
      <c r="S204" s="47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1:35" s="32" customFormat="1" ht="100.5" hidden="1" customHeight="1" x14ac:dyDescent="0.3">
      <c r="A205" s="132"/>
      <c r="B205" s="101"/>
      <c r="C205" s="147"/>
      <c r="D205" s="129"/>
      <c r="E205" s="101"/>
      <c r="F205" s="129"/>
      <c r="G205" s="99"/>
      <c r="H205" s="10"/>
      <c r="I205" s="20"/>
      <c r="J205" s="20"/>
      <c r="K205" s="20"/>
      <c r="L205" s="20"/>
      <c r="M205" s="20"/>
      <c r="N205" s="101"/>
      <c r="O205" s="101"/>
      <c r="P205" s="43"/>
      <c r="Q205" s="33"/>
      <c r="R205" s="44"/>
      <c r="S205" s="47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1:35" s="32" customFormat="1" ht="96.75" customHeight="1" x14ac:dyDescent="0.3">
      <c r="A206" s="130" t="s">
        <v>278</v>
      </c>
      <c r="B206" s="100" t="s">
        <v>279</v>
      </c>
      <c r="C206" s="146">
        <v>0.47617999999999999</v>
      </c>
      <c r="D206" s="122" t="s">
        <v>211</v>
      </c>
      <c r="E206" s="100" t="s">
        <v>280</v>
      </c>
      <c r="F206" s="148" t="s">
        <v>281</v>
      </c>
      <c r="G206" s="130" t="s">
        <v>282</v>
      </c>
      <c r="H206" s="10">
        <v>2020</v>
      </c>
      <c r="I206" s="20">
        <f>K206+L206</f>
        <v>30874.6</v>
      </c>
      <c r="J206" s="20"/>
      <c r="K206" s="20">
        <v>29022.1</v>
      </c>
      <c r="L206" s="20">
        <v>1852.5</v>
      </c>
      <c r="M206" s="20"/>
      <c r="N206" s="131" t="s">
        <v>283</v>
      </c>
      <c r="O206" s="131" t="s">
        <v>29</v>
      </c>
      <c r="P206" s="43"/>
      <c r="Q206" s="33">
        <f>K206/(1-0.03)</f>
        <v>29919.690721649484</v>
      </c>
      <c r="R206" s="44">
        <f>Q206*0.03</f>
        <v>897.59072164948452</v>
      </c>
      <c r="S206" s="47">
        <f>R206/Q206*100</f>
        <v>3</v>
      </c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1:35" s="32" customFormat="1" ht="105" customHeight="1" x14ac:dyDescent="0.3">
      <c r="A207" s="132"/>
      <c r="B207" s="101"/>
      <c r="C207" s="147"/>
      <c r="D207" s="129"/>
      <c r="E207" s="101"/>
      <c r="F207" s="149"/>
      <c r="G207" s="99"/>
      <c r="H207" s="10">
        <v>2021</v>
      </c>
      <c r="I207" s="20">
        <f>K207+L207</f>
        <v>3430.5</v>
      </c>
      <c r="J207" s="20"/>
      <c r="K207" s="20">
        <v>3224.7</v>
      </c>
      <c r="L207" s="20">
        <v>205.8</v>
      </c>
      <c r="M207" s="20"/>
      <c r="N207" s="101"/>
      <c r="O207" s="101"/>
      <c r="P207" s="43"/>
      <c r="Q207" s="33">
        <f>K207/(1-0.03)</f>
        <v>3324.4329896907216</v>
      </c>
      <c r="R207" s="44">
        <f>Q207*0.03</f>
        <v>99.732989690721638</v>
      </c>
      <c r="S207" s="47">
        <f>R207/Q207*100</f>
        <v>3</v>
      </c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1:35" s="32" customFormat="1" ht="105" customHeight="1" x14ac:dyDescent="0.3">
      <c r="A208" s="130" t="s">
        <v>284</v>
      </c>
      <c r="B208" s="100" t="s">
        <v>285</v>
      </c>
      <c r="C208" s="146">
        <v>0.35</v>
      </c>
      <c r="D208" s="122" t="s">
        <v>211</v>
      </c>
      <c r="E208" s="100" t="s">
        <v>159</v>
      </c>
      <c r="F208" s="148" t="s">
        <v>286</v>
      </c>
      <c r="G208" s="130">
        <f>I208+I209</f>
        <v>7995.5300000000007</v>
      </c>
      <c r="H208" s="10">
        <v>2020</v>
      </c>
      <c r="I208" s="20">
        <f>J208+K208+L208</f>
        <v>3198.23</v>
      </c>
      <c r="J208" s="20"/>
      <c r="K208" s="20">
        <v>2942.33</v>
      </c>
      <c r="L208" s="20">
        <v>255.9</v>
      </c>
      <c r="M208" s="20"/>
      <c r="N208" s="131" t="s">
        <v>287</v>
      </c>
      <c r="O208" s="131" t="s">
        <v>29</v>
      </c>
      <c r="P208" s="43"/>
      <c r="Q208" s="33"/>
      <c r="R208" s="44"/>
      <c r="S208" s="47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1:35" s="32" customFormat="1" ht="105" customHeight="1" x14ac:dyDescent="0.3">
      <c r="A209" s="132"/>
      <c r="B209" s="101"/>
      <c r="C209" s="147"/>
      <c r="D209" s="129"/>
      <c r="E209" s="101"/>
      <c r="F209" s="129"/>
      <c r="G209" s="99"/>
      <c r="H209" s="10">
        <v>2021</v>
      </c>
      <c r="I209" s="20">
        <f>J209+K209+L209</f>
        <v>4797.3</v>
      </c>
      <c r="J209" s="20"/>
      <c r="K209" s="20">
        <v>4413.5</v>
      </c>
      <c r="L209" s="20">
        <v>383.8</v>
      </c>
      <c r="M209" s="20"/>
      <c r="N209" s="101"/>
      <c r="O209" s="101"/>
      <c r="P209" s="43"/>
      <c r="Q209" s="33"/>
      <c r="R209" s="44"/>
      <c r="S209" s="47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1:35" s="32" customFormat="1" ht="138" customHeight="1" x14ac:dyDescent="0.3">
      <c r="A210" s="23" t="s">
        <v>321</v>
      </c>
      <c r="B210" s="24" t="s">
        <v>288</v>
      </c>
      <c r="C210" s="24"/>
      <c r="D210" s="25">
        <v>2022</v>
      </c>
      <c r="E210" s="24"/>
      <c r="F210" s="25"/>
      <c r="G210" s="23"/>
      <c r="H210" s="10">
        <v>2022</v>
      </c>
      <c r="I210" s="20">
        <f>J210+K210+L210+M210</f>
        <v>11456.2</v>
      </c>
      <c r="J210" s="20"/>
      <c r="K210" s="20">
        <v>11112.5</v>
      </c>
      <c r="L210" s="20">
        <v>343.7</v>
      </c>
      <c r="M210" s="20"/>
      <c r="N210" s="24" t="s">
        <v>148</v>
      </c>
      <c r="O210" s="24" t="s">
        <v>29</v>
      </c>
      <c r="P210" s="43"/>
      <c r="Q210" s="33"/>
      <c r="R210" s="44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1:35" s="32" customFormat="1" ht="0.75" hidden="1" customHeight="1" x14ac:dyDescent="0.3">
      <c r="A211" s="115">
        <v>3</v>
      </c>
      <c r="B211" s="131" t="s">
        <v>289</v>
      </c>
      <c r="C211" s="131"/>
      <c r="D211" s="115"/>
      <c r="E211" s="131"/>
      <c r="F211" s="115"/>
      <c r="G211" s="115"/>
      <c r="H211" s="10"/>
      <c r="I211" s="12"/>
      <c r="J211" s="12"/>
      <c r="K211" s="12"/>
      <c r="L211" s="12"/>
      <c r="M211" s="12"/>
      <c r="N211" s="131" t="s">
        <v>290</v>
      </c>
      <c r="O211" s="131" t="s">
        <v>291</v>
      </c>
      <c r="P211" s="43"/>
      <c r="Q211" s="33"/>
      <c r="R211" s="44"/>
      <c r="S211" s="33" t="e">
        <f>#REF!+#REF!</f>
        <v>#REF!</v>
      </c>
      <c r="T211" s="30" t="e">
        <f>#REF!/S211</f>
        <v>#REF!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1:35" s="32" customFormat="1" ht="53.25" customHeight="1" x14ac:dyDescent="0.3">
      <c r="A212" s="150"/>
      <c r="B212" s="151"/>
      <c r="C212" s="106"/>
      <c r="D212" s="150"/>
      <c r="E212" s="151"/>
      <c r="F212" s="150"/>
      <c r="G212" s="150"/>
      <c r="H212" s="10">
        <v>2020</v>
      </c>
      <c r="I212" s="12">
        <f t="shared" ref="I212:I220" si="4">J212+K212+L212+M212</f>
        <v>405190</v>
      </c>
      <c r="J212" s="12"/>
      <c r="K212" s="12">
        <f>K222</f>
        <v>0</v>
      </c>
      <c r="L212" s="12"/>
      <c r="M212" s="12">
        <f>M221</f>
        <v>405190</v>
      </c>
      <c r="N212" s="151"/>
      <c r="O212" s="151"/>
      <c r="P212" s="43"/>
      <c r="Q212" s="33"/>
      <c r="R212" s="44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1:35" s="32" customFormat="1" ht="47.25" customHeight="1" x14ac:dyDescent="0.3">
      <c r="A213" s="150"/>
      <c r="B213" s="151"/>
      <c r="C213" s="106"/>
      <c r="D213" s="150"/>
      <c r="E213" s="151"/>
      <c r="F213" s="150"/>
      <c r="G213" s="150"/>
      <c r="H213" s="10">
        <v>2021</v>
      </c>
      <c r="I213" s="12">
        <f t="shared" si="4"/>
        <v>20250</v>
      </c>
      <c r="J213" s="12"/>
      <c r="K213" s="12">
        <f>K217</f>
        <v>20250</v>
      </c>
      <c r="L213" s="12"/>
      <c r="M213" s="12"/>
      <c r="N213" s="151"/>
      <c r="O213" s="151"/>
      <c r="P213" s="43"/>
      <c r="Q213" s="33"/>
      <c r="R213" s="44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1:35" s="32" customFormat="1" ht="38.25" customHeight="1" x14ac:dyDescent="0.3">
      <c r="A214" s="150"/>
      <c r="B214" s="151"/>
      <c r="C214" s="106"/>
      <c r="D214" s="150"/>
      <c r="E214" s="151"/>
      <c r="F214" s="150"/>
      <c r="G214" s="150"/>
      <c r="H214" s="10">
        <v>2022</v>
      </c>
      <c r="I214" s="12">
        <f t="shared" si="4"/>
        <v>90000</v>
      </c>
      <c r="J214" s="12"/>
      <c r="K214" s="12">
        <f>K218</f>
        <v>90000</v>
      </c>
      <c r="L214" s="12"/>
      <c r="M214" s="12"/>
      <c r="N214" s="151"/>
      <c r="O214" s="151"/>
      <c r="P214" s="43"/>
      <c r="Q214" s="33"/>
      <c r="R214" s="44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1:35" s="32" customFormat="1" ht="48.75" customHeight="1" x14ac:dyDescent="0.3">
      <c r="A215" s="150"/>
      <c r="B215" s="151"/>
      <c r="C215" s="106"/>
      <c r="D215" s="150"/>
      <c r="E215" s="151"/>
      <c r="F215" s="150"/>
      <c r="G215" s="150"/>
      <c r="H215" s="10">
        <v>2023</v>
      </c>
      <c r="I215" s="12">
        <f t="shared" si="4"/>
        <v>40000</v>
      </c>
      <c r="J215" s="12"/>
      <c r="K215" s="12">
        <f>K219</f>
        <v>40000</v>
      </c>
      <c r="L215" s="12"/>
      <c r="M215" s="12"/>
      <c r="N215" s="151"/>
      <c r="O215" s="151"/>
      <c r="P215" s="43"/>
      <c r="Q215" s="33"/>
      <c r="R215" s="44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1:35" s="32" customFormat="1" ht="58.5" customHeight="1" x14ac:dyDescent="0.3">
      <c r="A216" s="150"/>
      <c r="B216" s="151"/>
      <c r="C216" s="106"/>
      <c r="D216" s="150"/>
      <c r="E216" s="151"/>
      <c r="F216" s="150"/>
      <c r="G216" s="150"/>
      <c r="H216" s="10">
        <v>2024</v>
      </c>
      <c r="I216" s="12">
        <f t="shared" si="4"/>
        <v>20000</v>
      </c>
      <c r="J216" s="12"/>
      <c r="K216" s="12">
        <f>K220</f>
        <v>20000</v>
      </c>
      <c r="L216" s="12"/>
      <c r="M216" s="12"/>
      <c r="N216" s="151"/>
      <c r="O216" s="151"/>
      <c r="P216" s="43"/>
      <c r="Q216" s="33"/>
      <c r="R216" s="44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1:35" s="32" customFormat="1" ht="54.75" customHeight="1" x14ac:dyDescent="0.3">
      <c r="A217" s="152" t="s">
        <v>292</v>
      </c>
      <c r="B217" s="131" t="s">
        <v>293</v>
      </c>
      <c r="C217" s="115">
        <v>6.35</v>
      </c>
      <c r="D217" s="115" t="s">
        <v>294</v>
      </c>
      <c r="E217" s="131" t="s">
        <v>33</v>
      </c>
      <c r="F217" s="115" t="s">
        <v>295</v>
      </c>
      <c r="G217" s="154">
        <v>5954520</v>
      </c>
      <c r="H217" s="10">
        <v>2021</v>
      </c>
      <c r="I217" s="12">
        <f t="shared" si="4"/>
        <v>20250</v>
      </c>
      <c r="J217" s="12"/>
      <c r="K217" s="12">
        <v>20250</v>
      </c>
      <c r="L217" s="12"/>
      <c r="M217" s="12"/>
      <c r="N217" s="131" t="s">
        <v>36</v>
      </c>
      <c r="O217" s="131" t="s">
        <v>29</v>
      </c>
      <c r="P217" s="43"/>
      <c r="Q217" s="33"/>
      <c r="R217" s="44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1:35" s="32" customFormat="1" ht="47.25" customHeight="1" x14ac:dyDescent="0.3">
      <c r="A218" s="153"/>
      <c r="B218" s="106"/>
      <c r="C218" s="105"/>
      <c r="D218" s="105"/>
      <c r="E218" s="106"/>
      <c r="F218" s="105"/>
      <c r="G218" s="155"/>
      <c r="H218" s="10">
        <v>2022</v>
      </c>
      <c r="I218" s="12">
        <f t="shared" si="4"/>
        <v>90000</v>
      </c>
      <c r="J218" s="12"/>
      <c r="K218" s="12">
        <v>90000</v>
      </c>
      <c r="L218" s="12"/>
      <c r="M218" s="12"/>
      <c r="N218" s="106"/>
      <c r="O218" s="106"/>
      <c r="P218" s="43"/>
      <c r="Q218" s="33"/>
      <c r="R218" s="44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1:35" s="32" customFormat="1" ht="56.25" customHeight="1" x14ac:dyDescent="0.3">
      <c r="A219" s="153"/>
      <c r="B219" s="106"/>
      <c r="C219" s="105"/>
      <c r="D219" s="105"/>
      <c r="E219" s="106"/>
      <c r="F219" s="105"/>
      <c r="G219" s="155"/>
      <c r="H219" s="10">
        <v>2023</v>
      </c>
      <c r="I219" s="12">
        <f t="shared" si="4"/>
        <v>40000</v>
      </c>
      <c r="J219" s="12"/>
      <c r="K219" s="12">
        <v>40000</v>
      </c>
      <c r="L219" s="12"/>
      <c r="M219" s="12"/>
      <c r="N219" s="106"/>
      <c r="O219" s="106"/>
      <c r="P219" s="43"/>
      <c r="Q219" s="33"/>
      <c r="R219" s="44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1:35" s="32" customFormat="1" ht="65.25" customHeight="1" x14ac:dyDescent="0.3">
      <c r="A220" s="153"/>
      <c r="B220" s="106"/>
      <c r="C220" s="105"/>
      <c r="D220" s="105"/>
      <c r="E220" s="106"/>
      <c r="F220" s="105"/>
      <c r="G220" s="155"/>
      <c r="H220" s="10">
        <v>2024</v>
      </c>
      <c r="I220" s="12">
        <f t="shared" si="4"/>
        <v>20000</v>
      </c>
      <c r="J220" s="12"/>
      <c r="K220" s="12">
        <v>20000</v>
      </c>
      <c r="L220" s="12"/>
      <c r="M220" s="12"/>
      <c r="N220" s="106"/>
      <c r="O220" s="106"/>
      <c r="P220" s="43"/>
      <c r="Q220" s="33"/>
      <c r="R220" s="44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1:35" s="32" customFormat="1" ht="38.25" customHeight="1" x14ac:dyDescent="0.3">
      <c r="A221" s="152" t="s">
        <v>296</v>
      </c>
      <c r="B221" s="151" t="s">
        <v>297</v>
      </c>
      <c r="C221" s="151"/>
      <c r="D221" s="150" t="s">
        <v>216</v>
      </c>
      <c r="E221" s="131" t="s">
        <v>33</v>
      </c>
      <c r="F221" s="115" t="s">
        <v>298</v>
      </c>
      <c r="G221" s="154">
        <v>405554</v>
      </c>
      <c r="H221" s="136">
        <v>2020</v>
      </c>
      <c r="I221" s="139">
        <f>J222+K222+L222+M221</f>
        <v>405190</v>
      </c>
      <c r="J221" s="139"/>
      <c r="K221" s="139"/>
      <c r="L221" s="139"/>
      <c r="M221" s="139">
        <v>405190</v>
      </c>
      <c r="N221" s="151" t="s">
        <v>299</v>
      </c>
      <c r="O221" s="151" t="s">
        <v>300</v>
      </c>
      <c r="P221" s="43"/>
      <c r="Q221" s="33"/>
      <c r="R221" s="44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1:35" s="32" customFormat="1" ht="157.5" customHeight="1" x14ac:dyDescent="0.3">
      <c r="A222" s="153"/>
      <c r="B222" s="106"/>
      <c r="C222" s="106"/>
      <c r="D222" s="105"/>
      <c r="E222" s="101"/>
      <c r="F222" s="99"/>
      <c r="G222" s="156"/>
      <c r="H222" s="124"/>
      <c r="I222" s="124"/>
      <c r="J222" s="124"/>
      <c r="K222" s="124"/>
      <c r="L222" s="124"/>
      <c r="M222" s="124"/>
      <c r="N222" s="106"/>
      <c r="O222" s="106"/>
      <c r="P222" s="43"/>
      <c r="Q222" s="33"/>
      <c r="R222" s="44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1:35" ht="25.5" customHeight="1" x14ac:dyDescent="0.3">
      <c r="A223" s="94"/>
      <c r="B223" s="100" t="s">
        <v>301</v>
      </c>
      <c r="C223" s="100"/>
      <c r="D223" s="98"/>
      <c r="E223" s="100"/>
      <c r="F223" s="98"/>
      <c r="G223" s="98"/>
      <c r="H223" s="10">
        <v>2018</v>
      </c>
      <c r="I223" s="12">
        <f>J223+K223+L223+M223</f>
        <v>1159400.75661</v>
      </c>
      <c r="J223" s="12"/>
      <c r="K223" s="12">
        <f>K155+K20</f>
        <v>1153353.25661</v>
      </c>
      <c r="L223" s="12">
        <f>L155+L20</f>
        <v>6047.5</v>
      </c>
      <c r="M223" s="12"/>
      <c r="N223" s="100"/>
      <c r="O223" s="100"/>
      <c r="P223" s="3"/>
      <c r="Q223" s="3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ht="25.5" customHeight="1" x14ac:dyDescent="0.3">
      <c r="A224" s="99"/>
      <c r="B224" s="101"/>
      <c r="C224" s="106"/>
      <c r="D224" s="99"/>
      <c r="E224" s="101"/>
      <c r="F224" s="99"/>
      <c r="G224" s="99"/>
      <c r="H224" s="10">
        <v>2019</v>
      </c>
      <c r="I224" s="12">
        <f>I21+I156+I211</f>
        <v>1843437.53877</v>
      </c>
      <c r="J224" s="20">
        <f>J21+J156+J211</f>
        <v>566685.6</v>
      </c>
      <c r="K224" s="20">
        <f>K21+K156+K211</f>
        <v>1270778.6209799999</v>
      </c>
      <c r="L224" s="12">
        <f>L21+L156+L211</f>
        <v>5973.3177899999991</v>
      </c>
      <c r="M224" s="12"/>
      <c r="N224" s="101"/>
      <c r="O224" s="101"/>
      <c r="P224" s="3"/>
      <c r="Q224" s="3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ht="30" customHeight="1" x14ac:dyDescent="0.3">
      <c r="A225" s="99"/>
      <c r="B225" s="101"/>
      <c r="C225" s="106"/>
      <c r="D225" s="99"/>
      <c r="E225" s="101"/>
      <c r="F225" s="99"/>
      <c r="G225" s="99"/>
      <c r="H225" s="10">
        <v>2020</v>
      </c>
      <c r="I225" s="12">
        <f>I22+I212+I157</f>
        <v>2523644.9899999998</v>
      </c>
      <c r="J225" s="12"/>
      <c r="K225" s="12">
        <f>K22+K212+K157</f>
        <v>2094529.7169999999</v>
      </c>
      <c r="L225" s="12">
        <f>L22+L212+L157</f>
        <v>23925.273000000005</v>
      </c>
      <c r="M225" s="12">
        <f>M22+M212+M157</f>
        <v>405190</v>
      </c>
      <c r="N225" s="101"/>
      <c r="O225" s="101"/>
      <c r="P225" s="3"/>
      <c r="Q225" s="3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ht="25.5" customHeight="1" x14ac:dyDescent="0.3">
      <c r="A226" s="99"/>
      <c r="B226" s="101"/>
      <c r="C226" s="106"/>
      <c r="D226" s="99"/>
      <c r="E226" s="101"/>
      <c r="F226" s="99"/>
      <c r="G226" s="99"/>
      <c r="H226" s="10">
        <v>2021</v>
      </c>
      <c r="I226" s="12">
        <f>I23+I213+I158</f>
        <v>2985566.7146699997</v>
      </c>
      <c r="J226" s="12"/>
      <c r="K226" s="12">
        <f>K23+K213+K158</f>
        <v>2971932.59467</v>
      </c>
      <c r="L226" s="12">
        <f>L23+L213+L158</f>
        <v>13634.12</v>
      </c>
      <c r="M226" s="12"/>
      <c r="N226" s="101"/>
      <c r="O226" s="101"/>
      <c r="P226" s="3"/>
      <c r="Q226" s="3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ht="27.75" customHeight="1" x14ac:dyDescent="0.3">
      <c r="A227" s="99"/>
      <c r="B227" s="101"/>
      <c r="C227" s="106"/>
      <c r="D227" s="99"/>
      <c r="E227" s="101"/>
      <c r="F227" s="99"/>
      <c r="G227" s="99"/>
      <c r="H227" s="10">
        <v>2022</v>
      </c>
      <c r="I227" s="12">
        <f>I24+I159+I214</f>
        <v>2542870.952</v>
      </c>
      <c r="J227" s="12"/>
      <c r="K227" s="12">
        <f t="shared" ref="K227:L229" si="5">K24+K159+K214</f>
        <v>2533943.952</v>
      </c>
      <c r="L227" s="12">
        <f t="shared" si="5"/>
        <v>8927</v>
      </c>
      <c r="M227" s="12"/>
      <c r="N227" s="101"/>
      <c r="O227" s="101"/>
      <c r="P227" s="3"/>
      <c r="Q227" s="3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ht="24.75" customHeight="1" x14ac:dyDescent="0.3">
      <c r="A228" s="99"/>
      <c r="B228" s="101"/>
      <c r="C228" s="106"/>
      <c r="D228" s="99"/>
      <c r="E228" s="101"/>
      <c r="F228" s="99"/>
      <c r="G228" s="99"/>
      <c r="H228" s="10">
        <v>2023</v>
      </c>
      <c r="I228" s="12">
        <f>I25+I160+I215</f>
        <v>2190352.9295000001</v>
      </c>
      <c r="J228" s="12"/>
      <c r="K228" s="20">
        <f t="shared" si="5"/>
        <v>2181204.9295000001</v>
      </c>
      <c r="L228" s="12">
        <f t="shared" si="5"/>
        <v>9148</v>
      </c>
      <c r="M228" s="12"/>
      <c r="N228" s="101"/>
      <c r="O228" s="101"/>
      <c r="P228" s="3"/>
      <c r="Q228" s="3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ht="24.75" customHeight="1" x14ac:dyDescent="0.3">
      <c r="A229" s="99"/>
      <c r="B229" s="101"/>
      <c r="C229" s="106"/>
      <c r="D229" s="99"/>
      <c r="E229" s="101"/>
      <c r="F229" s="99"/>
      <c r="G229" s="99"/>
      <c r="H229" s="10">
        <v>2024</v>
      </c>
      <c r="I229" s="12">
        <f>I26+I161+I216</f>
        <v>2026888.9295000001</v>
      </c>
      <c r="J229" s="12"/>
      <c r="K229" s="20">
        <f t="shared" si="5"/>
        <v>2017282.5294999999</v>
      </c>
      <c r="L229" s="12">
        <f t="shared" si="5"/>
        <v>9606.4</v>
      </c>
      <c r="M229" s="12"/>
      <c r="N229" s="101"/>
      <c r="O229" s="101"/>
      <c r="P229" s="3"/>
      <c r="Q229" s="3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s="49" customFormat="1" ht="24.75" customHeight="1" x14ac:dyDescent="0.35">
      <c r="A230" s="99"/>
      <c r="B230" s="101"/>
      <c r="C230" s="106"/>
      <c r="D230" s="99"/>
      <c r="E230" s="101"/>
      <c r="F230" s="99"/>
      <c r="G230" s="99"/>
      <c r="H230" s="10">
        <v>2025</v>
      </c>
      <c r="I230" s="12">
        <f>I27</f>
        <v>948020</v>
      </c>
      <c r="J230" s="12"/>
      <c r="K230" s="12">
        <f t="shared" ref="K230:L232" si="6">K27</f>
        <v>948020</v>
      </c>
      <c r="L230" s="12">
        <f t="shared" si="6"/>
        <v>0</v>
      </c>
      <c r="M230" s="12"/>
      <c r="N230" s="101"/>
      <c r="O230" s="101"/>
      <c r="P230" s="38"/>
      <c r="Q230" s="3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</row>
    <row r="231" spans="1:35" s="49" customFormat="1" ht="24.75" customHeight="1" x14ac:dyDescent="0.35">
      <c r="A231" s="99"/>
      <c r="B231" s="101"/>
      <c r="C231" s="106"/>
      <c r="D231" s="99"/>
      <c r="E231" s="101"/>
      <c r="F231" s="99"/>
      <c r="G231" s="99"/>
      <c r="H231" s="10">
        <v>2026</v>
      </c>
      <c r="I231" s="12">
        <f>I28</f>
        <v>571000</v>
      </c>
      <c r="J231" s="12"/>
      <c r="K231" s="12">
        <f t="shared" si="6"/>
        <v>571000</v>
      </c>
      <c r="L231" s="12">
        <f t="shared" si="6"/>
        <v>0</v>
      </c>
      <c r="M231" s="12"/>
      <c r="N231" s="101"/>
      <c r="O231" s="101"/>
      <c r="P231" s="38"/>
      <c r="Q231" s="3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</row>
    <row r="232" spans="1:35" s="49" customFormat="1" ht="29.25" customHeight="1" x14ac:dyDescent="0.35">
      <c r="A232" s="99"/>
      <c r="B232" s="101"/>
      <c r="C232" s="106"/>
      <c r="D232" s="99"/>
      <c r="E232" s="101"/>
      <c r="F232" s="99"/>
      <c r="G232" s="99"/>
      <c r="H232" s="10">
        <v>2027</v>
      </c>
      <c r="I232" s="50">
        <f>I29</f>
        <v>21582.3</v>
      </c>
      <c r="J232" s="50"/>
      <c r="K232" s="50">
        <f t="shared" si="6"/>
        <v>21582.3</v>
      </c>
      <c r="L232" s="50">
        <f t="shared" si="6"/>
        <v>0</v>
      </c>
      <c r="M232" s="51"/>
      <c r="N232" s="101"/>
      <c r="O232" s="101"/>
      <c r="P232" s="38"/>
      <c r="Q232" s="3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</row>
    <row r="233" spans="1:35" ht="18" x14ac:dyDescent="0.3">
      <c r="A233" s="163" t="s">
        <v>302</v>
      </c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3"/>
      <c r="Q233" s="3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ht="27" customHeight="1" x14ac:dyDescent="0.3">
      <c r="A234" s="161" t="s">
        <v>303</v>
      </c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3"/>
      <c r="Q234" s="3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ht="44.25" customHeight="1" x14ac:dyDescent="0.3">
      <c r="A235" s="157" t="s">
        <v>304</v>
      </c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3"/>
      <c r="Q235" s="3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ht="23.25" customHeight="1" x14ac:dyDescent="0.3">
      <c r="A236" s="157" t="s">
        <v>305</v>
      </c>
      <c r="B236" s="158" t="s">
        <v>306</v>
      </c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3"/>
      <c r="Q236" s="3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 ht="29.25" customHeight="1" x14ac:dyDescent="0.3">
      <c r="A237" s="159" t="s">
        <v>308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3"/>
      <c r="Q237" s="3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 ht="23.25" customHeight="1" x14ac:dyDescent="0.35">
      <c r="A238" s="161" t="s">
        <v>307</v>
      </c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3"/>
      <c r="Q238" s="3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 ht="18" x14ac:dyDescent="0.3">
      <c r="A239" s="52"/>
      <c r="B239" s="53"/>
      <c r="C239" s="53"/>
      <c r="D239" s="3"/>
      <c r="E239" s="53"/>
      <c r="F239" s="3"/>
      <c r="G239" s="3"/>
      <c r="H239" s="9"/>
      <c r="I239" s="3"/>
      <c r="J239" s="3"/>
      <c r="K239" s="3"/>
      <c r="L239" s="3"/>
      <c r="M239" s="3"/>
      <c r="N239" s="53"/>
      <c r="O239" s="53"/>
      <c r="P239" s="3"/>
      <c r="Q239" s="3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 ht="18" x14ac:dyDescent="0.3">
      <c r="A240" s="52"/>
      <c r="B240" s="53"/>
      <c r="C240" s="53"/>
      <c r="D240" s="3"/>
      <c r="E240" s="53"/>
      <c r="F240" s="3"/>
      <c r="G240" s="3"/>
      <c r="H240" s="9"/>
      <c r="I240" s="3"/>
      <c r="J240" s="3"/>
      <c r="K240" s="54"/>
      <c r="L240" s="3"/>
      <c r="M240" s="3"/>
      <c r="N240" s="53"/>
      <c r="O240" s="53"/>
      <c r="P240" s="3"/>
      <c r="Q240" s="3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 ht="18" x14ac:dyDescent="0.3">
      <c r="A241" s="52"/>
      <c r="B241" s="53"/>
      <c r="C241" s="53"/>
      <c r="D241" s="3"/>
      <c r="E241" s="53"/>
      <c r="F241" s="3"/>
      <c r="G241" s="3"/>
      <c r="H241" s="9"/>
      <c r="I241" s="3"/>
      <c r="J241" s="3"/>
      <c r="K241" s="3"/>
      <c r="L241" s="3"/>
      <c r="M241" s="3"/>
      <c r="N241" s="53"/>
      <c r="O241" s="53"/>
      <c r="P241" s="3"/>
      <c r="Q241" s="3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 ht="18" x14ac:dyDescent="0.3">
      <c r="A242" s="52"/>
      <c r="B242" s="53"/>
      <c r="C242" s="53"/>
      <c r="D242" s="3"/>
      <c r="E242" s="53"/>
      <c r="F242" s="3"/>
      <c r="G242" s="3"/>
      <c r="H242" s="9"/>
      <c r="I242" s="3"/>
      <c r="J242" s="3"/>
      <c r="K242" s="3"/>
      <c r="L242" s="3"/>
      <c r="M242" s="3"/>
      <c r="N242" s="53"/>
      <c r="O242" s="53"/>
      <c r="P242" s="3"/>
      <c r="Q242" s="3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 ht="18" x14ac:dyDescent="0.3">
      <c r="A243" s="52"/>
      <c r="B243" s="53"/>
      <c r="C243" s="53"/>
      <c r="D243" s="3"/>
      <c r="E243" s="53"/>
      <c r="F243" s="3"/>
      <c r="G243" s="3"/>
      <c r="H243" s="9"/>
      <c r="I243" s="3"/>
      <c r="J243" s="3"/>
      <c r="K243" s="3"/>
      <c r="L243" s="3"/>
      <c r="M243" s="3"/>
      <c r="N243" s="53"/>
      <c r="O243" s="53"/>
      <c r="P243" s="3"/>
      <c r="Q243" s="3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 ht="18" x14ac:dyDescent="0.3">
      <c r="A244" s="52"/>
      <c r="B244" s="53"/>
      <c r="C244" s="53"/>
      <c r="D244" s="3"/>
      <c r="E244" s="53"/>
      <c r="F244" s="3"/>
      <c r="G244" s="3"/>
      <c r="H244" s="9"/>
      <c r="I244" s="3"/>
      <c r="J244" s="3"/>
      <c r="K244" s="3"/>
      <c r="L244" s="3"/>
      <c r="M244" s="3"/>
      <c r="N244" s="53"/>
      <c r="O244" s="53"/>
      <c r="P244" s="3"/>
      <c r="Q244" s="3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 ht="18" x14ac:dyDescent="0.3">
      <c r="A245" s="52"/>
      <c r="B245" s="53"/>
      <c r="C245" s="53"/>
      <c r="D245" s="3"/>
      <c r="E245" s="53"/>
      <c r="F245" s="3"/>
      <c r="G245" s="3"/>
      <c r="H245" s="9"/>
      <c r="I245" s="3"/>
      <c r="J245" s="3"/>
      <c r="K245" s="3"/>
      <c r="L245" s="3"/>
      <c r="M245" s="3"/>
      <c r="N245" s="53"/>
      <c r="O245" s="53"/>
      <c r="P245" s="3"/>
      <c r="Q245" s="3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 ht="18" x14ac:dyDescent="0.3">
      <c r="A246" s="52"/>
      <c r="B246" s="53"/>
      <c r="C246" s="53"/>
      <c r="D246" s="3"/>
      <c r="E246" s="53"/>
      <c r="F246" s="3"/>
      <c r="G246" s="3"/>
      <c r="H246" s="9"/>
      <c r="I246" s="3"/>
      <c r="J246" s="3"/>
      <c r="K246" s="3"/>
      <c r="L246" s="3"/>
      <c r="M246" s="3"/>
      <c r="N246" s="53"/>
      <c r="O246" s="53"/>
      <c r="P246" s="3"/>
      <c r="Q246" s="3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 ht="18" x14ac:dyDescent="0.3">
      <c r="A247" s="52"/>
      <c r="B247" s="53"/>
      <c r="C247" s="53"/>
      <c r="D247" s="3"/>
      <c r="E247" s="53"/>
      <c r="F247" s="3"/>
      <c r="G247" s="3"/>
      <c r="H247" s="9"/>
      <c r="I247" s="3"/>
      <c r="J247" s="3"/>
      <c r="K247" s="3"/>
      <c r="L247" s="3"/>
      <c r="M247" s="3"/>
      <c r="N247" s="53"/>
      <c r="O247" s="53"/>
      <c r="P247" s="3"/>
      <c r="Q247" s="3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 ht="18" x14ac:dyDescent="0.3">
      <c r="A248" s="52"/>
      <c r="B248" s="53"/>
      <c r="C248" s="53"/>
      <c r="D248" s="3"/>
      <c r="E248" s="53"/>
      <c r="F248" s="3"/>
      <c r="G248" s="3"/>
      <c r="H248" s="9"/>
      <c r="I248" s="3"/>
      <c r="J248" s="3"/>
      <c r="K248" s="3"/>
      <c r="L248" s="3"/>
      <c r="M248" s="3"/>
      <c r="N248" s="53"/>
      <c r="O248" s="53"/>
      <c r="P248" s="3"/>
      <c r="Q248" s="3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 ht="18" x14ac:dyDescent="0.3">
      <c r="A249" s="52"/>
      <c r="B249" s="53"/>
      <c r="C249" s="53"/>
      <c r="D249" s="3"/>
      <c r="E249" s="53"/>
      <c r="F249" s="3"/>
      <c r="G249" s="3"/>
      <c r="H249" s="9"/>
      <c r="I249" s="3"/>
      <c r="J249" s="3"/>
      <c r="K249" s="3"/>
      <c r="L249" s="3"/>
      <c r="M249" s="3"/>
      <c r="N249" s="53"/>
      <c r="O249" s="53"/>
      <c r="P249" s="3"/>
      <c r="Q249" s="3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 ht="18" x14ac:dyDescent="0.3">
      <c r="A250" s="52"/>
      <c r="B250" s="53"/>
      <c r="C250" s="53"/>
      <c r="D250" s="3"/>
      <c r="E250" s="53"/>
      <c r="F250" s="3"/>
      <c r="G250" s="3"/>
      <c r="H250" s="9"/>
      <c r="I250" s="3"/>
      <c r="J250" s="3"/>
      <c r="K250" s="3"/>
      <c r="L250" s="3"/>
      <c r="M250" s="3"/>
      <c r="N250" s="53"/>
      <c r="O250" s="53"/>
      <c r="P250" s="3"/>
      <c r="Q250" s="3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 ht="18" x14ac:dyDescent="0.3">
      <c r="A251" s="52"/>
      <c r="B251" s="53"/>
      <c r="C251" s="53"/>
      <c r="D251" s="3"/>
      <c r="E251" s="53"/>
      <c r="F251" s="3"/>
      <c r="G251" s="3"/>
      <c r="H251" s="9"/>
      <c r="I251" s="3"/>
      <c r="J251" s="3"/>
      <c r="K251" s="3"/>
      <c r="L251" s="3"/>
      <c r="M251" s="3"/>
      <c r="N251" s="53"/>
      <c r="O251" s="53"/>
      <c r="P251" s="3"/>
      <c r="Q251" s="3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 ht="18" x14ac:dyDescent="0.3">
      <c r="A252" s="52"/>
      <c r="B252" s="53"/>
      <c r="C252" s="53"/>
      <c r="D252" s="3"/>
      <c r="E252" s="53"/>
      <c r="F252" s="3"/>
      <c r="G252" s="3"/>
      <c r="H252" s="9"/>
      <c r="I252" s="3"/>
      <c r="J252" s="3"/>
      <c r="K252" s="3"/>
      <c r="L252" s="3"/>
      <c r="M252" s="3"/>
      <c r="N252" s="53"/>
      <c r="O252" s="53"/>
      <c r="P252" s="3"/>
      <c r="Q252" s="3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 ht="18" x14ac:dyDescent="0.3">
      <c r="A253" s="52"/>
      <c r="B253" s="53"/>
      <c r="C253" s="53"/>
      <c r="D253" s="3"/>
      <c r="E253" s="53"/>
      <c r="F253" s="3"/>
      <c r="G253" s="3"/>
      <c r="H253" s="9"/>
      <c r="I253" s="3"/>
      <c r="J253" s="3"/>
      <c r="K253" s="3"/>
      <c r="L253" s="3"/>
      <c r="M253" s="3"/>
      <c r="N253" s="53"/>
      <c r="O253" s="53"/>
      <c r="P253" s="3"/>
      <c r="Q253" s="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 ht="18" x14ac:dyDescent="0.3">
      <c r="A254" s="52"/>
      <c r="B254" s="53"/>
      <c r="C254" s="53"/>
      <c r="D254" s="3"/>
      <c r="E254" s="53"/>
      <c r="F254" s="3"/>
      <c r="G254" s="3"/>
      <c r="H254" s="9"/>
      <c r="I254" s="3"/>
      <c r="J254" s="3"/>
      <c r="K254" s="3"/>
      <c r="L254" s="3"/>
      <c r="M254" s="3"/>
      <c r="N254" s="53"/>
      <c r="O254" s="53"/>
      <c r="P254" s="3"/>
      <c r="Q254" s="3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 ht="18" x14ac:dyDescent="0.3">
      <c r="A255" s="52"/>
      <c r="B255" s="53"/>
      <c r="C255" s="53"/>
      <c r="D255" s="3"/>
      <c r="E255" s="53"/>
      <c r="F255" s="3"/>
      <c r="G255" s="3"/>
      <c r="H255" s="9"/>
      <c r="I255" s="3"/>
      <c r="J255" s="3"/>
      <c r="K255" s="3"/>
      <c r="L255" s="3"/>
      <c r="M255" s="3"/>
      <c r="N255" s="53"/>
      <c r="O255" s="53"/>
      <c r="P255" s="3"/>
      <c r="Q255" s="3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 ht="18" x14ac:dyDescent="0.3">
      <c r="A256" s="52"/>
      <c r="B256" s="53"/>
      <c r="C256" s="53"/>
      <c r="D256" s="3"/>
      <c r="E256" s="53"/>
      <c r="F256" s="3"/>
      <c r="G256" s="3"/>
      <c r="H256" s="9"/>
      <c r="I256" s="3"/>
      <c r="J256" s="3"/>
      <c r="K256" s="3"/>
      <c r="L256" s="3"/>
      <c r="M256" s="3"/>
      <c r="N256" s="53"/>
      <c r="O256" s="53"/>
      <c r="P256" s="3"/>
      <c r="Q256" s="3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 ht="18" x14ac:dyDescent="0.3">
      <c r="A257" s="52"/>
      <c r="B257" s="53"/>
      <c r="C257" s="53"/>
      <c r="D257" s="3"/>
      <c r="E257" s="53"/>
      <c r="F257" s="3"/>
      <c r="G257" s="3"/>
      <c r="H257" s="9"/>
      <c r="I257" s="3"/>
      <c r="J257" s="3"/>
      <c r="K257" s="3"/>
      <c r="L257" s="3"/>
      <c r="M257" s="3"/>
      <c r="N257" s="53"/>
      <c r="O257" s="53"/>
      <c r="P257" s="3"/>
      <c r="Q257" s="3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 ht="18" x14ac:dyDescent="0.3">
      <c r="A258" s="52"/>
      <c r="B258" s="53"/>
      <c r="C258" s="53"/>
      <c r="D258" s="3"/>
      <c r="E258" s="53"/>
      <c r="F258" s="3"/>
      <c r="G258" s="3"/>
      <c r="H258" s="9"/>
      <c r="I258" s="3"/>
      <c r="J258" s="3"/>
      <c r="K258" s="3"/>
      <c r="L258" s="3"/>
      <c r="M258" s="3"/>
      <c r="N258" s="53"/>
      <c r="O258" s="53"/>
      <c r="P258" s="3"/>
      <c r="Q258" s="3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 ht="18" x14ac:dyDescent="0.3">
      <c r="A259" s="52"/>
      <c r="B259" s="53"/>
      <c r="C259" s="53"/>
      <c r="D259" s="3"/>
      <c r="E259" s="53"/>
      <c r="F259" s="3"/>
      <c r="G259" s="3"/>
      <c r="H259" s="9"/>
      <c r="I259" s="3"/>
      <c r="J259" s="3"/>
      <c r="K259" s="3"/>
      <c r="L259" s="3"/>
      <c r="M259" s="3"/>
      <c r="N259" s="53"/>
      <c r="O259" s="53"/>
      <c r="P259" s="3"/>
      <c r="Q259" s="3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 ht="18" x14ac:dyDescent="0.3">
      <c r="A260" s="52"/>
      <c r="B260" s="53"/>
      <c r="C260" s="53"/>
      <c r="D260" s="3"/>
      <c r="E260" s="53"/>
      <c r="F260" s="3"/>
      <c r="G260" s="3"/>
      <c r="H260" s="9"/>
      <c r="I260" s="3"/>
      <c r="J260" s="3"/>
      <c r="K260" s="3"/>
      <c r="L260" s="3"/>
      <c r="M260" s="3"/>
      <c r="N260" s="53"/>
      <c r="O260" s="53"/>
      <c r="P260" s="3"/>
      <c r="Q260" s="3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 ht="18" x14ac:dyDescent="0.3">
      <c r="A261" s="52"/>
      <c r="B261" s="53"/>
      <c r="C261" s="53"/>
      <c r="D261" s="3"/>
      <c r="E261" s="53"/>
      <c r="F261" s="3"/>
      <c r="G261" s="3"/>
      <c r="H261" s="9"/>
      <c r="I261" s="3"/>
      <c r="J261" s="3"/>
      <c r="K261" s="3"/>
      <c r="L261" s="3"/>
      <c r="M261" s="3"/>
      <c r="N261" s="53"/>
      <c r="O261" s="53"/>
      <c r="P261" s="3"/>
      <c r="Q261" s="3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 ht="18" x14ac:dyDescent="0.3">
      <c r="A262" s="52"/>
      <c r="B262" s="53"/>
      <c r="C262" s="53"/>
      <c r="D262" s="3"/>
      <c r="E262" s="53"/>
      <c r="F262" s="3"/>
      <c r="G262" s="3"/>
      <c r="H262" s="9"/>
      <c r="I262" s="3"/>
      <c r="J262" s="3"/>
      <c r="K262" s="3"/>
      <c r="L262" s="3"/>
      <c r="M262" s="3"/>
      <c r="N262" s="53"/>
      <c r="O262" s="53"/>
      <c r="P262" s="3"/>
      <c r="Q262" s="3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 ht="18" x14ac:dyDescent="0.3">
      <c r="A263" s="52"/>
      <c r="B263" s="53"/>
      <c r="C263" s="53"/>
      <c r="D263" s="3"/>
      <c r="E263" s="53"/>
      <c r="F263" s="3"/>
      <c r="G263" s="3"/>
      <c r="H263" s="9"/>
      <c r="I263" s="3"/>
      <c r="J263" s="3"/>
      <c r="K263" s="3"/>
      <c r="L263" s="3"/>
      <c r="M263" s="3"/>
      <c r="N263" s="53"/>
      <c r="O263" s="53"/>
      <c r="P263" s="3"/>
      <c r="Q263" s="3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 ht="18" x14ac:dyDescent="0.3">
      <c r="A264" s="52"/>
      <c r="B264" s="53"/>
      <c r="C264" s="53"/>
      <c r="D264" s="3"/>
      <c r="E264" s="53"/>
      <c r="F264" s="3"/>
      <c r="G264" s="3"/>
      <c r="H264" s="9"/>
      <c r="I264" s="3"/>
      <c r="J264" s="3"/>
      <c r="K264" s="3"/>
      <c r="L264" s="3"/>
      <c r="M264" s="3"/>
      <c r="N264" s="53"/>
      <c r="O264" s="53"/>
      <c r="P264" s="3"/>
      <c r="Q264" s="3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 ht="18" x14ac:dyDescent="0.3">
      <c r="A265" s="52"/>
      <c r="B265" s="53"/>
      <c r="C265" s="53"/>
      <c r="D265" s="3"/>
      <c r="E265" s="53"/>
      <c r="F265" s="3"/>
      <c r="G265" s="3"/>
      <c r="H265" s="9"/>
      <c r="I265" s="3"/>
      <c r="J265" s="3"/>
      <c r="K265" s="3"/>
      <c r="L265" s="3"/>
      <c r="M265" s="3"/>
      <c r="N265" s="53"/>
      <c r="O265" s="53"/>
      <c r="P265" s="3"/>
      <c r="Q265" s="3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 ht="18" x14ac:dyDescent="0.3">
      <c r="A266" s="52"/>
      <c r="B266" s="53"/>
      <c r="C266" s="53"/>
      <c r="D266" s="3"/>
      <c r="E266" s="53"/>
      <c r="F266" s="3"/>
      <c r="G266" s="3"/>
      <c r="H266" s="9"/>
      <c r="I266" s="3"/>
      <c r="J266" s="3"/>
      <c r="K266" s="3"/>
      <c r="L266" s="3"/>
      <c r="M266" s="3"/>
      <c r="N266" s="53"/>
      <c r="O266" s="53"/>
      <c r="P266" s="3"/>
      <c r="Q266" s="3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 ht="18" x14ac:dyDescent="0.3">
      <c r="A267" s="52"/>
      <c r="B267" s="53"/>
      <c r="C267" s="53"/>
      <c r="D267" s="3"/>
      <c r="E267" s="53"/>
      <c r="F267" s="3"/>
      <c r="G267" s="3"/>
      <c r="H267" s="9"/>
      <c r="I267" s="3"/>
      <c r="J267" s="3"/>
      <c r="K267" s="3"/>
      <c r="L267" s="3"/>
      <c r="M267" s="3"/>
      <c r="N267" s="53"/>
      <c r="O267" s="53"/>
      <c r="P267" s="3"/>
      <c r="Q267" s="3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 ht="18" x14ac:dyDescent="0.3">
      <c r="A268" s="52"/>
      <c r="B268" s="53"/>
      <c r="C268" s="53"/>
      <c r="D268" s="3"/>
      <c r="E268" s="53"/>
      <c r="F268" s="3"/>
      <c r="G268" s="3"/>
      <c r="H268" s="9"/>
      <c r="I268" s="3"/>
      <c r="J268" s="3"/>
      <c r="K268" s="3"/>
      <c r="L268" s="3"/>
      <c r="M268" s="3"/>
      <c r="N268" s="53"/>
      <c r="O268" s="53"/>
      <c r="P268" s="3"/>
      <c r="Q268" s="3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 ht="18" x14ac:dyDescent="0.3">
      <c r="A269" s="52"/>
      <c r="B269" s="53"/>
      <c r="C269" s="53"/>
      <c r="D269" s="3"/>
      <c r="E269" s="53"/>
      <c r="F269" s="3"/>
      <c r="G269" s="3"/>
      <c r="H269" s="9"/>
      <c r="I269" s="3"/>
      <c r="J269" s="3"/>
      <c r="K269" s="3"/>
      <c r="L269" s="3"/>
      <c r="M269" s="3"/>
      <c r="N269" s="53"/>
      <c r="O269" s="53"/>
      <c r="P269" s="3"/>
      <c r="Q269" s="3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 ht="18" x14ac:dyDescent="0.3">
      <c r="A270" s="52"/>
      <c r="B270" s="53"/>
      <c r="C270" s="53"/>
      <c r="D270" s="3"/>
      <c r="E270" s="53"/>
      <c r="F270" s="3"/>
      <c r="G270" s="3"/>
      <c r="H270" s="9"/>
      <c r="I270" s="3"/>
      <c r="J270" s="3"/>
      <c r="K270" s="3"/>
      <c r="L270" s="3"/>
      <c r="M270" s="3"/>
      <c r="N270" s="53"/>
      <c r="O270" s="53"/>
      <c r="P270" s="3"/>
      <c r="Q270" s="3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 ht="18" x14ac:dyDescent="0.3">
      <c r="A271" s="52"/>
      <c r="B271" s="53"/>
      <c r="C271" s="53"/>
      <c r="D271" s="3"/>
      <c r="E271" s="53"/>
      <c r="F271" s="3"/>
      <c r="G271" s="3"/>
      <c r="H271" s="9"/>
      <c r="I271" s="3"/>
      <c r="J271" s="3"/>
      <c r="K271" s="3"/>
      <c r="L271" s="3"/>
      <c r="M271" s="3"/>
      <c r="N271" s="53"/>
      <c r="O271" s="53"/>
      <c r="P271" s="3"/>
      <c r="Q271" s="3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 ht="18" x14ac:dyDescent="0.3">
      <c r="A272" s="52"/>
      <c r="B272" s="53"/>
      <c r="C272" s="53"/>
      <c r="D272" s="3"/>
      <c r="E272" s="53"/>
      <c r="F272" s="3"/>
      <c r="G272" s="3"/>
      <c r="H272" s="9"/>
      <c r="I272" s="3"/>
      <c r="J272" s="3"/>
      <c r="K272" s="3"/>
      <c r="L272" s="3"/>
      <c r="M272" s="3"/>
      <c r="N272" s="53"/>
      <c r="O272" s="53"/>
      <c r="P272" s="3"/>
      <c r="Q272" s="3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 ht="18" x14ac:dyDescent="0.3">
      <c r="A273" s="52"/>
      <c r="B273" s="53"/>
      <c r="C273" s="53"/>
      <c r="D273" s="3"/>
      <c r="E273" s="53"/>
      <c r="F273" s="3"/>
      <c r="G273" s="3"/>
      <c r="H273" s="9"/>
      <c r="I273" s="3"/>
      <c r="J273" s="3"/>
      <c r="K273" s="3"/>
      <c r="L273" s="3"/>
      <c r="M273" s="3"/>
      <c r="N273" s="53"/>
      <c r="O273" s="53"/>
      <c r="P273" s="3"/>
      <c r="Q273" s="3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 ht="18" x14ac:dyDescent="0.3">
      <c r="A274" s="52"/>
      <c r="B274" s="53"/>
      <c r="C274" s="53"/>
      <c r="D274" s="3"/>
      <c r="E274" s="53"/>
      <c r="F274" s="3"/>
      <c r="G274" s="3"/>
      <c r="H274" s="9"/>
      <c r="I274" s="3"/>
      <c r="J274" s="3"/>
      <c r="K274" s="3"/>
      <c r="L274" s="3"/>
      <c r="M274" s="3"/>
      <c r="N274" s="53"/>
      <c r="O274" s="53"/>
      <c r="P274" s="3"/>
      <c r="Q274" s="3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 ht="18" x14ac:dyDescent="0.3">
      <c r="A275" s="52"/>
      <c r="B275" s="53"/>
      <c r="C275" s="53"/>
      <c r="D275" s="3"/>
      <c r="E275" s="53"/>
      <c r="F275" s="3"/>
      <c r="G275" s="3"/>
      <c r="H275" s="9"/>
      <c r="I275" s="3"/>
      <c r="J275" s="3"/>
      <c r="K275" s="3"/>
      <c r="L275" s="3"/>
      <c r="M275" s="3"/>
      <c r="N275" s="53"/>
      <c r="O275" s="53"/>
      <c r="P275" s="3"/>
      <c r="Q275" s="3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ht="18" x14ac:dyDescent="0.3">
      <c r="A276" s="52"/>
      <c r="B276" s="53"/>
      <c r="C276" s="53"/>
      <c r="D276" s="3"/>
      <c r="E276" s="53"/>
      <c r="F276" s="3"/>
      <c r="G276" s="3"/>
      <c r="H276" s="9"/>
      <c r="I276" s="3"/>
      <c r="J276" s="3"/>
      <c r="K276" s="3"/>
      <c r="L276" s="3"/>
      <c r="M276" s="3"/>
      <c r="N276" s="53"/>
      <c r="O276" s="53"/>
      <c r="P276" s="3"/>
      <c r="Q276" s="3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ht="18" x14ac:dyDescent="0.3">
      <c r="A277" s="52"/>
      <c r="B277" s="53"/>
      <c r="C277" s="53"/>
      <c r="D277" s="3"/>
      <c r="E277" s="53"/>
      <c r="F277" s="3"/>
      <c r="G277" s="3"/>
      <c r="H277" s="9"/>
      <c r="I277" s="3"/>
      <c r="J277" s="3"/>
      <c r="K277" s="3"/>
      <c r="L277" s="3"/>
      <c r="M277" s="3"/>
      <c r="N277" s="53"/>
      <c r="O277" s="53"/>
      <c r="P277" s="3"/>
      <c r="Q277" s="3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ht="18" x14ac:dyDescent="0.3">
      <c r="A278" s="52"/>
      <c r="B278" s="53"/>
      <c r="C278" s="53"/>
      <c r="D278" s="3"/>
      <c r="E278" s="53"/>
      <c r="F278" s="3"/>
      <c r="G278" s="3"/>
      <c r="H278" s="9"/>
      <c r="I278" s="3"/>
      <c r="J278" s="3"/>
      <c r="K278" s="3"/>
      <c r="L278" s="3"/>
      <c r="M278" s="3"/>
      <c r="N278" s="53"/>
      <c r="O278" s="53"/>
      <c r="P278" s="3"/>
      <c r="Q278" s="3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ht="18" x14ac:dyDescent="0.3">
      <c r="A279" s="52"/>
      <c r="B279" s="53"/>
      <c r="C279" s="53"/>
      <c r="D279" s="3"/>
      <c r="E279" s="53"/>
      <c r="F279" s="3"/>
      <c r="G279" s="3"/>
      <c r="H279" s="9"/>
      <c r="I279" s="3"/>
      <c r="J279" s="3"/>
      <c r="K279" s="3"/>
      <c r="L279" s="3"/>
      <c r="M279" s="3"/>
      <c r="N279" s="53"/>
      <c r="O279" s="53"/>
      <c r="P279" s="3"/>
      <c r="Q279" s="3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ht="18" x14ac:dyDescent="0.3">
      <c r="A280" s="52"/>
      <c r="B280" s="53"/>
      <c r="C280" s="53"/>
      <c r="D280" s="3"/>
      <c r="E280" s="53"/>
      <c r="F280" s="3"/>
      <c r="G280" s="3"/>
      <c r="H280" s="9"/>
      <c r="I280" s="3"/>
      <c r="J280" s="3"/>
      <c r="K280" s="3"/>
      <c r="L280" s="3"/>
      <c r="M280" s="3"/>
      <c r="N280" s="53"/>
      <c r="O280" s="53"/>
      <c r="P280" s="3"/>
      <c r="Q280" s="3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 ht="18" x14ac:dyDescent="0.3">
      <c r="A281" s="52"/>
      <c r="B281" s="53"/>
      <c r="C281" s="53"/>
      <c r="D281" s="3"/>
      <c r="E281" s="53"/>
      <c r="F281" s="3"/>
      <c r="G281" s="3"/>
      <c r="H281" s="9"/>
      <c r="I281" s="3"/>
      <c r="J281" s="3"/>
      <c r="K281" s="3"/>
      <c r="L281" s="3"/>
      <c r="M281" s="3"/>
      <c r="N281" s="53"/>
      <c r="O281" s="53"/>
      <c r="P281" s="3"/>
      <c r="Q281" s="3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 ht="18" x14ac:dyDescent="0.3">
      <c r="A282" s="52"/>
      <c r="B282" s="53"/>
      <c r="C282" s="53"/>
      <c r="D282" s="3"/>
      <c r="E282" s="53"/>
      <c r="F282" s="3"/>
      <c r="G282" s="3"/>
      <c r="H282" s="9"/>
      <c r="I282" s="3"/>
      <c r="J282" s="3"/>
      <c r="K282" s="3"/>
      <c r="L282" s="3"/>
      <c r="M282" s="3"/>
      <c r="N282" s="53"/>
      <c r="O282" s="53"/>
      <c r="P282" s="3"/>
      <c r="Q282" s="3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 ht="18" x14ac:dyDescent="0.3">
      <c r="A283" s="52"/>
      <c r="B283" s="53"/>
      <c r="C283" s="53"/>
      <c r="D283" s="3"/>
      <c r="E283" s="53"/>
      <c r="F283" s="3"/>
      <c r="G283" s="3"/>
      <c r="H283" s="9"/>
      <c r="I283" s="3"/>
      <c r="J283" s="3"/>
      <c r="K283" s="3"/>
      <c r="L283" s="3"/>
      <c r="M283" s="3"/>
      <c r="N283" s="53"/>
      <c r="O283" s="53"/>
      <c r="P283" s="3"/>
      <c r="Q283" s="3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 ht="18" x14ac:dyDescent="0.3">
      <c r="A284" s="52"/>
      <c r="B284" s="53"/>
      <c r="C284" s="53"/>
      <c r="D284" s="3"/>
      <c r="E284" s="53"/>
      <c r="F284" s="3"/>
      <c r="G284" s="3"/>
      <c r="H284" s="9"/>
      <c r="I284" s="3"/>
      <c r="J284" s="3"/>
      <c r="K284" s="3"/>
      <c r="L284" s="3"/>
      <c r="M284" s="3"/>
      <c r="N284" s="53"/>
      <c r="O284" s="53"/>
      <c r="P284" s="3"/>
      <c r="Q284" s="3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 ht="18" x14ac:dyDescent="0.3">
      <c r="A285" s="52"/>
      <c r="B285" s="53"/>
      <c r="C285" s="53"/>
      <c r="D285" s="3"/>
      <c r="E285" s="53"/>
      <c r="F285" s="3"/>
      <c r="G285" s="3"/>
      <c r="H285" s="9"/>
      <c r="I285" s="3"/>
      <c r="J285" s="3"/>
      <c r="K285" s="3"/>
      <c r="L285" s="3"/>
      <c r="M285" s="3"/>
      <c r="N285" s="53"/>
      <c r="O285" s="53"/>
      <c r="P285" s="3"/>
      <c r="Q285" s="3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 ht="18" x14ac:dyDescent="0.3">
      <c r="A286" s="52"/>
      <c r="B286" s="53"/>
      <c r="C286" s="53"/>
      <c r="D286" s="3"/>
      <c r="E286" s="53"/>
      <c r="F286" s="3"/>
      <c r="G286" s="3"/>
      <c r="H286" s="9"/>
      <c r="I286" s="3"/>
      <c r="J286" s="3"/>
      <c r="K286" s="3"/>
      <c r="L286" s="3"/>
      <c r="M286" s="3"/>
      <c r="N286" s="53"/>
      <c r="O286" s="53"/>
      <c r="P286" s="3"/>
      <c r="Q286" s="3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 ht="18" x14ac:dyDescent="0.3">
      <c r="A287" s="52"/>
      <c r="B287" s="53"/>
      <c r="C287" s="53"/>
      <c r="D287" s="3"/>
      <c r="E287" s="53"/>
      <c r="F287" s="3"/>
      <c r="G287" s="3"/>
      <c r="H287" s="9"/>
      <c r="I287" s="3"/>
      <c r="J287" s="3"/>
      <c r="K287" s="3"/>
      <c r="L287" s="3"/>
      <c r="M287" s="3"/>
      <c r="N287" s="53"/>
      <c r="O287" s="53"/>
      <c r="P287" s="3"/>
      <c r="Q287" s="3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 ht="18" x14ac:dyDescent="0.3">
      <c r="A288" s="52"/>
      <c r="B288" s="53"/>
      <c r="C288" s="53"/>
      <c r="D288" s="3"/>
      <c r="E288" s="53"/>
      <c r="F288" s="3"/>
      <c r="G288" s="3"/>
      <c r="H288" s="9"/>
      <c r="I288" s="3"/>
      <c r="J288" s="3"/>
      <c r="K288" s="3"/>
      <c r="L288" s="3"/>
      <c r="M288" s="3"/>
      <c r="N288" s="53"/>
      <c r="O288" s="53"/>
      <c r="P288" s="3"/>
      <c r="Q288" s="3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 ht="18" x14ac:dyDescent="0.3">
      <c r="A289" s="52"/>
      <c r="B289" s="53"/>
      <c r="C289" s="53"/>
      <c r="D289" s="3"/>
      <c r="E289" s="53"/>
      <c r="F289" s="3"/>
      <c r="G289" s="3"/>
      <c r="H289" s="9"/>
      <c r="I289" s="3"/>
      <c r="J289" s="3"/>
      <c r="K289" s="3"/>
      <c r="L289" s="3"/>
      <c r="M289" s="3"/>
      <c r="N289" s="53"/>
      <c r="O289" s="53"/>
      <c r="P289" s="3"/>
      <c r="Q289" s="3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 ht="18" x14ac:dyDescent="0.3">
      <c r="A290" s="52"/>
      <c r="B290" s="53"/>
      <c r="C290" s="53"/>
      <c r="D290" s="3"/>
      <c r="E290" s="53"/>
      <c r="F290" s="3"/>
      <c r="G290" s="3"/>
      <c r="H290" s="9"/>
      <c r="I290" s="3"/>
      <c r="J290" s="3"/>
      <c r="K290" s="3"/>
      <c r="L290" s="3"/>
      <c r="M290" s="3"/>
      <c r="N290" s="53"/>
      <c r="O290" s="53"/>
      <c r="P290" s="3"/>
      <c r="Q290" s="3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 ht="18" x14ac:dyDescent="0.3">
      <c r="A291" s="52"/>
      <c r="B291" s="53"/>
      <c r="C291" s="53"/>
      <c r="D291" s="3"/>
      <c r="E291" s="53"/>
      <c r="F291" s="3"/>
      <c r="G291" s="3"/>
      <c r="H291" s="9"/>
      <c r="I291" s="3"/>
      <c r="J291" s="3"/>
      <c r="K291" s="3"/>
      <c r="L291" s="3"/>
      <c r="M291" s="3"/>
      <c r="N291" s="53"/>
      <c r="O291" s="53"/>
      <c r="P291" s="3"/>
      <c r="Q291" s="3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 ht="18" x14ac:dyDescent="0.3">
      <c r="A292" s="52"/>
      <c r="B292" s="53"/>
      <c r="C292" s="53"/>
      <c r="D292" s="3"/>
      <c r="E292" s="53"/>
      <c r="F292" s="3"/>
      <c r="G292" s="3"/>
      <c r="H292" s="9"/>
      <c r="I292" s="3"/>
      <c r="J292" s="3"/>
      <c r="K292" s="3"/>
      <c r="L292" s="3"/>
      <c r="M292" s="3"/>
      <c r="N292" s="53"/>
      <c r="O292" s="53"/>
      <c r="P292" s="3"/>
      <c r="Q292" s="3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 ht="18" x14ac:dyDescent="0.3">
      <c r="A293" s="52"/>
      <c r="B293" s="53"/>
      <c r="C293" s="53"/>
      <c r="D293" s="3"/>
      <c r="E293" s="53"/>
      <c r="F293" s="3"/>
      <c r="G293" s="3"/>
      <c r="H293" s="9"/>
      <c r="I293" s="3"/>
      <c r="J293" s="3"/>
      <c r="K293" s="3"/>
      <c r="L293" s="3"/>
      <c r="M293" s="3"/>
      <c r="N293" s="53"/>
      <c r="O293" s="53"/>
      <c r="P293" s="3"/>
      <c r="Q293" s="3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 ht="18" x14ac:dyDescent="0.3">
      <c r="A294" s="52"/>
      <c r="B294" s="53"/>
      <c r="C294" s="53"/>
      <c r="D294" s="3"/>
      <c r="E294" s="53"/>
      <c r="F294" s="3"/>
      <c r="G294" s="3"/>
      <c r="H294" s="9"/>
      <c r="I294" s="3"/>
      <c r="J294" s="3"/>
      <c r="K294" s="3"/>
      <c r="L294" s="3"/>
      <c r="M294" s="3"/>
      <c r="N294" s="53"/>
      <c r="O294" s="53"/>
      <c r="P294" s="3"/>
      <c r="Q294" s="3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ht="18" x14ac:dyDescent="0.3">
      <c r="A295" s="52"/>
      <c r="B295" s="53"/>
      <c r="C295" s="53"/>
      <c r="D295" s="3"/>
      <c r="E295" s="53"/>
      <c r="F295" s="3"/>
      <c r="G295" s="3"/>
      <c r="H295" s="9"/>
      <c r="I295" s="3"/>
      <c r="J295" s="3"/>
      <c r="K295" s="3"/>
      <c r="L295" s="3"/>
      <c r="M295" s="3"/>
      <c r="N295" s="53"/>
      <c r="O295" s="53"/>
      <c r="P295" s="3"/>
      <c r="Q295" s="3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ht="18" x14ac:dyDescent="0.3">
      <c r="A296" s="52"/>
      <c r="B296" s="53"/>
      <c r="C296" s="53"/>
      <c r="D296" s="3"/>
      <c r="E296" s="53"/>
      <c r="F296" s="3"/>
      <c r="G296" s="3"/>
      <c r="H296" s="9"/>
      <c r="I296" s="3"/>
      <c r="J296" s="3"/>
      <c r="K296" s="3"/>
      <c r="L296" s="3"/>
      <c r="M296" s="3"/>
      <c r="N296" s="53"/>
      <c r="O296" s="53"/>
      <c r="P296" s="3"/>
      <c r="Q296" s="3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ht="18" x14ac:dyDescent="0.3">
      <c r="A297" s="52"/>
      <c r="B297" s="53"/>
      <c r="C297" s="53"/>
      <c r="D297" s="3"/>
      <c r="E297" s="53"/>
      <c r="F297" s="3"/>
      <c r="G297" s="3"/>
      <c r="H297" s="9"/>
      <c r="I297" s="3"/>
      <c r="J297" s="3"/>
      <c r="K297" s="3"/>
      <c r="L297" s="3"/>
      <c r="M297" s="3"/>
      <c r="N297" s="53"/>
      <c r="O297" s="53"/>
      <c r="P297" s="3"/>
      <c r="Q297" s="3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 ht="18" x14ac:dyDescent="0.3">
      <c r="A298" s="52"/>
      <c r="B298" s="53"/>
      <c r="C298" s="53"/>
      <c r="D298" s="3"/>
      <c r="E298" s="53"/>
      <c r="F298" s="3"/>
      <c r="G298" s="3"/>
      <c r="H298" s="9"/>
      <c r="I298" s="3"/>
      <c r="J298" s="3"/>
      <c r="K298" s="3"/>
      <c r="L298" s="3"/>
      <c r="M298" s="3"/>
      <c r="N298" s="53"/>
      <c r="O298" s="53"/>
      <c r="P298" s="3"/>
      <c r="Q298" s="3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 ht="18" x14ac:dyDescent="0.3">
      <c r="A299" s="52"/>
      <c r="B299" s="53"/>
      <c r="C299" s="53"/>
      <c r="D299" s="3"/>
      <c r="E299" s="53"/>
      <c r="F299" s="3"/>
      <c r="G299" s="3"/>
      <c r="H299" s="9"/>
      <c r="I299" s="3"/>
      <c r="J299" s="3"/>
      <c r="K299" s="3"/>
      <c r="L299" s="3"/>
      <c r="M299" s="3"/>
      <c r="N299" s="53"/>
      <c r="O299" s="53"/>
      <c r="P299" s="3"/>
      <c r="Q299" s="3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 ht="18" x14ac:dyDescent="0.3">
      <c r="A300" s="52"/>
      <c r="B300" s="53"/>
      <c r="C300" s="53"/>
      <c r="D300" s="3"/>
      <c r="E300" s="53"/>
      <c r="F300" s="3"/>
      <c r="G300" s="3"/>
      <c r="H300" s="9"/>
      <c r="I300" s="3"/>
      <c r="J300" s="3"/>
      <c r="K300" s="3"/>
      <c r="L300" s="3"/>
      <c r="M300" s="3"/>
      <c r="N300" s="53"/>
      <c r="O300" s="53"/>
      <c r="P300" s="3"/>
      <c r="Q300" s="3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 ht="18" x14ac:dyDescent="0.3">
      <c r="A301" s="52"/>
      <c r="B301" s="53"/>
      <c r="C301" s="53"/>
      <c r="D301" s="3"/>
      <c r="E301" s="53"/>
      <c r="F301" s="3"/>
      <c r="G301" s="3"/>
      <c r="H301" s="9"/>
      <c r="I301" s="3"/>
      <c r="J301" s="3"/>
      <c r="K301" s="3"/>
      <c r="L301" s="3"/>
      <c r="M301" s="3"/>
      <c r="N301" s="53"/>
      <c r="O301" s="53"/>
      <c r="P301" s="3"/>
      <c r="Q301" s="3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 ht="18" x14ac:dyDescent="0.3">
      <c r="A302" s="52"/>
      <c r="B302" s="53"/>
      <c r="C302" s="53"/>
      <c r="D302" s="3"/>
      <c r="E302" s="53"/>
      <c r="F302" s="3"/>
      <c r="G302" s="3"/>
      <c r="H302" s="9"/>
      <c r="I302" s="3"/>
      <c r="J302" s="3"/>
      <c r="K302" s="3"/>
      <c r="L302" s="3"/>
      <c r="M302" s="3"/>
      <c r="N302" s="53"/>
      <c r="O302" s="53"/>
      <c r="P302" s="3"/>
      <c r="Q302" s="3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 ht="18" x14ac:dyDescent="0.3">
      <c r="A303" s="52"/>
      <c r="B303" s="53"/>
      <c r="C303" s="53"/>
      <c r="D303" s="3"/>
      <c r="E303" s="53"/>
      <c r="F303" s="3"/>
      <c r="G303" s="3"/>
      <c r="H303" s="9"/>
      <c r="I303" s="3"/>
      <c r="J303" s="3"/>
      <c r="K303" s="3"/>
      <c r="L303" s="3"/>
      <c r="M303" s="3"/>
      <c r="N303" s="53"/>
      <c r="O303" s="53"/>
      <c r="P303" s="3"/>
      <c r="Q303" s="3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 ht="18" x14ac:dyDescent="0.3">
      <c r="A304" s="52"/>
      <c r="B304" s="53"/>
      <c r="C304" s="53"/>
      <c r="D304" s="3"/>
      <c r="E304" s="53"/>
      <c r="F304" s="3"/>
      <c r="G304" s="3"/>
      <c r="H304" s="9"/>
      <c r="I304" s="3"/>
      <c r="J304" s="3"/>
      <c r="K304" s="3"/>
      <c r="L304" s="3"/>
      <c r="M304" s="3"/>
      <c r="N304" s="53"/>
      <c r="O304" s="53"/>
      <c r="P304" s="3"/>
      <c r="Q304" s="3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 ht="18" x14ac:dyDescent="0.3">
      <c r="A305" s="52"/>
      <c r="B305" s="53"/>
      <c r="C305" s="53"/>
      <c r="D305" s="3"/>
      <c r="E305" s="53"/>
      <c r="F305" s="3"/>
      <c r="G305" s="3"/>
      <c r="H305" s="9"/>
      <c r="I305" s="3"/>
      <c r="J305" s="3"/>
      <c r="K305" s="3"/>
      <c r="L305" s="3"/>
      <c r="M305" s="3"/>
      <c r="N305" s="53"/>
      <c r="O305" s="53"/>
      <c r="P305" s="3"/>
      <c r="Q305" s="3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 ht="18" x14ac:dyDescent="0.3">
      <c r="A306" s="52"/>
      <c r="B306" s="53"/>
      <c r="C306" s="53"/>
      <c r="D306" s="3"/>
      <c r="E306" s="53"/>
      <c r="F306" s="3"/>
      <c r="G306" s="3"/>
      <c r="H306" s="9"/>
      <c r="I306" s="3"/>
      <c r="J306" s="3"/>
      <c r="K306" s="3"/>
      <c r="L306" s="3"/>
      <c r="M306" s="3"/>
      <c r="N306" s="53"/>
      <c r="O306" s="53"/>
      <c r="P306" s="3"/>
      <c r="Q306" s="3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ht="18" x14ac:dyDescent="0.3">
      <c r="A307" s="52"/>
      <c r="B307" s="53"/>
      <c r="C307" s="53"/>
      <c r="D307" s="3"/>
      <c r="E307" s="53"/>
      <c r="F307" s="3"/>
      <c r="G307" s="3"/>
      <c r="H307" s="9"/>
      <c r="I307" s="3"/>
      <c r="J307" s="3"/>
      <c r="K307" s="3"/>
      <c r="L307" s="3"/>
      <c r="M307" s="3"/>
      <c r="N307" s="53"/>
      <c r="O307" s="53"/>
      <c r="P307" s="3"/>
      <c r="Q307" s="3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ht="18" x14ac:dyDescent="0.3">
      <c r="A308" s="52"/>
      <c r="B308" s="53"/>
      <c r="C308" s="53"/>
      <c r="D308" s="3"/>
      <c r="E308" s="53"/>
      <c r="F308" s="3"/>
      <c r="G308" s="3"/>
      <c r="H308" s="9"/>
      <c r="I308" s="3"/>
      <c r="J308" s="3"/>
      <c r="K308" s="3"/>
      <c r="L308" s="3"/>
      <c r="M308" s="3"/>
      <c r="N308" s="53"/>
      <c r="O308" s="53"/>
      <c r="P308" s="3"/>
      <c r="Q308" s="3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ht="18" x14ac:dyDescent="0.3">
      <c r="A309" s="52"/>
      <c r="B309" s="53"/>
      <c r="C309" s="53"/>
      <c r="D309" s="3"/>
      <c r="E309" s="53"/>
      <c r="F309" s="3"/>
      <c r="G309" s="3"/>
      <c r="H309" s="9"/>
      <c r="I309" s="3"/>
      <c r="J309" s="3"/>
      <c r="K309" s="3"/>
      <c r="L309" s="3"/>
      <c r="M309" s="3"/>
      <c r="N309" s="53"/>
      <c r="O309" s="53"/>
      <c r="P309" s="3"/>
      <c r="Q309" s="3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ht="18" x14ac:dyDescent="0.3">
      <c r="A310" s="52"/>
      <c r="B310" s="53"/>
      <c r="C310" s="53"/>
      <c r="D310" s="3"/>
      <c r="E310" s="53"/>
      <c r="F310" s="3"/>
      <c r="G310" s="3"/>
      <c r="H310" s="9"/>
      <c r="I310" s="3"/>
      <c r="J310" s="3"/>
      <c r="K310" s="3"/>
      <c r="L310" s="3"/>
      <c r="M310" s="3"/>
      <c r="N310" s="53"/>
      <c r="O310" s="53"/>
      <c r="P310" s="3"/>
      <c r="Q310" s="3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ht="18" x14ac:dyDescent="0.3">
      <c r="A311" s="52"/>
      <c r="B311" s="53"/>
      <c r="C311" s="53"/>
      <c r="D311" s="3"/>
      <c r="E311" s="53"/>
      <c r="F311" s="3"/>
      <c r="G311" s="3"/>
      <c r="H311" s="9"/>
      <c r="I311" s="3"/>
      <c r="J311" s="3"/>
      <c r="K311" s="3"/>
      <c r="L311" s="3"/>
      <c r="M311" s="3"/>
      <c r="N311" s="53"/>
      <c r="O311" s="53"/>
      <c r="P311" s="3"/>
      <c r="Q311" s="3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ht="18" x14ac:dyDescent="0.3">
      <c r="A312" s="52"/>
      <c r="B312" s="53"/>
      <c r="C312" s="53"/>
      <c r="D312" s="3"/>
      <c r="E312" s="53"/>
      <c r="F312" s="3"/>
      <c r="G312" s="3"/>
      <c r="H312" s="9"/>
      <c r="I312" s="3"/>
      <c r="J312" s="3"/>
      <c r="K312" s="3"/>
      <c r="L312" s="3"/>
      <c r="M312" s="3"/>
      <c r="N312" s="53"/>
      <c r="O312" s="53"/>
      <c r="P312" s="3"/>
      <c r="Q312" s="3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ht="18" x14ac:dyDescent="0.3">
      <c r="A313" s="16"/>
      <c r="B313" s="53"/>
      <c r="C313" s="53"/>
      <c r="D313" s="3"/>
      <c r="E313" s="53"/>
      <c r="F313" s="3"/>
      <c r="G313" s="3"/>
      <c r="H313" s="9"/>
      <c r="I313" s="3"/>
      <c r="J313" s="3"/>
      <c r="K313" s="3"/>
      <c r="L313" s="3"/>
      <c r="M313" s="3"/>
      <c r="N313" s="53"/>
      <c r="O313" s="53"/>
      <c r="P313" s="3"/>
      <c r="Q313" s="3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ht="18" x14ac:dyDescent="0.3">
      <c r="A314" s="16"/>
      <c r="B314" s="53"/>
      <c r="C314" s="53"/>
      <c r="D314" s="3"/>
      <c r="E314" s="53"/>
      <c r="F314" s="3"/>
      <c r="G314" s="3"/>
      <c r="H314" s="9"/>
      <c r="I314" s="3"/>
      <c r="J314" s="3"/>
      <c r="K314" s="3"/>
      <c r="L314" s="3"/>
      <c r="M314" s="3"/>
      <c r="N314" s="53"/>
      <c r="O314" s="53"/>
      <c r="P314" s="3"/>
      <c r="Q314" s="3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ht="18" x14ac:dyDescent="0.3">
      <c r="A315" s="16"/>
      <c r="B315" s="53"/>
      <c r="C315" s="53"/>
      <c r="D315" s="3"/>
      <c r="E315" s="53"/>
      <c r="F315" s="3"/>
      <c r="G315" s="3"/>
      <c r="H315" s="9"/>
      <c r="I315" s="3"/>
      <c r="J315" s="3"/>
      <c r="K315" s="3"/>
      <c r="L315" s="3"/>
      <c r="M315" s="3"/>
      <c r="N315" s="53"/>
      <c r="O315" s="53"/>
      <c r="P315" s="3"/>
      <c r="Q315" s="3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ht="18" x14ac:dyDescent="0.3">
      <c r="A316" s="16"/>
      <c r="B316" s="53"/>
      <c r="C316" s="53"/>
      <c r="D316" s="3"/>
      <c r="E316" s="53"/>
      <c r="F316" s="3"/>
      <c r="G316" s="3"/>
      <c r="H316" s="9"/>
      <c r="I316" s="3"/>
      <c r="J316" s="3"/>
      <c r="K316" s="3"/>
      <c r="L316" s="3"/>
      <c r="M316" s="3"/>
      <c r="N316" s="53"/>
      <c r="O316" s="53"/>
      <c r="P316" s="3"/>
      <c r="Q316" s="3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ht="18" x14ac:dyDescent="0.3">
      <c r="A317" s="16"/>
      <c r="B317" s="53"/>
      <c r="C317" s="53"/>
      <c r="D317" s="3"/>
      <c r="E317" s="3"/>
      <c r="F317" s="3"/>
      <c r="G317" s="3"/>
      <c r="H317" s="9"/>
      <c r="I317" s="3"/>
      <c r="J317" s="3"/>
      <c r="K317" s="3"/>
      <c r="L317" s="3"/>
      <c r="M317" s="3"/>
      <c r="N317" s="53"/>
      <c r="O317" s="53"/>
      <c r="P317" s="3"/>
      <c r="Q317" s="3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ht="18" x14ac:dyDescent="0.3">
      <c r="A318" s="16"/>
      <c r="B318" s="53"/>
      <c r="C318" s="53"/>
      <c r="D318" s="3"/>
      <c r="E318" s="3"/>
      <c r="F318" s="3"/>
      <c r="G318" s="3"/>
      <c r="H318" s="9"/>
      <c r="I318" s="3"/>
      <c r="J318" s="3"/>
      <c r="K318" s="3"/>
      <c r="L318" s="3"/>
      <c r="M318" s="3"/>
      <c r="N318" s="53"/>
      <c r="O318" s="53"/>
      <c r="P318" s="3"/>
      <c r="Q318" s="3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ht="18" x14ac:dyDescent="0.3">
      <c r="A319" s="16"/>
      <c r="B319" s="53"/>
      <c r="C319" s="53"/>
      <c r="D319" s="3"/>
      <c r="E319" s="3"/>
      <c r="F319" s="3"/>
      <c r="G319" s="3"/>
      <c r="H319" s="9"/>
      <c r="I319" s="3"/>
      <c r="J319" s="3"/>
      <c r="K319" s="3"/>
      <c r="L319" s="3"/>
      <c r="M319" s="3"/>
      <c r="N319" s="53"/>
      <c r="O319" s="53"/>
      <c r="P319" s="3"/>
      <c r="Q319" s="3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ht="18" x14ac:dyDescent="0.3">
      <c r="A320" s="16"/>
      <c r="B320" s="53"/>
      <c r="C320" s="53"/>
      <c r="D320" s="3"/>
      <c r="E320" s="3"/>
      <c r="F320" s="3"/>
      <c r="G320" s="3"/>
      <c r="H320" s="9"/>
      <c r="I320" s="3"/>
      <c r="J320" s="3"/>
      <c r="K320" s="3"/>
      <c r="L320" s="3"/>
      <c r="M320" s="3"/>
      <c r="N320" s="53"/>
      <c r="O320" s="53"/>
      <c r="P320" s="3"/>
      <c r="Q320" s="3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ht="18" x14ac:dyDescent="0.3">
      <c r="A321" s="16"/>
      <c r="B321" s="53"/>
      <c r="C321" s="53"/>
      <c r="D321" s="3"/>
      <c r="E321" s="3"/>
      <c r="F321" s="3"/>
      <c r="G321" s="3"/>
      <c r="H321" s="9"/>
      <c r="I321" s="3"/>
      <c r="J321" s="3"/>
      <c r="K321" s="3"/>
      <c r="L321" s="3"/>
      <c r="M321" s="3"/>
      <c r="N321" s="53"/>
      <c r="O321" s="53"/>
      <c r="P321" s="3"/>
      <c r="Q321" s="3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ht="18" x14ac:dyDescent="0.3">
      <c r="A322" s="16"/>
      <c r="B322" s="53"/>
      <c r="C322" s="53"/>
      <c r="D322" s="3"/>
      <c r="E322" s="3"/>
      <c r="F322" s="3"/>
      <c r="G322" s="3"/>
      <c r="H322" s="9"/>
      <c r="I322" s="3"/>
      <c r="J322" s="3"/>
      <c r="K322" s="3"/>
      <c r="L322" s="3"/>
      <c r="M322" s="3"/>
      <c r="N322" s="53"/>
      <c r="O322" s="53"/>
      <c r="P322" s="3"/>
      <c r="Q322" s="3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 ht="18" x14ac:dyDescent="0.3">
      <c r="A323" s="16"/>
      <c r="B323" s="53"/>
      <c r="C323" s="53"/>
      <c r="D323" s="3"/>
      <c r="E323" s="3"/>
      <c r="F323" s="3"/>
      <c r="G323" s="3"/>
      <c r="H323" s="9"/>
      <c r="I323" s="3"/>
      <c r="J323" s="3"/>
      <c r="K323" s="3"/>
      <c r="L323" s="3"/>
      <c r="M323" s="3"/>
      <c r="N323" s="53"/>
      <c r="O323" s="53"/>
      <c r="P323" s="3"/>
      <c r="Q323" s="3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 ht="18" x14ac:dyDescent="0.3">
      <c r="A324" s="16"/>
      <c r="B324" s="53"/>
      <c r="C324" s="53"/>
      <c r="D324" s="3"/>
      <c r="E324" s="3"/>
      <c r="F324" s="3"/>
      <c r="G324" s="3"/>
      <c r="H324" s="9"/>
      <c r="I324" s="3"/>
      <c r="J324" s="3"/>
      <c r="K324" s="3"/>
      <c r="L324" s="3"/>
      <c r="M324" s="3"/>
      <c r="N324" s="53"/>
      <c r="O324" s="53"/>
      <c r="P324" s="3"/>
      <c r="Q324" s="3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 ht="18" x14ac:dyDescent="0.3">
      <c r="A325" s="16"/>
      <c r="B325" s="53"/>
      <c r="C325" s="53"/>
      <c r="D325" s="3"/>
      <c r="E325" s="3"/>
      <c r="F325" s="3"/>
      <c r="G325" s="3"/>
      <c r="H325" s="9"/>
      <c r="I325" s="3"/>
      <c r="J325" s="3"/>
      <c r="K325" s="3"/>
      <c r="L325" s="3"/>
      <c r="M325" s="3"/>
      <c r="N325" s="53"/>
      <c r="O325" s="53"/>
      <c r="P325" s="3"/>
      <c r="Q325" s="3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 ht="18" x14ac:dyDescent="0.3">
      <c r="A326" s="16"/>
      <c r="B326" s="53"/>
      <c r="C326" s="53"/>
      <c r="D326" s="3"/>
      <c r="E326" s="3"/>
      <c r="F326" s="3"/>
      <c r="G326" s="3"/>
      <c r="H326" s="9"/>
      <c r="I326" s="3"/>
      <c r="J326" s="3"/>
      <c r="K326" s="3"/>
      <c r="L326" s="3"/>
      <c r="M326" s="3"/>
      <c r="N326" s="53"/>
      <c r="O326" s="53"/>
      <c r="P326" s="3"/>
      <c r="Q326" s="3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 ht="18" x14ac:dyDescent="0.3">
      <c r="A327" s="16"/>
      <c r="B327" s="53"/>
      <c r="C327" s="53"/>
      <c r="D327" s="3"/>
      <c r="E327" s="3"/>
      <c r="F327" s="3"/>
      <c r="G327" s="3"/>
      <c r="H327" s="9"/>
      <c r="I327" s="3"/>
      <c r="J327" s="3"/>
      <c r="K327" s="3"/>
      <c r="L327" s="3"/>
      <c r="M327" s="3"/>
      <c r="N327" s="53"/>
      <c r="O327" s="53"/>
      <c r="P327" s="3"/>
      <c r="Q327" s="3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 ht="18" x14ac:dyDescent="0.3">
      <c r="A328" s="16"/>
      <c r="B328" s="53"/>
      <c r="C328" s="53"/>
      <c r="D328" s="3"/>
      <c r="E328" s="3"/>
      <c r="F328" s="3"/>
      <c r="G328" s="3"/>
      <c r="H328" s="9"/>
      <c r="I328" s="3"/>
      <c r="J328" s="3"/>
      <c r="K328" s="3"/>
      <c r="L328" s="3"/>
      <c r="M328" s="3"/>
      <c r="N328" s="53"/>
      <c r="O328" s="53"/>
      <c r="P328" s="3"/>
      <c r="Q328" s="3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 ht="18" x14ac:dyDescent="0.3">
      <c r="A329" s="16"/>
      <c r="B329" s="53"/>
      <c r="C329" s="53"/>
      <c r="D329" s="3"/>
      <c r="E329" s="3"/>
      <c r="F329" s="3"/>
      <c r="G329" s="3"/>
      <c r="H329" s="9"/>
      <c r="I329" s="3"/>
      <c r="J329" s="3"/>
      <c r="K329" s="3"/>
      <c r="L329" s="3"/>
      <c r="M329" s="3"/>
      <c r="N329" s="53"/>
      <c r="O329" s="53"/>
      <c r="P329" s="3"/>
      <c r="Q329" s="3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 ht="18" x14ac:dyDescent="0.3">
      <c r="A330" s="16"/>
      <c r="B330" s="53"/>
      <c r="C330" s="53"/>
      <c r="D330" s="3"/>
      <c r="E330" s="3"/>
      <c r="F330" s="3"/>
      <c r="G330" s="3"/>
      <c r="H330" s="9"/>
      <c r="I330" s="3"/>
      <c r="J330" s="3"/>
      <c r="K330" s="3"/>
      <c r="L330" s="3"/>
      <c r="M330" s="3"/>
      <c r="N330" s="53"/>
      <c r="O330" s="53"/>
      <c r="P330" s="3"/>
      <c r="Q330" s="3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 ht="18" x14ac:dyDescent="0.3">
      <c r="A331" s="16"/>
      <c r="B331" s="53"/>
      <c r="C331" s="53"/>
      <c r="D331" s="3"/>
      <c r="E331" s="3"/>
      <c r="F331" s="3"/>
      <c r="G331" s="3"/>
      <c r="H331" s="9"/>
      <c r="I331" s="3"/>
      <c r="J331" s="3"/>
      <c r="K331" s="3"/>
      <c r="L331" s="3"/>
      <c r="M331" s="3"/>
      <c r="N331" s="53"/>
      <c r="O331" s="53"/>
      <c r="P331" s="3"/>
      <c r="Q331" s="3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 ht="18" x14ac:dyDescent="0.3">
      <c r="A332" s="16"/>
      <c r="B332" s="53"/>
      <c r="C332" s="53"/>
      <c r="D332" s="3"/>
      <c r="E332" s="3"/>
      <c r="F332" s="3"/>
      <c r="G332" s="3"/>
      <c r="H332" s="9"/>
      <c r="I332" s="3"/>
      <c r="J332" s="3"/>
      <c r="K332" s="3"/>
      <c r="L332" s="3"/>
      <c r="M332" s="3"/>
      <c r="N332" s="53"/>
      <c r="O332" s="53"/>
      <c r="P332" s="3"/>
      <c r="Q332" s="3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 ht="18" x14ac:dyDescent="0.3">
      <c r="A333" s="16"/>
      <c r="B333" s="53"/>
      <c r="C333" s="53"/>
      <c r="D333" s="3"/>
      <c r="E333" s="3"/>
      <c r="F333" s="3"/>
      <c r="G333" s="3"/>
      <c r="H333" s="9"/>
      <c r="I333" s="3"/>
      <c r="J333" s="3"/>
      <c r="K333" s="3"/>
      <c r="L333" s="3"/>
      <c r="M333" s="3"/>
      <c r="N333" s="53"/>
      <c r="O333" s="53"/>
      <c r="P333" s="3"/>
      <c r="Q333" s="3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 ht="18" x14ac:dyDescent="0.3">
      <c r="A334" s="16"/>
      <c r="B334" s="53"/>
      <c r="C334" s="53"/>
      <c r="D334" s="3"/>
      <c r="E334" s="3"/>
      <c r="F334" s="3"/>
      <c r="G334" s="3"/>
      <c r="H334" s="9"/>
      <c r="I334" s="3"/>
      <c r="J334" s="3"/>
      <c r="K334" s="3"/>
      <c r="L334" s="3"/>
      <c r="M334" s="3"/>
      <c r="N334" s="53"/>
      <c r="O334" s="53"/>
      <c r="P334" s="3"/>
      <c r="Q334" s="3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 ht="18" x14ac:dyDescent="0.3">
      <c r="A335" s="16"/>
      <c r="B335" s="53"/>
      <c r="C335" s="53"/>
      <c r="D335" s="3"/>
      <c r="E335" s="3"/>
      <c r="F335" s="3"/>
      <c r="G335" s="3"/>
      <c r="H335" s="9"/>
      <c r="I335" s="3"/>
      <c r="J335" s="3"/>
      <c r="K335" s="3"/>
      <c r="L335" s="3"/>
      <c r="M335" s="3"/>
      <c r="N335" s="53"/>
      <c r="O335" s="53"/>
      <c r="P335" s="3"/>
      <c r="Q335" s="3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 ht="18" x14ac:dyDescent="0.3">
      <c r="A336" s="16"/>
      <c r="B336" s="53"/>
      <c r="C336" s="53"/>
      <c r="D336" s="3"/>
      <c r="E336" s="3"/>
      <c r="F336" s="3"/>
      <c r="G336" s="3"/>
      <c r="H336" s="9"/>
      <c r="I336" s="3"/>
      <c r="J336" s="3"/>
      <c r="K336" s="3"/>
      <c r="L336" s="3"/>
      <c r="M336" s="3"/>
      <c r="N336" s="53"/>
      <c r="O336" s="53"/>
      <c r="P336" s="3"/>
      <c r="Q336" s="3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 ht="18" x14ac:dyDescent="0.3">
      <c r="A337" s="16"/>
      <c r="B337" s="53"/>
      <c r="C337" s="53"/>
      <c r="D337" s="3"/>
      <c r="E337" s="3"/>
      <c r="F337" s="3"/>
      <c r="G337" s="3"/>
      <c r="H337" s="9"/>
      <c r="I337" s="3"/>
      <c r="J337" s="3"/>
      <c r="K337" s="3"/>
      <c r="L337" s="3"/>
      <c r="M337" s="3"/>
      <c r="N337" s="53"/>
      <c r="O337" s="53"/>
      <c r="P337" s="3"/>
      <c r="Q337" s="3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 ht="18" x14ac:dyDescent="0.3">
      <c r="A338" s="16"/>
      <c r="B338" s="53"/>
      <c r="C338" s="53"/>
      <c r="D338" s="3"/>
      <c r="E338" s="3"/>
      <c r="F338" s="3"/>
      <c r="G338" s="3"/>
      <c r="H338" s="9"/>
      <c r="I338" s="3"/>
      <c r="J338" s="3"/>
      <c r="K338" s="3"/>
      <c r="L338" s="3"/>
      <c r="M338" s="3"/>
      <c r="N338" s="53"/>
      <c r="O338" s="53"/>
      <c r="P338" s="3"/>
      <c r="Q338" s="3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 ht="18" x14ac:dyDescent="0.3">
      <c r="A339" s="16"/>
      <c r="B339" s="53"/>
      <c r="C339" s="53"/>
      <c r="D339" s="3"/>
      <c r="E339" s="3"/>
      <c r="F339" s="3"/>
      <c r="G339" s="3"/>
      <c r="H339" s="9"/>
      <c r="I339" s="3"/>
      <c r="J339" s="3"/>
      <c r="K339" s="3"/>
      <c r="L339" s="3"/>
      <c r="M339" s="3"/>
      <c r="N339" s="53"/>
      <c r="O339" s="53"/>
      <c r="P339" s="3"/>
      <c r="Q339" s="3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 ht="18" x14ac:dyDescent="0.3">
      <c r="A340" s="16"/>
      <c r="B340" s="53"/>
      <c r="C340" s="53"/>
      <c r="D340" s="3"/>
      <c r="E340" s="3"/>
      <c r="F340" s="3"/>
      <c r="G340" s="3"/>
      <c r="H340" s="9"/>
      <c r="I340" s="3"/>
      <c r="J340" s="3"/>
      <c r="K340" s="3"/>
      <c r="L340" s="3"/>
      <c r="M340" s="3"/>
      <c r="N340" s="53"/>
      <c r="O340" s="53"/>
      <c r="P340" s="3"/>
      <c r="Q340" s="3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 ht="18" x14ac:dyDescent="0.3">
      <c r="A341" s="16"/>
      <c r="B341" s="53"/>
      <c r="C341" s="53"/>
      <c r="D341" s="3"/>
      <c r="E341" s="3"/>
      <c r="F341" s="3"/>
      <c r="G341" s="3"/>
      <c r="H341" s="9"/>
      <c r="I341" s="3"/>
      <c r="J341" s="3"/>
      <c r="K341" s="3"/>
      <c r="L341" s="3"/>
      <c r="M341" s="3"/>
      <c r="N341" s="53"/>
      <c r="O341" s="53"/>
      <c r="P341" s="3"/>
      <c r="Q341" s="3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 ht="18" x14ac:dyDescent="0.3">
      <c r="A342" s="16"/>
      <c r="B342" s="53"/>
      <c r="C342" s="53"/>
      <c r="D342" s="3"/>
      <c r="E342" s="3"/>
      <c r="F342" s="3"/>
      <c r="G342" s="3"/>
      <c r="H342" s="9"/>
      <c r="I342" s="3"/>
      <c r="J342" s="3"/>
      <c r="K342" s="3"/>
      <c r="L342" s="3"/>
      <c r="M342" s="3"/>
      <c r="N342" s="53"/>
      <c r="O342" s="53"/>
      <c r="P342" s="3"/>
      <c r="Q342" s="3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 ht="18" x14ac:dyDescent="0.3">
      <c r="A343" s="16"/>
      <c r="B343" s="53"/>
      <c r="C343" s="53"/>
      <c r="D343" s="3"/>
      <c r="E343" s="3"/>
      <c r="F343" s="3"/>
      <c r="G343" s="3"/>
      <c r="H343" s="9"/>
      <c r="I343" s="3"/>
      <c r="J343" s="3"/>
      <c r="K343" s="3"/>
      <c r="L343" s="3"/>
      <c r="M343" s="3"/>
      <c r="N343" s="53"/>
      <c r="O343" s="53"/>
      <c r="P343" s="3"/>
      <c r="Q343" s="3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 ht="18" x14ac:dyDescent="0.3">
      <c r="A344" s="16"/>
      <c r="B344" s="53"/>
      <c r="C344" s="53"/>
      <c r="D344" s="3"/>
      <c r="E344" s="3"/>
      <c r="F344" s="3"/>
      <c r="G344" s="3"/>
      <c r="H344" s="9"/>
      <c r="I344" s="3"/>
      <c r="J344" s="3"/>
      <c r="K344" s="3"/>
      <c r="L344" s="3"/>
      <c r="M344" s="3"/>
      <c r="N344" s="53"/>
      <c r="O344" s="53"/>
      <c r="P344" s="3"/>
      <c r="Q344" s="3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 ht="18" x14ac:dyDescent="0.3">
      <c r="A345" s="16"/>
      <c r="B345" s="53"/>
      <c r="C345" s="53"/>
      <c r="D345" s="3"/>
      <c r="E345" s="3"/>
      <c r="F345" s="3"/>
      <c r="G345" s="3"/>
      <c r="H345" s="9"/>
      <c r="I345" s="3"/>
      <c r="J345" s="3"/>
      <c r="K345" s="3"/>
      <c r="L345" s="3"/>
      <c r="M345" s="3"/>
      <c r="N345" s="53"/>
      <c r="O345" s="53"/>
      <c r="P345" s="3"/>
      <c r="Q345" s="3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 ht="18" x14ac:dyDescent="0.3">
      <c r="A346" s="16"/>
      <c r="B346" s="53"/>
      <c r="C346" s="53"/>
      <c r="D346" s="3"/>
      <c r="E346" s="3"/>
      <c r="F346" s="3"/>
      <c r="G346" s="3"/>
      <c r="H346" s="9"/>
      <c r="I346" s="3"/>
      <c r="J346" s="3"/>
      <c r="K346" s="3"/>
      <c r="L346" s="3"/>
      <c r="M346" s="3"/>
      <c r="N346" s="53"/>
      <c r="O346" s="53"/>
      <c r="P346" s="3"/>
      <c r="Q346" s="3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 ht="18" x14ac:dyDescent="0.3">
      <c r="A347" s="16"/>
      <c r="B347" s="53"/>
      <c r="C347" s="53"/>
      <c r="D347" s="3"/>
      <c r="E347" s="3"/>
      <c r="F347" s="3"/>
      <c r="G347" s="3"/>
      <c r="H347" s="9"/>
      <c r="I347" s="3"/>
      <c r="J347" s="3"/>
      <c r="K347" s="3"/>
      <c r="L347" s="3"/>
      <c r="M347" s="3"/>
      <c r="N347" s="53"/>
      <c r="O347" s="53"/>
      <c r="P347" s="3"/>
      <c r="Q347" s="3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 ht="18" x14ac:dyDescent="0.3">
      <c r="A348" s="16"/>
      <c r="B348" s="53"/>
      <c r="C348" s="53"/>
      <c r="D348" s="3"/>
      <c r="E348" s="3"/>
      <c r="F348" s="3"/>
      <c r="G348" s="3"/>
      <c r="H348" s="9"/>
      <c r="I348" s="3"/>
      <c r="J348" s="3"/>
      <c r="K348" s="3"/>
      <c r="L348" s="3"/>
      <c r="M348" s="3"/>
      <c r="N348" s="53"/>
      <c r="O348" s="53"/>
      <c r="P348" s="3"/>
      <c r="Q348" s="3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 ht="18" x14ac:dyDescent="0.3">
      <c r="A349" s="16"/>
      <c r="B349" s="53"/>
      <c r="C349" s="53"/>
      <c r="D349" s="3"/>
      <c r="E349" s="3"/>
      <c r="F349" s="3"/>
      <c r="G349" s="3"/>
      <c r="H349" s="9"/>
      <c r="I349" s="3"/>
      <c r="J349" s="3"/>
      <c r="K349" s="3"/>
      <c r="L349" s="3"/>
      <c r="M349" s="3"/>
      <c r="N349" s="53"/>
      <c r="O349" s="53"/>
      <c r="P349" s="3"/>
      <c r="Q349" s="3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 ht="18" x14ac:dyDescent="0.3">
      <c r="A350" s="16"/>
      <c r="B350" s="53"/>
      <c r="C350" s="53"/>
      <c r="D350" s="3"/>
      <c r="E350" s="3"/>
      <c r="F350" s="3"/>
      <c r="G350" s="3"/>
      <c r="H350" s="9"/>
      <c r="I350" s="3"/>
      <c r="J350" s="3"/>
      <c r="K350" s="3"/>
      <c r="L350" s="3"/>
      <c r="M350" s="3"/>
      <c r="N350" s="53"/>
      <c r="O350" s="53"/>
      <c r="P350" s="3"/>
      <c r="Q350" s="3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ht="18" x14ac:dyDescent="0.3">
      <c r="A351" s="16"/>
      <c r="B351" s="53"/>
      <c r="C351" s="53"/>
      <c r="D351" s="3"/>
      <c r="E351" s="3"/>
      <c r="F351" s="3"/>
      <c r="G351" s="3"/>
      <c r="H351" s="9"/>
      <c r="I351" s="3"/>
      <c r="J351" s="3"/>
      <c r="K351" s="3"/>
      <c r="L351" s="3"/>
      <c r="M351" s="3"/>
      <c r="N351" s="53"/>
      <c r="O351" s="53"/>
      <c r="P351" s="3"/>
      <c r="Q351" s="3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 ht="18" x14ac:dyDescent="0.3">
      <c r="A352" s="16"/>
      <c r="B352" s="53"/>
      <c r="C352" s="53"/>
      <c r="D352" s="3"/>
      <c r="E352" s="3"/>
      <c r="F352" s="3"/>
      <c r="G352" s="3"/>
      <c r="H352" s="9"/>
      <c r="I352" s="3"/>
      <c r="J352" s="3"/>
      <c r="K352" s="3"/>
      <c r="L352" s="3"/>
      <c r="M352" s="3"/>
      <c r="N352" s="53"/>
      <c r="O352" s="53"/>
      <c r="P352" s="3"/>
      <c r="Q352" s="3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 ht="18" x14ac:dyDescent="0.3">
      <c r="A353" s="16"/>
      <c r="B353" s="53"/>
      <c r="C353" s="53"/>
      <c r="D353" s="3"/>
      <c r="E353" s="3"/>
      <c r="F353" s="3"/>
      <c r="G353" s="3"/>
      <c r="H353" s="9"/>
      <c r="I353" s="3"/>
      <c r="J353" s="3"/>
      <c r="K353" s="3"/>
      <c r="L353" s="3"/>
      <c r="M353" s="3"/>
      <c r="N353" s="53"/>
      <c r="O353" s="53"/>
      <c r="P353" s="3"/>
      <c r="Q353" s="3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 ht="18" x14ac:dyDescent="0.3">
      <c r="A354" s="16"/>
      <c r="B354" s="53"/>
      <c r="C354" s="53"/>
      <c r="D354" s="3"/>
      <c r="E354" s="3"/>
      <c r="F354" s="3"/>
      <c r="G354" s="3"/>
      <c r="H354" s="9"/>
      <c r="I354" s="3"/>
      <c r="J354" s="3"/>
      <c r="K354" s="3"/>
      <c r="L354" s="3"/>
      <c r="M354" s="3"/>
      <c r="N354" s="53"/>
      <c r="O354" s="53"/>
      <c r="P354" s="3"/>
      <c r="Q354" s="3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 ht="18" x14ac:dyDescent="0.3">
      <c r="A355" s="16"/>
      <c r="B355" s="53"/>
      <c r="C355" s="53"/>
      <c r="D355" s="3"/>
      <c r="E355" s="3"/>
      <c r="F355" s="3"/>
      <c r="G355" s="3"/>
      <c r="H355" s="9"/>
      <c r="I355" s="3"/>
      <c r="J355" s="3"/>
      <c r="K355" s="3"/>
      <c r="L355" s="3"/>
      <c r="M355" s="3"/>
      <c r="N355" s="53"/>
      <c r="O355" s="53"/>
      <c r="P355" s="3"/>
      <c r="Q355" s="3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 ht="18" x14ac:dyDescent="0.3">
      <c r="A356" s="16"/>
      <c r="B356" s="53"/>
      <c r="C356" s="53"/>
      <c r="D356" s="3"/>
      <c r="E356" s="3"/>
      <c r="F356" s="3"/>
      <c r="G356" s="3"/>
      <c r="H356" s="9"/>
      <c r="I356" s="3"/>
      <c r="J356" s="3"/>
      <c r="K356" s="3"/>
      <c r="L356" s="3"/>
      <c r="M356" s="3"/>
      <c r="N356" s="53"/>
      <c r="O356" s="53"/>
      <c r="P356" s="3"/>
      <c r="Q356" s="3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 ht="18" x14ac:dyDescent="0.3">
      <c r="A357" s="16"/>
      <c r="B357" s="53"/>
      <c r="C357" s="53"/>
      <c r="D357" s="3"/>
      <c r="E357" s="3"/>
      <c r="F357" s="3"/>
      <c r="G357" s="3"/>
      <c r="H357" s="9"/>
      <c r="I357" s="3"/>
      <c r="J357" s="3"/>
      <c r="K357" s="3"/>
      <c r="L357" s="3"/>
      <c r="M357" s="3"/>
      <c r="N357" s="53"/>
      <c r="O357" s="53"/>
      <c r="P357" s="3"/>
      <c r="Q357" s="3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 ht="18" x14ac:dyDescent="0.3">
      <c r="A358" s="16"/>
      <c r="B358" s="53"/>
      <c r="C358" s="53"/>
      <c r="D358" s="3"/>
      <c r="E358" s="3"/>
      <c r="F358" s="3"/>
      <c r="G358" s="3"/>
      <c r="H358" s="9"/>
      <c r="I358" s="3"/>
      <c r="J358" s="3"/>
      <c r="K358" s="3"/>
      <c r="L358" s="3"/>
      <c r="M358" s="3"/>
      <c r="N358" s="53"/>
      <c r="O358" s="53"/>
      <c r="P358" s="3"/>
      <c r="Q358" s="3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 ht="18" x14ac:dyDescent="0.3">
      <c r="A359" s="16"/>
      <c r="B359" s="53"/>
      <c r="C359" s="53"/>
      <c r="D359" s="3"/>
      <c r="E359" s="3"/>
      <c r="F359" s="3"/>
      <c r="G359" s="3"/>
      <c r="H359" s="9"/>
      <c r="I359" s="3"/>
      <c r="J359" s="3"/>
      <c r="K359" s="3"/>
      <c r="L359" s="3"/>
      <c r="M359" s="3"/>
      <c r="N359" s="53"/>
      <c r="O359" s="53"/>
      <c r="P359" s="3"/>
      <c r="Q359" s="3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 ht="18" x14ac:dyDescent="0.3">
      <c r="A360" s="16"/>
      <c r="B360" s="53"/>
      <c r="C360" s="53"/>
      <c r="D360" s="3"/>
      <c r="E360" s="3"/>
      <c r="F360" s="3"/>
      <c r="G360" s="3"/>
      <c r="H360" s="9"/>
      <c r="I360" s="3"/>
      <c r="J360" s="3"/>
      <c r="K360" s="3"/>
      <c r="L360" s="3"/>
      <c r="M360" s="3"/>
      <c r="N360" s="53"/>
      <c r="O360" s="53"/>
      <c r="P360" s="3"/>
      <c r="Q360" s="3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 ht="18" x14ac:dyDescent="0.3">
      <c r="A361" s="16"/>
      <c r="B361" s="53"/>
      <c r="C361" s="53"/>
      <c r="D361" s="3"/>
      <c r="E361" s="3"/>
      <c r="F361" s="3"/>
      <c r="G361" s="3"/>
      <c r="H361" s="9"/>
      <c r="I361" s="3"/>
      <c r="J361" s="3"/>
      <c r="K361" s="3"/>
      <c r="L361" s="3"/>
      <c r="M361" s="3"/>
      <c r="N361" s="53"/>
      <c r="O361" s="53"/>
      <c r="P361" s="3"/>
      <c r="Q361" s="3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 ht="18" x14ac:dyDescent="0.3">
      <c r="A362" s="16"/>
      <c r="B362" s="53"/>
      <c r="C362" s="53"/>
      <c r="D362" s="3"/>
      <c r="E362" s="3"/>
      <c r="F362" s="3"/>
      <c r="G362" s="3"/>
      <c r="H362" s="9"/>
      <c r="I362" s="3"/>
      <c r="J362" s="3"/>
      <c r="K362" s="3"/>
      <c r="L362" s="3"/>
      <c r="M362" s="3"/>
      <c r="N362" s="53"/>
      <c r="O362" s="53"/>
      <c r="P362" s="3"/>
      <c r="Q362" s="3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 ht="18" x14ac:dyDescent="0.3">
      <c r="A363" s="16"/>
      <c r="B363" s="53"/>
      <c r="C363" s="53"/>
      <c r="D363" s="3"/>
      <c r="E363" s="3"/>
      <c r="F363" s="3"/>
      <c r="G363" s="3"/>
      <c r="H363" s="9"/>
      <c r="I363" s="3"/>
      <c r="J363" s="3"/>
      <c r="K363" s="3"/>
      <c r="L363" s="3"/>
      <c r="M363" s="3"/>
      <c r="N363" s="53"/>
      <c r="O363" s="53"/>
      <c r="P363" s="3"/>
      <c r="Q363" s="3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 ht="18" x14ac:dyDescent="0.3">
      <c r="A364" s="16"/>
      <c r="B364" s="53"/>
      <c r="C364" s="53"/>
      <c r="D364" s="3"/>
      <c r="E364" s="3"/>
      <c r="F364" s="3"/>
      <c r="G364" s="3"/>
      <c r="H364" s="9"/>
      <c r="I364" s="3"/>
      <c r="J364" s="3"/>
      <c r="K364" s="3"/>
      <c r="L364" s="3"/>
      <c r="M364" s="3"/>
      <c r="N364" s="53"/>
      <c r="O364" s="53"/>
      <c r="P364" s="3"/>
      <c r="Q364" s="3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 ht="18" x14ac:dyDescent="0.3">
      <c r="A365" s="16"/>
      <c r="B365" s="53"/>
      <c r="C365" s="53"/>
      <c r="D365" s="3"/>
      <c r="E365" s="3"/>
      <c r="F365" s="3"/>
      <c r="G365" s="3"/>
      <c r="H365" s="9"/>
      <c r="I365" s="3"/>
      <c r="J365" s="3"/>
      <c r="K365" s="3"/>
      <c r="L365" s="3"/>
      <c r="M365" s="3"/>
      <c r="N365" s="53"/>
      <c r="O365" s="53"/>
      <c r="P365" s="3"/>
      <c r="Q365" s="3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 ht="18" x14ac:dyDescent="0.3">
      <c r="A366" s="16"/>
      <c r="B366" s="53"/>
      <c r="C366" s="53"/>
      <c r="D366" s="3"/>
      <c r="E366" s="3"/>
      <c r="F366" s="3"/>
      <c r="G366" s="3"/>
      <c r="H366" s="9"/>
      <c r="I366" s="3"/>
      <c r="J366" s="3"/>
      <c r="K366" s="3"/>
      <c r="L366" s="3"/>
      <c r="M366" s="3"/>
      <c r="N366" s="53"/>
      <c r="O366" s="53"/>
      <c r="P366" s="3"/>
      <c r="Q366" s="3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 ht="18" x14ac:dyDescent="0.3">
      <c r="A367" s="16"/>
      <c r="B367" s="53"/>
      <c r="C367" s="53"/>
      <c r="D367" s="3"/>
      <c r="E367" s="3"/>
      <c r="F367" s="3"/>
      <c r="G367" s="3"/>
      <c r="H367" s="9"/>
      <c r="I367" s="3"/>
      <c r="J367" s="3"/>
      <c r="K367" s="3"/>
      <c r="L367" s="3"/>
      <c r="M367" s="3"/>
      <c r="N367" s="53"/>
      <c r="O367" s="53"/>
      <c r="P367" s="3"/>
      <c r="Q367" s="3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 ht="18" x14ac:dyDescent="0.3">
      <c r="A368" s="16"/>
      <c r="B368" s="53"/>
      <c r="C368" s="53"/>
      <c r="D368" s="3"/>
      <c r="E368" s="3"/>
      <c r="F368" s="3"/>
      <c r="G368" s="3"/>
      <c r="H368" s="9"/>
      <c r="I368" s="3"/>
      <c r="J368" s="3"/>
      <c r="K368" s="3"/>
      <c r="L368" s="3"/>
      <c r="M368" s="3"/>
      <c r="N368" s="53"/>
      <c r="O368" s="53"/>
      <c r="P368" s="3"/>
      <c r="Q368" s="3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 ht="18" x14ac:dyDescent="0.3">
      <c r="A369" s="16"/>
      <c r="B369" s="53"/>
      <c r="C369" s="53"/>
      <c r="D369" s="3"/>
      <c r="E369" s="3"/>
      <c r="F369" s="3"/>
      <c r="G369" s="3"/>
      <c r="H369" s="9"/>
      <c r="I369" s="3"/>
      <c r="J369" s="3"/>
      <c r="K369" s="3"/>
      <c r="L369" s="3"/>
      <c r="M369" s="3"/>
      <c r="N369" s="53"/>
      <c r="O369" s="53"/>
      <c r="P369" s="3"/>
      <c r="Q369" s="3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 ht="18" x14ac:dyDescent="0.3">
      <c r="A370" s="16"/>
      <c r="B370" s="53"/>
      <c r="C370" s="53"/>
      <c r="D370" s="3"/>
      <c r="E370" s="3"/>
      <c r="F370" s="3"/>
      <c r="G370" s="3"/>
      <c r="H370" s="9"/>
      <c r="I370" s="3"/>
      <c r="J370" s="3"/>
      <c r="K370" s="3"/>
      <c r="L370" s="3"/>
      <c r="M370" s="3"/>
      <c r="N370" s="53"/>
      <c r="O370" s="53"/>
      <c r="P370" s="3"/>
      <c r="Q370" s="3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 ht="18" x14ac:dyDescent="0.3">
      <c r="A371" s="16"/>
      <c r="B371" s="53"/>
      <c r="C371" s="53"/>
      <c r="D371" s="3"/>
      <c r="E371" s="3"/>
      <c r="F371" s="3"/>
      <c r="G371" s="3"/>
      <c r="H371" s="9"/>
      <c r="I371" s="3"/>
      <c r="J371" s="3"/>
      <c r="K371" s="3"/>
      <c r="L371" s="3"/>
      <c r="M371" s="3"/>
      <c r="N371" s="53"/>
      <c r="O371" s="53"/>
      <c r="P371" s="3"/>
      <c r="Q371" s="3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 ht="18" x14ac:dyDescent="0.3">
      <c r="A372" s="16"/>
      <c r="B372" s="53"/>
      <c r="C372" s="53"/>
      <c r="D372" s="3"/>
      <c r="E372" s="3"/>
      <c r="F372" s="3"/>
      <c r="G372" s="3"/>
      <c r="H372" s="9"/>
      <c r="I372" s="3"/>
      <c r="J372" s="3"/>
      <c r="K372" s="3"/>
      <c r="L372" s="3"/>
      <c r="M372" s="3"/>
      <c r="N372" s="53"/>
      <c r="O372" s="53"/>
      <c r="P372" s="3"/>
      <c r="Q372" s="3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 ht="18" x14ac:dyDescent="0.3">
      <c r="A373" s="16"/>
      <c r="B373" s="53"/>
      <c r="C373" s="53"/>
      <c r="D373" s="3"/>
      <c r="E373" s="3"/>
      <c r="F373" s="3"/>
      <c r="G373" s="3"/>
      <c r="H373" s="9"/>
      <c r="I373" s="3"/>
      <c r="J373" s="3"/>
      <c r="K373" s="3"/>
      <c r="L373" s="3"/>
      <c r="M373" s="3"/>
      <c r="N373" s="53"/>
      <c r="O373" s="53"/>
      <c r="P373" s="3"/>
      <c r="Q373" s="3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 ht="18" x14ac:dyDescent="0.3">
      <c r="A374" s="16"/>
      <c r="B374" s="53"/>
      <c r="C374" s="53"/>
      <c r="D374" s="3"/>
      <c r="E374" s="3"/>
      <c r="F374" s="3"/>
      <c r="G374" s="3"/>
      <c r="H374" s="9"/>
      <c r="I374" s="3"/>
      <c r="J374" s="3"/>
      <c r="K374" s="3"/>
      <c r="L374" s="3"/>
      <c r="M374" s="3"/>
      <c r="N374" s="53"/>
      <c r="O374" s="53"/>
      <c r="P374" s="3"/>
      <c r="Q374" s="3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 ht="18" x14ac:dyDescent="0.3">
      <c r="A375" s="16"/>
      <c r="B375" s="53"/>
      <c r="C375" s="53"/>
      <c r="D375" s="3"/>
      <c r="E375" s="3"/>
      <c r="F375" s="3"/>
      <c r="G375" s="3"/>
      <c r="H375" s="9"/>
      <c r="I375" s="3"/>
      <c r="J375" s="3"/>
      <c r="K375" s="3"/>
      <c r="L375" s="3"/>
      <c r="M375" s="3"/>
      <c r="N375" s="53"/>
      <c r="O375" s="53"/>
      <c r="P375" s="3"/>
      <c r="Q375" s="3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 ht="18" x14ac:dyDescent="0.3">
      <c r="A376" s="16"/>
      <c r="B376" s="53"/>
      <c r="C376" s="53"/>
      <c r="D376" s="3"/>
      <c r="E376" s="3"/>
      <c r="F376" s="3"/>
      <c r="G376" s="3"/>
      <c r="H376" s="9"/>
      <c r="I376" s="3"/>
      <c r="J376" s="3"/>
      <c r="K376" s="3"/>
      <c r="L376" s="3"/>
      <c r="M376" s="3"/>
      <c r="N376" s="53"/>
      <c r="O376" s="53"/>
      <c r="P376" s="3"/>
      <c r="Q376" s="3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 ht="18" x14ac:dyDescent="0.3">
      <c r="A377" s="16"/>
      <c r="B377" s="53"/>
      <c r="C377" s="53"/>
      <c r="D377" s="3"/>
      <c r="E377" s="3"/>
      <c r="F377" s="3"/>
      <c r="G377" s="3"/>
      <c r="H377" s="9"/>
      <c r="I377" s="3"/>
      <c r="J377" s="3"/>
      <c r="K377" s="3"/>
      <c r="L377" s="3"/>
      <c r="M377" s="3"/>
      <c r="N377" s="53"/>
      <c r="O377" s="53"/>
      <c r="P377" s="3"/>
      <c r="Q377" s="3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 ht="18" x14ac:dyDescent="0.3">
      <c r="A378" s="16"/>
      <c r="B378" s="53"/>
      <c r="C378" s="53"/>
      <c r="D378" s="3"/>
      <c r="E378" s="3"/>
      <c r="F378" s="3"/>
      <c r="G378" s="3"/>
      <c r="H378" s="9"/>
      <c r="I378" s="3"/>
      <c r="J378" s="3"/>
      <c r="K378" s="3"/>
      <c r="L378" s="3"/>
      <c r="M378" s="3"/>
      <c r="N378" s="53"/>
      <c r="O378" s="53"/>
      <c r="P378" s="3"/>
      <c r="Q378" s="3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 ht="18" x14ac:dyDescent="0.3">
      <c r="A379" s="16"/>
      <c r="B379" s="53"/>
      <c r="C379" s="53"/>
      <c r="D379" s="3"/>
      <c r="E379" s="3"/>
      <c r="F379" s="3"/>
      <c r="G379" s="3"/>
      <c r="H379" s="9"/>
      <c r="I379" s="3"/>
      <c r="J379" s="3"/>
      <c r="K379" s="3"/>
      <c r="L379" s="3"/>
      <c r="M379" s="3"/>
      <c r="N379" s="53"/>
      <c r="O379" s="53"/>
      <c r="P379" s="3"/>
      <c r="Q379" s="3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 ht="18" x14ac:dyDescent="0.3">
      <c r="A380" s="16"/>
      <c r="B380" s="53"/>
      <c r="C380" s="53"/>
      <c r="D380" s="3"/>
      <c r="E380" s="3"/>
      <c r="F380" s="3"/>
      <c r="G380" s="3"/>
      <c r="H380" s="9"/>
      <c r="I380" s="3"/>
      <c r="J380" s="3"/>
      <c r="K380" s="3"/>
      <c r="L380" s="3"/>
      <c r="M380" s="3"/>
      <c r="N380" s="53"/>
      <c r="O380" s="53"/>
      <c r="P380" s="3"/>
      <c r="Q380" s="3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 ht="18" x14ac:dyDescent="0.3">
      <c r="A381" s="16"/>
      <c r="B381" s="53"/>
      <c r="C381" s="53"/>
      <c r="D381" s="3"/>
      <c r="E381" s="3"/>
      <c r="F381" s="3"/>
      <c r="G381" s="3"/>
      <c r="H381" s="9"/>
      <c r="I381" s="3"/>
      <c r="J381" s="3"/>
      <c r="K381" s="3"/>
      <c r="L381" s="3"/>
      <c r="M381" s="3"/>
      <c r="N381" s="53"/>
      <c r="O381" s="53"/>
      <c r="P381" s="3"/>
      <c r="Q381" s="3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 ht="18" x14ac:dyDescent="0.3">
      <c r="A382" s="16"/>
      <c r="B382" s="53"/>
      <c r="C382" s="53"/>
      <c r="D382" s="3"/>
      <c r="E382" s="3"/>
      <c r="F382" s="3"/>
      <c r="G382" s="3"/>
      <c r="H382" s="9"/>
      <c r="I382" s="3"/>
      <c r="J382" s="3"/>
      <c r="K382" s="3"/>
      <c r="L382" s="3"/>
      <c r="M382" s="3"/>
      <c r="N382" s="53"/>
      <c r="O382" s="53"/>
      <c r="P382" s="3"/>
      <c r="Q382" s="3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 ht="18" x14ac:dyDescent="0.3">
      <c r="A383" s="16"/>
      <c r="B383" s="53"/>
      <c r="C383" s="53"/>
      <c r="D383" s="3"/>
      <c r="E383" s="3"/>
      <c r="F383" s="3"/>
      <c r="G383" s="3"/>
      <c r="H383" s="9"/>
      <c r="I383" s="3"/>
      <c r="J383" s="3"/>
      <c r="K383" s="3"/>
      <c r="L383" s="3"/>
      <c r="M383" s="3"/>
      <c r="N383" s="53"/>
      <c r="O383" s="53"/>
      <c r="P383" s="3"/>
      <c r="Q383" s="3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 ht="18" x14ac:dyDescent="0.3">
      <c r="A384" s="16"/>
      <c r="B384" s="53"/>
      <c r="C384" s="53"/>
      <c r="D384" s="3"/>
      <c r="E384" s="3"/>
      <c r="F384" s="3"/>
      <c r="G384" s="3"/>
      <c r="H384" s="9"/>
      <c r="I384" s="3"/>
      <c r="J384" s="3"/>
      <c r="K384" s="3"/>
      <c r="L384" s="3"/>
      <c r="M384" s="3"/>
      <c r="N384" s="53"/>
      <c r="O384" s="53"/>
      <c r="P384" s="3"/>
      <c r="Q384" s="3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 ht="18" x14ac:dyDescent="0.3">
      <c r="A385" s="16"/>
      <c r="B385" s="53"/>
      <c r="C385" s="53"/>
      <c r="D385" s="3"/>
      <c r="E385" s="3"/>
      <c r="F385" s="3"/>
      <c r="G385" s="3"/>
      <c r="H385" s="9"/>
      <c r="I385" s="3"/>
      <c r="J385" s="3"/>
      <c r="K385" s="3"/>
      <c r="L385" s="3"/>
      <c r="M385" s="3"/>
      <c r="N385" s="53"/>
      <c r="O385" s="53"/>
      <c r="P385" s="3"/>
      <c r="Q385" s="3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 ht="18" x14ac:dyDescent="0.3">
      <c r="A386" s="16"/>
      <c r="B386" s="53"/>
      <c r="C386" s="53"/>
      <c r="D386" s="3"/>
      <c r="E386" s="3"/>
      <c r="F386" s="3"/>
      <c r="G386" s="3"/>
      <c r="H386" s="9"/>
      <c r="I386" s="3"/>
      <c r="J386" s="3"/>
      <c r="K386" s="3"/>
      <c r="L386" s="3"/>
      <c r="M386" s="3"/>
      <c r="N386" s="53"/>
      <c r="O386" s="53"/>
      <c r="P386" s="3"/>
      <c r="Q386" s="3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 ht="18" x14ac:dyDescent="0.3">
      <c r="A387" s="16"/>
      <c r="B387" s="53"/>
      <c r="C387" s="53"/>
      <c r="D387" s="3"/>
      <c r="E387" s="3"/>
      <c r="F387" s="3"/>
      <c r="G387" s="3"/>
      <c r="H387" s="9"/>
      <c r="I387" s="3"/>
      <c r="J387" s="3"/>
      <c r="K387" s="3"/>
      <c r="L387" s="3"/>
      <c r="M387" s="3"/>
      <c r="N387" s="53"/>
      <c r="O387" s="53"/>
      <c r="P387" s="3"/>
      <c r="Q387" s="3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 ht="18" x14ac:dyDescent="0.3">
      <c r="A388" s="16"/>
      <c r="B388" s="53"/>
      <c r="C388" s="53"/>
      <c r="D388" s="3"/>
      <c r="E388" s="3"/>
      <c r="F388" s="3"/>
      <c r="G388" s="3"/>
      <c r="H388" s="9"/>
      <c r="I388" s="3"/>
      <c r="J388" s="3"/>
      <c r="K388" s="3"/>
      <c r="L388" s="3"/>
      <c r="M388" s="3"/>
      <c r="N388" s="53"/>
      <c r="O388" s="53"/>
      <c r="P388" s="3"/>
      <c r="Q388" s="3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 ht="18" x14ac:dyDescent="0.3">
      <c r="A389" s="16"/>
      <c r="B389" s="53"/>
      <c r="C389" s="53"/>
      <c r="D389" s="3"/>
      <c r="E389" s="3"/>
      <c r="F389" s="3"/>
      <c r="G389" s="3"/>
      <c r="H389" s="9"/>
      <c r="I389" s="3"/>
      <c r="J389" s="3"/>
      <c r="K389" s="3"/>
      <c r="L389" s="3"/>
      <c r="M389" s="3"/>
      <c r="N389" s="53"/>
      <c r="O389" s="53"/>
      <c r="P389" s="3"/>
      <c r="Q389" s="3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 ht="18" x14ac:dyDescent="0.3">
      <c r="A390" s="16"/>
      <c r="B390" s="53"/>
      <c r="C390" s="53"/>
      <c r="D390" s="3"/>
      <c r="E390" s="3"/>
      <c r="F390" s="3"/>
      <c r="G390" s="3"/>
      <c r="H390" s="9"/>
      <c r="I390" s="3"/>
      <c r="J390" s="3"/>
      <c r="K390" s="3"/>
      <c r="L390" s="3"/>
      <c r="M390" s="3"/>
      <c r="N390" s="53"/>
      <c r="O390" s="53"/>
      <c r="P390" s="3"/>
      <c r="Q390" s="3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 ht="18" x14ac:dyDescent="0.3">
      <c r="A391" s="16"/>
      <c r="B391" s="53"/>
      <c r="C391" s="53"/>
      <c r="D391" s="3"/>
      <c r="E391" s="3"/>
      <c r="F391" s="3"/>
      <c r="G391" s="3"/>
      <c r="H391" s="9"/>
      <c r="I391" s="3"/>
      <c r="J391" s="3"/>
      <c r="K391" s="3"/>
      <c r="L391" s="3"/>
      <c r="M391" s="3"/>
      <c r="N391" s="53"/>
      <c r="O391" s="53"/>
      <c r="P391" s="3"/>
      <c r="Q391" s="3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 ht="18" x14ac:dyDescent="0.3">
      <c r="A392" s="16"/>
      <c r="B392" s="53"/>
      <c r="C392" s="53"/>
      <c r="D392" s="3"/>
      <c r="E392" s="3"/>
      <c r="F392" s="3"/>
      <c r="G392" s="3"/>
      <c r="H392" s="9"/>
      <c r="I392" s="3"/>
      <c r="J392" s="3"/>
      <c r="K392" s="3"/>
      <c r="L392" s="3"/>
      <c r="M392" s="3"/>
      <c r="N392" s="53"/>
      <c r="O392" s="53"/>
      <c r="P392" s="3"/>
      <c r="Q392" s="3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 ht="18" x14ac:dyDescent="0.3">
      <c r="A393" s="16"/>
      <c r="B393" s="53"/>
      <c r="C393" s="53"/>
      <c r="D393" s="3"/>
      <c r="E393" s="3"/>
      <c r="F393" s="3"/>
      <c r="G393" s="3"/>
      <c r="H393" s="9"/>
      <c r="I393" s="3"/>
      <c r="J393" s="3"/>
      <c r="K393" s="3"/>
      <c r="L393" s="3"/>
      <c r="M393" s="3"/>
      <c r="N393" s="53"/>
      <c r="O393" s="53"/>
      <c r="P393" s="3"/>
      <c r="Q393" s="3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 ht="18" x14ac:dyDescent="0.3">
      <c r="A394" s="16"/>
      <c r="B394" s="53"/>
      <c r="C394" s="53"/>
      <c r="D394" s="3"/>
      <c r="E394" s="3"/>
      <c r="F394" s="3"/>
      <c r="G394" s="3"/>
      <c r="H394" s="9"/>
      <c r="I394" s="3"/>
      <c r="J394" s="3"/>
      <c r="K394" s="3"/>
      <c r="L394" s="3"/>
      <c r="M394" s="3"/>
      <c r="N394" s="53"/>
      <c r="O394" s="53"/>
      <c r="P394" s="3"/>
      <c r="Q394" s="3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 ht="18" x14ac:dyDescent="0.3">
      <c r="A395" s="16"/>
      <c r="B395" s="53"/>
      <c r="C395" s="53"/>
      <c r="D395" s="3"/>
      <c r="E395" s="3"/>
      <c r="F395" s="3"/>
      <c r="G395" s="3"/>
      <c r="H395" s="9"/>
      <c r="I395" s="3"/>
      <c r="J395" s="3"/>
      <c r="K395" s="3"/>
      <c r="L395" s="3"/>
      <c r="M395" s="3"/>
      <c r="N395" s="53"/>
      <c r="O395" s="53"/>
      <c r="P395" s="3"/>
      <c r="Q395" s="3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 ht="18" x14ac:dyDescent="0.3">
      <c r="A396" s="16"/>
      <c r="B396" s="53"/>
      <c r="C396" s="53"/>
      <c r="D396" s="3"/>
      <c r="E396" s="3"/>
      <c r="F396" s="3"/>
      <c r="G396" s="3"/>
      <c r="H396" s="9"/>
      <c r="I396" s="3"/>
      <c r="J396" s="3"/>
      <c r="K396" s="3"/>
      <c r="L396" s="3"/>
      <c r="M396" s="3"/>
      <c r="N396" s="53"/>
      <c r="O396" s="53"/>
      <c r="P396" s="3"/>
      <c r="Q396" s="3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 ht="18" x14ac:dyDescent="0.3">
      <c r="A397" s="16"/>
      <c r="B397" s="53"/>
      <c r="C397" s="53"/>
      <c r="D397" s="3"/>
      <c r="E397" s="3"/>
      <c r="F397" s="3"/>
      <c r="G397" s="3"/>
      <c r="H397" s="9"/>
      <c r="I397" s="3"/>
      <c r="J397" s="3"/>
      <c r="K397" s="3"/>
      <c r="L397" s="3"/>
      <c r="M397" s="3"/>
      <c r="N397" s="53"/>
      <c r="O397" s="53"/>
      <c r="P397" s="3"/>
      <c r="Q397" s="3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 ht="18" x14ac:dyDescent="0.3">
      <c r="A398" s="16"/>
      <c r="B398" s="53"/>
      <c r="C398" s="53"/>
      <c r="D398" s="3"/>
      <c r="E398" s="3"/>
      <c r="F398" s="3"/>
      <c r="G398" s="3"/>
      <c r="H398" s="9"/>
      <c r="I398" s="3"/>
      <c r="J398" s="3"/>
      <c r="K398" s="3"/>
      <c r="L398" s="3"/>
      <c r="M398" s="3"/>
      <c r="N398" s="53"/>
      <c r="O398" s="53"/>
      <c r="P398" s="3"/>
      <c r="Q398" s="3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 ht="18" x14ac:dyDescent="0.3">
      <c r="A399" s="16"/>
      <c r="B399" s="53"/>
      <c r="C399" s="53"/>
      <c r="D399" s="3"/>
      <c r="E399" s="3"/>
      <c r="F399" s="3"/>
      <c r="G399" s="3"/>
      <c r="H399" s="9"/>
      <c r="I399" s="3"/>
      <c r="J399" s="3"/>
      <c r="K399" s="3"/>
      <c r="L399" s="3"/>
      <c r="M399" s="3"/>
      <c r="N399" s="53"/>
      <c r="O399" s="53"/>
      <c r="P399" s="3"/>
      <c r="Q399" s="3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 ht="18" x14ac:dyDescent="0.3">
      <c r="A400" s="16"/>
      <c r="B400" s="53"/>
      <c r="C400" s="53"/>
      <c r="D400" s="3"/>
      <c r="E400" s="3"/>
      <c r="F400" s="3"/>
      <c r="G400" s="3"/>
      <c r="H400" s="9"/>
      <c r="I400" s="3"/>
      <c r="J400" s="3"/>
      <c r="K400" s="3"/>
      <c r="L400" s="3"/>
      <c r="M400" s="3"/>
      <c r="N400" s="53"/>
      <c r="O400" s="53"/>
      <c r="P400" s="3"/>
      <c r="Q400" s="3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 ht="18" x14ac:dyDescent="0.3">
      <c r="A401" s="16"/>
      <c r="B401" s="53"/>
      <c r="C401" s="53"/>
      <c r="D401" s="3"/>
      <c r="E401" s="3"/>
      <c r="F401" s="3"/>
      <c r="G401" s="3"/>
      <c r="H401" s="9"/>
      <c r="I401" s="3"/>
      <c r="J401" s="3"/>
      <c r="K401" s="3"/>
      <c r="L401" s="3"/>
      <c r="M401" s="3"/>
      <c r="N401" s="53"/>
      <c r="O401" s="53"/>
      <c r="P401" s="3"/>
      <c r="Q401" s="3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 ht="18" x14ac:dyDescent="0.3">
      <c r="A402" s="16"/>
      <c r="B402" s="53"/>
      <c r="C402" s="53"/>
      <c r="D402" s="3"/>
      <c r="E402" s="3"/>
      <c r="F402" s="3"/>
      <c r="G402" s="3"/>
      <c r="H402" s="9"/>
      <c r="I402" s="3"/>
      <c r="J402" s="3"/>
      <c r="K402" s="3"/>
      <c r="L402" s="3"/>
      <c r="M402" s="3"/>
      <c r="N402" s="53"/>
      <c r="O402" s="53"/>
      <c r="P402" s="3"/>
      <c r="Q402" s="3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 ht="18" x14ac:dyDescent="0.3">
      <c r="A403" s="16"/>
      <c r="B403" s="53"/>
      <c r="C403" s="53"/>
      <c r="D403" s="3"/>
      <c r="E403" s="3"/>
      <c r="F403" s="3"/>
      <c r="G403" s="3"/>
      <c r="H403" s="9"/>
      <c r="I403" s="3"/>
      <c r="J403" s="3"/>
      <c r="K403" s="3"/>
      <c r="L403" s="3"/>
      <c r="M403" s="3"/>
      <c r="N403" s="53"/>
      <c r="O403" s="53"/>
      <c r="P403" s="3"/>
      <c r="Q403" s="3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 ht="18" x14ac:dyDescent="0.3">
      <c r="A404" s="16"/>
      <c r="B404" s="53"/>
      <c r="C404" s="53"/>
      <c r="D404" s="3"/>
      <c r="E404" s="3"/>
      <c r="F404" s="3"/>
      <c r="G404" s="3"/>
      <c r="H404" s="9"/>
      <c r="I404" s="3"/>
      <c r="J404" s="3"/>
      <c r="K404" s="3"/>
      <c r="L404" s="3"/>
      <c r="M404" s="3"/>
      <c r="N404" s="53"/>
      <c r="O404" s="53"/>
      <c r="P404" s="3"/>
      <c r="Q404" s="3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18" x14ac:dyDescent="0.3">
      <c r="A405" s="16"/>
      <c r="B405" s="53"/>
      <c r="C405" s="53"/>
      <c r="D405" s="3"/>
      <c r="E405" s="3"/>
      <c r="F405" s="3"/>
      <c r="G405" s="3"/>
      <c r="H405" s="9"/>
      <c r="I405" s="3"/>
      <c r="J405" s="3"/>
      <c r="K405" s="3"/>
      <c r="L405" s="3"/>
      <c r="M405" s="3"/>
      <c r="N405" s="53"/>
      <c r="O405" s="53"/>
      <c r="P405" s="3"/>
      <c r="Q405" s="3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 ht="18" x14ac:dyDescent="0.3">
      <c r="A406" s="16"/>
      <c r="B406" s="53"/>
      <c r="C406" s="53"/>
      <c r="D406" s="3"/>
      <c r="E406" s="3"/>
      <c r="F406" s="3"/>
      <c r="G406" s="3"/>
      <c r="H406" s="9"/>
      <c r="I406" s="3"/>
      <c r="J406" s="3"/>
      <c r="K406" s="3"/>
      <c r="L406" s="3"/>
      <c r="M406" s="3"/>
      <c r="N406" s="53"/>
      <c r="O406" s="53"/>
      <c r="P406" s="3"/>
      <c r="Q406" s="3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 ht="18" x14ac:dyDescent="0.3">
      <c r="A407" s="16"/>
      <c r="B407" s="53"/>
      <c r="C407" s="53"/>
      <c r="D407" s="3"/>
      <c r="E407" s="3"/>
      <c r="F407" s="3"/>
      <c r="G407" s="3"/>
      <c r="H407" s="9"/>
      <c r="I407" s="3"/>
      <c r="J407" s="3"/>
      <c r="K407" s="3"/>
      <c r="L407" s="3"/>
      <c r="M407" s="3"/>
      <c r="N407" s="53"/>
      <c r="O407" s="53"/>
      <c r="P407" s="3"/>
      <c r="Q407" s="3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 ht="18" x14ac:dyDescent="0.3">
      <c r="A408" s="16"/>
      <c r="B408" s="53"/>
      <c r="C408" s="53"/>
      <c r="D408" s="3"/>
      <c r="E408" s="3"/>
      <c r="F408" s="3"/>
      <c r="G408" s="3"/>
      <c r="H408" s="9"/>
      <c r="I408" s="3"/>
      <c r="J408" s="3"/>
      <c r="K408" s="3"/>
      <c r="L408" s="3"/>
      <c r="M408" s="3"/>
      <c r="N408" s="53"/>
      <c r="O408" s="53"/>
      <c r="P408" s="3"/>
      <c r="Q408" s="3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 ht="18" x14ac:dyDescent="0.3">
      <c r="A409" s="16"/>
      <c r="B409" s="53"/>
      <c r="C409" s="53"/>
      <c r="D409" s="3"/>
      <c r="E409" s="3"/>
      <c r="F409" s="3"/>
      <c r="G409" s="3"/>
      <c r="H409" s="9"/>
      <c r="I409" s="3"/>
      <c r="J409" s="3"/>
      <c r="K409" s="3"/>
      <c r="L409" s="3"/>
      <c r="M409" s="3"/>
      <c r="N409" s="53"/>
      <c r="O409" s="53"/>
      <c r="P409" s="3"/>
      <c r="Q409" s="3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 ht="18" x14ac:dyDescent="0.3">
      <c r="A410" s="16"/>
      <c r="B410" s="53"/>
      <c r="C410" s="53"/>
      <c r="D410" s="3"/>
      <c r="E410" s="3"/>
      <c r="F410" s="3"/>
      <c r="G410" s="3"/>
      <c r="H410" s="9"/>
      <c r="I410" s="3"/>
      <c r="J410" s="3"/>
      <c r="K410" s="3"/>
      <c r="L410" s="3"/>
      <c r="M410" s="3"/>
      <c r="N410" s="53"/>
      <c r="O410" s="53"/>
      <c r="P410" s="3"/>
      <c r="Q410" s="3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 ht="18" x14ac:dyDescent="0.3">
      <c r="A411" s="16"/>
      <c r="B411" s="53"/>
      <c r="C411" s="53"/>
      <c r="D411" s="3"/>
      <c r="E411" s="3"/>
      <c r="F411" s="3"/>
      <c r="G411" s="3"/>
      <c r="H411" s="9"/>
      <c r="I411" s="3"/>
      <c r="J411" s="3"/>
      <c r="K411" s="3"/>
      <c r="L411" s="3"/>
      <c r="M411" s="3"/>
      <c r="N411" s="53"/>
      <c r="O411" s="53"/>
      <c r="P411" s="3"/>
      <c r="Q411" s="3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 ht="18" x14ac:dyDescent="0.3">
      <c r="A412" s="16"/>
      <c r="B412" s="53"/>
      <c r="C412" s="53"/>
      <c r="D412" s="3"/>
      <c r="E412" s="3"/>
      <c r="F412" s="3"/>
      <c r="G412" s="3"/>
      <c r="H412" s="9"/>
      <c r="I412" s="3"/>
      <c r="J412" s="3"/>
      <c r="K412" s="3"/>
      <c r="L412" s="3"/>
      <c r="M412" s="3"/>
      <c r="N412" s="53"/>
      <c r="O412" s="53"/>
      <c r="P412" s="3"/>
      <c r="Q412" s="3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 ht="18" x14ac:dyDescent="0.3">
      <c r="A413" s="16"/>
      <c r="B413" s="53"/>
      <c r="C413" s="53"/>
      <c r="D413" s="3"/>
      <c r="E413" s="3"/>
      <c r="F413" s="3"/>
      <c r="G413" s="3"/>
      <c r="H413" s="9"/>
      <c r="I413" s="3"/>
      <c r="J413" s="3"/>
      <c r="K413" s="3"/>
      <c r="L413" s="3"/>
      <c r="M413" s="3"/>
      <c r="N413" s="53"/>
      <c r="O413" s="53"/>
      <c r="P413" s="3"/>
      <c r="Q413" s="3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 ht="18" x14ac:dyDescent="0.3">
      <c r="A414" s="16"/>
      <c r="B414" s="53"/>
      <c r="C414" s="53"/>
      <c r="D414" s="3"/>
      <c r="E414" s="3"/>
      <c r="F414" s="3"/>
      <c r="G414" s="3"/>
      <c r="H414" s="9"/>
      <c r="I414" s="3"/>
      <c r="J414" s="3"/>
      <c r="K414" s="3"/>
      <c r="L414" s="3"/>
      <c r="M414" s="3"/>
      <c r="N414" s="53"/>
      <c r="O414" s="53"/>
      <c r="P414" s="3"/>
      <c r="Q414" s="3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 ht="18" x14ac:dyDescent="0.3">
      <c r="A415" s="16"/>
      <c r="B415" s="53"/>
      <c r="C415" s="53"/>
      <c r="D415" s="3"/>
      <c r="E415" s="3"/>
      <c r="F415" s="3"/>
      <c r="G415" s="3"/>
      <c r="H415" s="9"/>
      <c r="I415" s="3"/>
      <c r="J415" s="3"/>
      <c r="K415" s="3"/>
      <c r="L415" s="3"/>
      <c r="M415" s="3"/>
      <c r="N415" s="53"/>
      <c r="O415" s="53"/>
      <c r="P415" s="3"/>
      <c r="Q415" s="3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 ht="18" x14ac:dyDescent="0.3">
      <c r="A416" s="16"/>
      <c r="B416" s="53"/>
      <c r="C416" s="53"/>
      <c r="D416" s="3"/>
      <c r="E416" s="3"/>
      <c r="F416" s="3"/>
      <c r="G416" s="3"/>
      <c r="H416" s="9"/>
      <c r="I416" s="3"/>
      <c r="J416" s="3"/>
      <c r="K416" s="3"/>
      <c r="L416" s="3"/>
      <c r="M416" s="3"/>
      <c r="N416" s="53"/>
      <c r="O416" s="53"/>
      <c r="P416" s="3"/>
      <c r="Q416" s="3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 ht="18" x14ac:dyDescent="0.3">
      <c r="A417" s="16"/>
      <c r="B417" s="53"/>
      <c r="C417" s="53"/>
      <c r="D417" s="3"/>
      <c r="E417" s="3"/>
      <c r="F417" s="3"/>
      <c r="G417" s="3"/>
      <c r="H417" s="9"/>
      <c r="I417" s="3"/>
      <c r="J417" s="3"/>
      <c r="K417" s="3"/>
      <c r="L417" s="3"/>
      <c r="M417" s="3"/>
      <c r="N417" s="53"/>
      <c r="O417" s="53"/>
      <c r="P417" s="3"/>
      <c r="Q417" s="3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ht="18" x14ac:dyDescent="0.3">
      <c r="A418" s="16"/>
      <c r="B418" s="53"/>
      <c r="C418" s="53"/>
      <c r="D418" s="3"/>
      <c r="E418" s="3"/>
      <c r="F418" s="3"/>
      <c r="G418" s="3"/>
      <c r="H418" s="9"/>
      <c r="I418" s="3"/>
      <c r="J418" s="3"/>
      <c r="K418" s="3"/>
      <c r="L418" s="3"/>
      <c r="M418" s="3"/>
      <c r="N418" s="53"/>
      <c r="O418" s="53"/>
      <c r="P418" s="3"/>
      <c r="Q418" s="3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 ht="18" x14ac:dyDescent="0.3">
      <c r="A419" s="16"/>
      <c r="B419" s="53"/>
      <c r="C419" s="53"/>
      <c r="D419" s="3"/>
      <c r="E419" s="3"/>
      <c r="F419" s="3"/>
      <c r="G419" s="3"/>
      <c r="H419" s="9"/>
      <c r="I419" s="3"/>
      <c r="J419" s="3"/>
      <c r="K419" s="3"/>
      <c r="L419" s="3"/>
      <c r="M419" s="3"/>
      <c r="N419" s="53"/>
      <c r="O419" s="53"/>
      <c r="P419" s="3"/>
      <c r="Q419" s="3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ht="18" x14ac:dyDescent="0.3">
      <c r="A420" s="16"/>
      <c r="B420" s="53"/>
      <c r="C420" s="53"/>
      <c r="D420" s="3"/>
      <c r="E420" s="3"/>
      <c r="F420" s="3"/>
      <c r="G420" s="3"/>
      <c r="H420" s="9"/>
      <c r="I420" s="3"/>
      <c r="J420" s="3"/>
      <c r="K420" s="3"/>
      <c r="L420" s="3"/>
      <c r="M420" s="3"/>
      <c r="N420" s="53"/>
      <c r="O420" s="53"/>
      <c r="P420" s="3"/>
      <c r="Q420" s="3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 ht="18" x14ac:dyDescent="0.3">
      <c r="A421" s="16"/>
      <c r="B421" s="53"/>
      <c r="C421" s="53"/>
      <c r="D421" s="3"/>
      <c r="E421" s="3"/>
      <c r="F421" s="3"/>
      <c r="G421" s="3"/>
      <c r="H421" s="9"/>
      <c r="I421" s="3"/>
      <c r="J421" s="3"/>
      <c r="K421" s="3"/>
      <c r="L421" s="3"/>
      <c r="M421" s="3"/>
      <c r="N421" s="53"/>
      <c r="O421" s="53"/>
      <c r="P421" s="3"/>
      <c r="Q421" s="3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ht="18" x14ac:dyDescent="0.3">
      <c r="A422" s="16"/>
      <c r="B422" s="53"/>
      <c r="C422" s="53"/>
      <c r="D422" s="3"/>
      <c r="E422" s="3"/>
      <c r="F422" s="3"/>
      <c r="G422" s="3"/>
      <c r="H422" s="9"/>
      <c r="I422" s="3"/>
      <c r="J422" s="3"/>
      <c r="K422" s="3"/>
      <c r="L422" s="3"/>
      <c r="M422" s="3"/>
      <c r="N422" s="53"/>
      <c r="O422" s="53"/>
      <c r="P422" s="3"/>
      <c r="Q422" s="3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ht="18" x14ac:dyDescent="0.3">
      <c r="A423" s="16"/>
      <c r="B423" s="53"/>
      <c r="C423" s="53"/>
      <c r="D423" s="3"/>
      <c r="E423" s="3"/>
      <c r="F423" s="3"/>
      <c r="G423" s="3"/>
      <c r="H423" s="9"/>
      <c r="I423" s="3"/>
      <c r="J423" s="3"/>
      <c r="K423" s="3"/>
      <c r="L423" s="3"/>
      <c r="M423" s="3"/>
      <c r="N423" s="53"/>
      <c r="O423" s="53"/>
      <c r="P423" s="3"/>
      <c r="Q423" s="3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18" x14ac:dyDescent="0.3">
      <c r="A424" s="16"/>
      <c r="B424" s="53"/>
      <c r="C424" s="53"/>
      <c r="D424" s="3"/>
      <c r="E424" s="3"/>
      <c r="F424" s="3"/>
      <c r="G424" s="3"/>
      <c r="H424" s="9"/>
      <c r="I424" s="3"/>
      <c r="J424" s="3"/>
      <c r="K424" s="3"/>
      <c r="L424" s="3"/>
      <c r="M424" s="3"/>
      <c r="N424" s="53"/>
      <c r="O424" s="53"/>
      <c r="P424" s="3"/>
      <c r="Q424" s="3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 ht="18" x14ac:dyDescent="0.3">
      <c r="A425" s="16"/>
      <c r="B425" s="53"/>
      <c r="C425" s="53"/>
      <c r="D425" s="3"/>
      <c r="E425" s="3"/>
      <c r="F425" s="3"/>
      <c r="G425" s="3"/>
      <c r="H425" s="9"/>
      <c r="I425" s="3"/>
      <c r="J425" s="3"/>
      <c r="K425" s="3"/>
      <c r="L425" s="3"/>
      <c r="M425" s="3"/>
      <c r="N425" s="53"/>
      <c r="O425" s="53"/>
      <c r="P425" s="3"/>
      <c r="Q425" s="3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 ht="18" x14ac:dyDescent="0.3">
      <c r="A426" s="16"/>
      <c r="B426" s="53"/>
      <c r="C426" s="53"/>
      <c r="D426" s="3"/>
      <c r="E426" s="3"/>
      <c r="F426" s="3"/>
      <c r="G426" s="3"/>
      <c r="H426" s="9"/>
      <c r="I426" s="3"/>
      <c r="J426" s="3"/>
      <c r="K426" s="3"/>
      <c r="L426" s="3"/>
      <c r="M426" s="3"/>
      <c r="N426" s="53"/>
      <c r="O426" s="53"/>
      <c r="P426" s="3"/>
      <c r="Q426" s="3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 ht="18" x14ac:dyDescent="0.3">
      <c r="A427" s="16"/>
      <c r="B427" s="53"/>
      <c r="C427" s="53"/>
      <c r="D427" s="3"/>
      <c r="E427" s="3"/>
      <c r="F427" s="3"/>
      <c r="G427" s="3"/>
      <c r="H427" s="9"/>
      <c r="I427" s="3"/>
      <c r="J427" s="3"/>
      <c r="K427" s="3"/>
      <c r="L427" s="3"/>
      <c r="M427" s="3"/>
      <c r="N427" s="53"/>
      <c r="O427" s="53"/>
      <c r="P427" s="3"/>
      <c r="Q427" s="3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 ht="18" x14ac:dyDescent="0.3">
      <c r="A428" s="16"/>
      <c r="B428" s="53"/>
      <c r="C428" s="53"/>
      <c r="D428" s="3"/>
      <c r="E428" s="3"/>
      <c r="F428" s="3"/>
      <c r="G428" s="3"/>
      <c r="H428" s="9"/>
      <c r="I428" s="3"/>
      <c r="J428" s="3"/>
      <c r="K428" s="3"/>
      <c r="L428" s="3"/>
      <c r="M428" s="3"/>
      <c r="N428" s="53"/>
      <c r="O428" s="53"/>
      <c r="P428" s="3"/>
      <c r="Q428" s="3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 ht="18" x14ac:dyDescent="0.3">
      <c r="A429" s="16"/>
      <c r="B429" s="53"/>
      <c r="C429" s="53"/>
      <c r="D429" s="3"/>
      <c r="E429" s="3"/>
      <c r="F429" s="3"/>
      <c r="G429" s="3"/>
      <c r="H429" s="9"/>
      <c r="I429" s="3"/>
      <c r="J429" s="3"/>
      <c r="K429" s="3"/>
      <c r="L429" s="3"/>
      <c r="M429" s="3"/>
      <c r="N429" s="53"/>
      <c r="O429" s="53"/>
      <c r="P429" s="3"/>
      <c r="Q429" s="3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 ht="18" x14ac:dyDescent="0.3">
      <c r="A430" s="16"/>
      <c r="B430" s="53"/>
      <c r="C430" s="53"/>
      <c r="D430" s="3"/>
      <c r="E430" s="3"/>
      <c r="F430" s="3"/>
      <c r="G430" s="3"/>
      <c r="H430" s="9"/>
      <c r="I430" s="3"/>
      <c r="J430" s="3"/>
      <c r="K430" s="3"/>
      <c r="L430" s="3"/>
      <c r="M430" s="3"/>
      <c r="N430" s="53"/>
      <c r="O430" s="53"/>
      <c r="P430" s="3"/>
      <c r="Q430" s="3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ht="18" x14ac:dyDescent="0.3">
      <c r="A431" s="16"/>
      <c r="B431" s="53"/>
      <c r="C431" s="53"/>
      <c r="D431" s="3"/>
      <c r="E431" s="3"/>
      <c r="F431" s="3"/>
      <c r="G431" s="3"/>
      <c r="H431" s="9"/>
      <c r="I431" s="3"/>
      <c r="J431" s="3"/>
      <c r="K431" s="3"/>
      <c r="L431" s="3"/>
      <c r="M431" s="3"/>
      <c r="N431" s="53"/>
      <c r="O431" s="53"/>
      <c r="P431" s="3"/>
      <c r="Q431" s="3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 ht="18" x14ac:dyDescent="0.3">
      <c r="A432" s="16"/>
      <c r="B432" s="53"/>
      <c r="C432" s="53"/>
      <c r="D432" s="3"/>
      <c r="E432" s="3"/>
      <c r="F432" s="3"/>
      <c r="G432" s="3"/>
      <c r="H432" s="9"/>
      <c r="I432" s="3"/>
      <c r="J432" s="3"/>
      <c r="K432" s="3"/>
      <c r="L432" s="3"/>
      <c r="M432" s="3"/>
      <c r="N432" s="53"/>
      <c r="O432" s="53"/>
      <c r="P432" s="3"/>
      <c r="Q432" s="3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 ht="18" x14ac:dyDescent="0.3">
      <c r="A433" s="16"/>
      <c r="B433" s="53"/>
      <c r="C433" s="53"/>
      <c r="D433" s="3"/>
      <c r="E433" s="3"/>
      <c r="F433" s="3"/>
      <c r="G433" s="3"/>
      <c r="H433" s="9"/>
      <c r="I433" s="3"/>
      <c r="J433" s="3"/>
      <c r="K433" s="3"/>
      <c r="L433" s="3"/>
      <c r="M433" s="3"/>
      <c r="N433" s="53"/>
      <c r="O433" s="53"/>
      <c r="P433" s="3"/>
      <c r="Q433" s="3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 ht="18" x14ac:dyDescent="0.3">
      <c r="A434" s="16"/>
      <c r="B434" s="53"/>
      <c r="C434" s="53"/>
      <c r="D434" s="3"/>
      <c r="E434" s="3"/>
      <c r="F434" s="3"/>
      <c r="G434" s="3"/>
      <c r="H434" s="9"/>
      <c r="I434" s="3"/>
      <c r="J434" s="3"/>
      <c r="K434" s="3"/>
      <c r="L434" s="3"/>
      <c r="M434" s="3"/>
      <c r="N434" s="53"/>
      <c r="O434" s="53"/>
      <c r="P434" s="3"/>
      <c r="Q434" s="3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 ht="18" x14ac:dyDescent="0.3">
      <c r="A435" s="16"/>
      <c r="B435" s="53"/>
      <c r="C435" s="53"/>
      <c r="D435" s="3"/>
      <c r="E435" s="3"/>
      <c r="F435" s="3"/>
      <c r="G435" s="3"/>
      <c r="H435" s="9"/>
      <c r="I435" s="3"/>
      <c r="J435" s="3"/>
      <c r="K435" s="3"/>
      <c r="L435" s="3"/>
      <c r="M435" s="3"/>
      <c r="N435" s="53"/>
      <c r="O435" s="53"/>
      <c r="P435" s="3"/>
      <c r="Q435" s="3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 ht="18" x14ac:dyDescent="0.3">
      <c r="A436" s="16"/>
      <c r="B436" s="53"/>
      <c r="C436" s="53"/>
      <c r="D436" s="3"/>
      <c r="E436" s="3"/>
      <c r="F436" s="3"/>
      <c r="G436" s="3"/>
      <c r="H436" s="9"/>
      <c r="I436" s="3"/>
      <c r="J436" s="3"/>
      <c r="K436" s="3"/>
      <c r="L436" s="3"/>
      <c r="M436" s="3"/>
      <c r="N436" s="53"/>
      <c r="O436" s="53"/>
      <c r="P436" s="3"/>
      <c r="Q436" s="3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 ht="18" x14ac:dyDescent="0.3">
      <c r="A437" s="16"/>
      <c r="B437" s="53"/>
      <c r="C437" s="53"/>
      <c r="D437" s="3"/>
      <c r="E437" s="3"/>
      <c r="F437" s="3"/>
      <c r="G437" s="3"/>
      <c r="H437" s="9"/>
      <c r="I437" s="3"/>
      <c r="J437" s="3"/>
      <c r="K437" s="3"/>
      <c r="L437" s="3"/>
      <c r="M437" s="3"/>
      <c r="N437" s="53"/>
      <c r="O437" s="53"/>
      <c r="P437" s="3"/>
      <c r="Q437" s="3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 ht="18" x14ac:dyDescent="0.3">
      <c r="A438" s="16"/>
      <c r="B438" s="53"/>
      <c r="C438" s="53"/>
      <c r="D438" s="3"/>
      <c r="E438" s="3"/>
      <c r="F438" s="3"/>
      <c r="G438" s="3"/>
      <c r="H438" s="9"/>
      <c r="I438" s="3"/>
      <c r="J438" s="3"/>
      <c r="K438" s="3"/>
      <c r="L438" s="3"/>
      <c r="M438" s="3"/>
      <c r="N438" s="53"/>
      <c r="O438" s="53"/>
      <c r="P438" s="3"/>
      <c r="Q438" s="3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 ht="18" x14ac:dyDescent="0.3">
      <c r="A439" s="16"/>
      <c r="B439" s="53"/>
      <c r="C439" s="53"/>
      <c r="D439" s="3"/>
      <c r="E439" s="3"/>
      <c r="F439" s="3"/>
      <c r="G439" s="3"/>
      <c r="H439" s="9"/>
      <c r="I439" s="3"/>
      <c r="J439" s="3"/>
      <c r="K439" s="3"/>
      <c r="L439" s="3"/>
      <c r="M439" s="3"/>
      <c r="N439" s="53"/>
      <c r="O439" s="53"/>
      <c r="P439" s="3"/>
      <c r="Q439" s="3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 ht="18" x14ac:dyDescent="0.3">
      <c r="A440" s="16"/>
      <c r="B440" s="53"/>
      <c r="C440" s="53"/>
      <c r="D440" s="3"/>
      <c r="E440" s="3"/>
      <c r="F440" s="3"/>
      <c r="G440" s="3"/>
      <c r="H440" s="9"/>
      <c r="I440" s="3"/>
      <c r="J440" s="3"/>
      <c r="K440" s="3"/>
      <c r="L440" s="3"/>
      <c r="M440" s="3"/>
      <c r="N440" s="53"/>
      <c r="O440" s="53"/>
      <c r="P440" s="3"/>
      <c r="Q440" s="3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 ht="18" x14ac:dyDescent="0.3">
      <c r="A441" s="16"/>
      <c r="B441" s="53"/>
      <c r="C441" s="53"/>
      <c r="D441" s="3"/>
      <c r="E441" s="3"/>
      <c r="F441" s="3"/>
      <c r="G441" s="3"/>
      <c r="H441" s="9"/>
      <c r="I441" s="3"/>
      <c r="J441" s="3"/>
      <c r="K441" s="3"/>
      <c r="L441" s="3"/>
      <c r="M441" s="3"/>
      <c r="N441" s="53"/>
      <c r="O441" s="53"/>
      <c r="P441" s="3"/>
      <c r="Q441" s="3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 ht="18" x14ac:dyDescent="0.3">
      <c r="A442" s="16"/>
      <c r="B442" s="53"/>
      <c r="C442" s="53"/>
      <c r="D442" s="3"/>
      <c r="E442" s="3"/>
      <c r="F442" s="3"/>
      <c r="G442" s="3"/>
      <c r="H442" s="9"/>
      <c r="I442" s="3"/>
      <c r="J442" s="3"/>
      <c r="K442" s="3"/>
      <c r="L442" s="3"/>
      <c r="M442" s="3"/>
      <c r="N442" s="53"/>
      <c r="O442" s="53"/>
      <c r="P442" s="3"/>
      <c r="Q442" s="3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 ht="18" x14ac:dyDescent="0.3">
      <c r="A443" s="16"/>
      <c r="B443" s="53"/>
      <c r="C443" s="53"/>
      <c r="D443" s="3"/>
      <c r="E443" s="3"/>
      <c r="F443" s="3"/>
      <c r="G443" s="3"/>
      <c r="H443" s="9"/>
      <c r="I443" s="3"/>
      <c r="J443" s="3"/>
      <c r="K443" s="3"/>
      <c r="L443" s="3"/>
      <c r="M443" s="3"/>
      <c r="N443" s="53"/>
      <c r="O443" s="53"/>
      <c r="P443" s="3"/>
      <c r="Q443" s="3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 ht="18" x14ac:dyDescent="0.3">
      <c r="A444" s="16"/>
      <c r="B444" s="53"/>
      <c r="C444" s="53"/>
      <c r="D444" s="3"/>
      <c r="E444" s="3"/>
      <c r="F444" s="3"/>
      <c r="G444" s="3"/>
      <c r="H444" s="9"/>
      <c r="I444" s="3"/>
      <c r="J444" s="3"/>
      <c r="K444" s="3"/>
      <c r="L444" s="3"/>
      <c r="M444" s="3"/>
      <c r="N444" s="53"/>
      <c r="O444" s="53"/>
      <c r="P444" s="3"/>
      <c r="Q444" s="3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 ht="18" x14ac:dyDescent="0.3">
      <c r="A445" s="16"/>
      <c r="B445" s="53"/>
      <c r="C445" s="53"/>
      <c r="D445" s="3"/>
      <c r="E445" s="3"/>
      <c r="F445" s="3"/>
      <c r="G445" s="3"/>
      <c r="H445" s="9"/>
      <c r="I445" s="3"/>
      <c r="J445" s="3"/>
      <c r="K445" s="3"/>
      <c r="L445" s="3"/>
      <c r="M445" s="3"/>
      <c r="N445" s="53"/>
      <c r="O445" s="53"/>
      <c r="P445" s="3"/>
      <c r="Q445" s="3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 ht="18" x14ac:dyDescent="0.3">
      <c r="A446" s="16"/>
      <c r="B446" s="53"/>
      <c r="C446" s="53"/>
      <c r="D446" s="3"/>
      <c r="E446" s="3"/>
      <c r="F446" s="3"/>
      <c r="G446" s="3"/>
      <c r="H446" s="9"/>
      <c r="I446" s="3"/>
      <c r="J446" s="3"/>
      <c r="K446" s="3"/>
      <c r="L446" s="3"/>
      <c r="M446" s="3"/>
      <c r="N446" s="53"/>
      <c r="O446" s="53"/>
      <c r="P446" s="3"/>
      <c r="Q446" s="3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 ht="18" x14ac:dyDescent="0.3">
      <c r="A447" s="16"/>
      <c r="B447" s="53"/>
      <c r="C447" s="53"/>
      <c r="D447" s="3"/>
      <c r="E447" s="3"/>
      <c r="F447" s="3"/>
      <c r="G447" s="3"/>
      <c r="H447" s="9"/>
      <c r="I447" s="3"/>
      <c r="J447" s="3"/>
      <c r="K447" s="3"/>
      <c r="L447" s="3"/>
      <c r="M447" s="3"/>
      <c r="N447" s="53"/>
      <c r="O447" s="53"/>
      <c r="P447" s="3"/>
      <c r="Q447" s="3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 ht="18" x14ac:dyDescent="0.3">
      <c r="A448" s="16"/>
      <c r="B448" s="53"/>
      <c r="C448" s="53"/>
      <c r="D448" s="3"/>
      <c r="E448" s="3"/>
      <c r="F448" s="3"/>
      <c r="G448" s="3"/>
      <c r="H448" s="9"/>
      <c r="I448" s="3"/>
      <c r="J448" s="3"/>
      <c r="K448" s="3"/>
      <c r="L448" s="3"/>
      <c r="M448" s="3"/>
      <c r="N448" s="53"/>
      <c r="O448" s="53"/>
      <c r="P448" s="3"/>
      <c r="Q448" s="3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 ht="18" x14ac:dyDescent="0.3">
      <c r="A449" s="16"/>
      <c r="B449" s="53"/>
      <c r="C449" s="53"/>
      <c r="D449" s="3"/>
      <c r="E449" s="3"/>
      <c r="F449" s="3"/>
      <c r="G449" s="3"/>
      <c r="H449" s="9"/>
      <c r="I449" s="3"/>
      <c r="J449" s="3"/>
      <c r="K449" s="3"/>
      <c r="L449" s="3"/>
      <c r="M449" s="3"/>
      <c r="N449" s="53"/>
      <c r="O449" s="53"/>
      <c r="P449" s="3"/>
      <c r="Q449" s="3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 ht="18" x14ac:dyDescent="0.3">
      <c r="A450" s="16"/>
      <c r="B450" s="53"/>
      <c r="C450" s="53"/>
      <c r="D450" s="3"/>
      <c r="E450" s="3"/>
      <c r="F450" s="3"/>
      <c r="G450" s="3"/>
      <c r="H450" s="9"/>
      <c r="I450" s="3"/>
      <c r="J450" s="3"/>
      <c r="K450" s="3"/>
      <c r="L450" s="3"/>
      <c r="M450" s="3"/>
      <c r="N450" s="53"/>
      <c r="O450" s="53"/>
      <c r="P450" s="3"/>
      <c r="Q450" s="3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 ht="18" x14ac:dyDescent="0.3">
      <c r="A451" s="16"/>
      <c r="B451" s="53"/>
      <c r="C451" s="53"/>
      <c r="D451" s="3"/>
      <c r="E451" s="3"/>
      <c r="F451" s="3"/>
      <c r="G451" s="3"/>
      <c r="H451" s="9"/>
      <c r="I451" s="3"/>
      <c r="J451" s="3"/>
      <c r="K451" s="3"/>
      <c r="L451" s="3"/>
      <c r="M451" s="3"/>
      <c r="N451" s="53"/>
      <c r="O451" s="53"/>
      <c r="P451" s="3"/>
      <c r="Q451" s="3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 ht="18" x14ac:dyDescent="0.3">
      <c r="A452" s="16"/>
      <c r="B452" s="53"/>
      <c r="C452" s="53"/>
      <c r="D452" s="3"/>
      <c r="E452" s="3"/>
      <c r="F452" s="3"/>
      <c r="G452" s="3"/>
      <c r="H452" s="9"/>
      <c r="I452" s="3"/>
      <c r="J452" s="3"/>
      <c r="K452" s="3"/>
      <c r="L452" s="3"/>
      <c r="M452" s="3"/>
      <c r="N452" s="53"/>
      <c r="O452" s="53"/>
      <c r="P452" s="3"/>
      <c r="Q452" s="3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 ht="18" x14ac:dyDescent="0.3">
      <c r="A453" s="16"/>
      <c r="B453" s="53"/>
      <c r="C453" s="53"/>
      <c r="D453" s="3"/>
      <c r="E453" s="3"/>
      <c r="F453" s="3"/>
      <c r="G453" s="3"/>
      <c r="H453" s="9"/>
      <c r="I453" s="3"/>
      <c r="J453" s="3"/>
      <c r="K453" s="3"/>
      <c r="L453" s="3"/>
      <c r="M453" s="3"/>
      <c r="N453" s="53"/>
      <c r="O453" s="53"/>
      <c r="P453" s="3"/>
      <c r="Q453" s="3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 ht="18" x14ac:dyDescent="0.3">
      <c r="A454" s="16"/>
      <c r="B454" s="53"/>
      <c r="C454" s="53"/>
      <c r="D454" s="3"/>
      <c r="E454" s="3"/>
      <c r="F454" s="3"/>
      <c r="G454" s="3"/>
      <c r="H454" s="9"/>
      <c r="I454" s="3"/>
      <c r="J454" s="3"/>
      <c r="K454" s="3"/>
      <c r="L454" s="3"/>
      <c r="M454" s="3"/>
      <c r="N454" s="53"/>
      <c r="O454" s="53"/>
      <c r="P454" s="3"/>
      <c r="Q454" s="3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 ht="18" x14ac:dyDescent="0.3">
      <c r="A455" s="16"/>
      <c r="B455" s="53"/>
      <c r="C455" s="53"/>
      <c r="D455" s="3"/>
      <c r="E455" s="3"/>
      <c r="F455" s="3"/>
      <c r="G455" s="3"/>
      <c r="H455" s="9"/>
      <c r="I455" s="3"/>
      <c r="J455" s="3"/>
      <c r="K455" s="3"/>
      <c r="L455" s="3"/>
      <c r="M455" s="3"/>
      <c r="N455" s="53"/>
      <c r="O455" s="53"/>
      <c r="P455" s="3"/>
      <c r="Q455" s="3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 ht="18" x14ac:dyDescent="0.3">
      <c r="A456" s="16"/>
      <c r="B456" s="53"/>
      <c r="C456" s="53"/>
      <c r="D456" s="3"/>
      <c r="E456" s="3"/>
      <c r="F456" s="3"/>
      <c r="G456" s="3"/>
      <c r="H456" s="9"/>
      <c r="I456" s="3"/>
      <c r="J456" s="3"/>
      <c r="K456" s="3"/>
      <c r="L456" s="3"/>
      <c r="M456" s="3"/>
      <c r="N456" s="53"/>
      <c r="O456" s="53"/>
      <c r="P456" s="3"/>
      <c r="Q456" s="3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 ht="18" x14ac:dyDescent="0.3">
      <c r="A457" s="16"/>
      <c r="B457" s="53"/>
      <c r="C457" s="53"/>
      <c r="D457" s="3"/>
      <c r="E457" s="3"/>
      <c r="F457" s="3"/>
      <c r="G457" s="3"/>
      <c r="H457" s="9"/>
      <c r="I457" s="3"/>
      <c r="J457" s="3"/>
      <c r="K457" s="3"/>
      <c r="L457" s="3"/>
      <c r="M457" s="3"/>
      <c r="N457" s="53"/>
      <c r="O457" s="53"/>
      <c r="P457" s="3"/>
      <c r="Q457" s="3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 ht="18" x14ac:dyDescent="0.3">
      <c r="A458" s="16"/>
      <c r="B458" s="53"/>
      <c r="C458" s="53"/>
      <c r="D458" s="3"/>
      <c r="E458" s="3"/>
      <c r="F458" s="3"/>
      <c r="G458" s="3"/>
      <c r="H458" s="9"/>
      <c r="I458" s="3"/>
      <c r="J458" s="3"/>
      <c r="K458" s="3"/>
      <c r="L458" s="3"/>
      <c r="M458" s="3"/>
      <c r="N458" s="53"/>
      <c r="O458" s="53"/>
      <c r="P458" s="3"/>
      <c r="Q458" s="3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 ht="18" x14ac:dyDescent="0.3">
      <c r="A459" s="16"/>
      <c r="B459" s="53"/>
      <c r="C459" s="53"/>
      <c r="D459" s="3"/>
      <c r="E459" s="3"/>
      <c r="F459" s="3"/>
      <c r="G459" s="3"/>
      <c r="H459" s="9"/>
      <c r="I459" s="3"/>
      <c r="J459" s="3"/>
      <c r="K459" s="3"/>
      <c r="L459" s="3"/>
      <c r="M459" s="3"/>
      <c r="N459" s="53"/>
      <c r="O459" s="53"/>
      <c r="P459" s="3"/>
      <c r="Q459" s="3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 ht="18" x14ac:dyDescent="0.3">
      <c r="A460" s="16"/>
      <c r="B460" s="53"/>
      <c r="C460" s="53"/>
      <c r="D460" s="3"/>
      <c r="E460" s="3"/>
      <c r="F460" s="3"/>
      <c r="G460" s="3"/>
      <c r="H460" s="9"/>
      <c r="I460" s="3"/>
      <c r="J460" s="3"/>
      <c r="K460" s="3"/>
      <c r="L460" s="3"/>
      <c r="M460" s="3"/>
      <c r="N460" s="53"/>
      <c r="O460" s="53"/>
      <c r="P460" s="3"/>
      <c r="Q460" s="3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 ht="18" x14ac:dyDescent="0.3">
      <c r="A461" s="16"/>
      <c r="B461" s="53"/>
      <c r="C461" s="53"/>
      <c r="D461" s="3"/>
      <c r="E461" s="3"/>
      <c r="F461" s="3"/>
      <c r="G461" s="3"/>
      <c r="H461" s="9"/>
      <c r="I461" s="3"/>
      <c r="J461" s="3"/>
      <c r="K461" s="3"/>
      <c r="L461" s="3"/>
      <c r="M461" s="3"/>
      <c r="N461" s="53"/>
      <c r="O461" s="53"/>
      <c r="P461" s="3"/>
      <c r="Q461" s="3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 ht="18" x14ac:dyDescent="0.3">
      <c r="A462" s="16"/>
      <c r="B462" s="53"/>
      <c r="C462" s="53"/>
      <c r="D462" s="3"/>
      <c r="E462" s="3"/>
      <c r="F462" s="3"/>
      <c r="G462" s="3"/>
      <c r="H462" s="9"/>
      <c r="I462" s="3"/>
      <c r="J462" s="3"/>
      <c r="K462" s="3"/>
      <c r="L462" s="3"/>
      <c r="M462" s="3"/>
      <c r="N462" s="53"/>
      <c r="O462" s="53"/>
      <c r="P462" s="3"/>
      <c r="Q462" s="3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 ht="18" x14ac:dyDescent="0.3">
      <c r="A463" s="16"/>
      <c r="B463" s="53"/>
      <c r="C463" s="53"/>
      <c r="D463" s="3"/>
      <c r="E463" s="3"/>
      <c r="F463" s="3"/>
      <c r="G463" s="3"/>
      <c r="H463" s="9"/>
      <c r="I463" s="3"/>
      <c r="J463" s="3"/>
      <c r="K463" s="3"/>
      <c r="L463" s="3"/>
      <c r="M463" s="3"/>
      <c r="N463" s="9"/>
      <c r="O463" s="9"/>
      <c r="P463" s="3"/>
      <c r="Q463" s="3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 ht="18" x14ac:dyDescent="0.3">
      <c r="A464" s="16"/>
      <c r="B464" s="53"/>
      <c r="C464" s="53"/>
      <c r="D464" s="3"/>
      <c r="E464" s="3"/>
      <c r="F464" s="3"/>
      <c r="G464" s="3"/>
      <c r="H464" s="9"/>
      <c r="I464" s="3"/>
      <c r="J464" s="3"/>
      <c r="K464" s="3"/>
      <c r="L464" s="3"/>
      <c r="M464" s="3"/>
      <c r="N464" s="9"/>
      <c r="O464" s="9"/>
      <c r="P464" s="3"/>
      <c r="Q464" s="3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 ht="18" x14ac:dyDescent="0.3">
      <c r="A465" s="16"/>
      <c r="B465" s="53"/>
      <c r="C465" s="53"/>
      <c r="D465" s="3"/>
      <c r="E465" s="3"/>
      <c r="F465" s="3"/>
      <c r="G465" s="3"/>
      <c r="H465" s="9"/>
      <c r="I465" s="3"/>
      <c r="J465" s="3"/>
      <c r="K465" s="3"/>
      <c r="L465" s="3"/>
      <c r="M465" s="3"/>
      <c r="N465" s="9"/>
      <c r="O465" s="9"/>
      <c r="P465" s="3"/>
      <c r="Q465" s="3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 ht="18" x14ac:dyDescent="0.3">
      <c r="A466" s="16"/>
      <c r="B466" s="53"/>
      <c r="C466" s="53"/>
      <c r="D466" s="3"/>
      <c r="E466" s="3"/>
      <c r="F466" s="3"/>
      <c r="G466" s="3"/>
      <c r="H466" s="9"/>
      <c r="I466" s="3"/>
      <c r="J466" s="3"/>
      <c r="K466" s="3"/>
      <c r="L466" s="3"/>
      <c r="M466" s="3"/>
      <c r="N466" s="9"/>
      <c r="O466" s="9"/>
      <c r="P466" s="3"/>
      <c r="Q466" s="3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 ht="18" x14ac:dyDescent="0.3">
      <c r="A467" s="16"/>
      <c r="B467" s="53"/>
      <c r="C467" s="53"/>
      <c r="D467" s="3"/>
      <c r="E467" s="3"/>
      <c r="F467" s="3"/>
      <c r="G467" s="3"/>
      <c r="H467" s="9"/>
      <c r="I467" s="3"/>
      <c r="J467" s="3"/>
      <c r="K467" s="3"/>
      <c r="L467" s="3"/>
      <c r="M467" s="3"/>
      <c r="N467" s="9"/>
      <c r="O467" s="9"/>
      <c r="P467" s="3"/>
      <c r="Q467" s="3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 ht="18" x14ac:dyDescent="0.3">
      <c r="A468" s="16"/>
      <c r="B468" s="53"/>
      <c r="C468" s="53"/>
      <c r="D468" s="3"/>
      <c r="E468" s="3"/>
      <c r="F468" s="3"/>
      <c r="G468" s="3"/>
      <c r="H468" s="9"/>
      <c r="I468" s="3"/>
      <c r="J468" s="3"/>
      <c r="K468" s="3"/>
      <c r="L468" s="3"/>
      <c r="M468" s="3"/>
      <c r="N468" s="9"/>
      <c r="O468" s="9"/>
      <c r="P468" s="3"/>
      <c r="Q468" s="3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 ht="18" x14ac:dyDescent="0.3">
      <c r="A469" s="16"/>
      <c r="B469" s="53"/>
      <c r="C469" s="53"/>
      <c r="D469" s="3"/>
      <c r="E469" s="3"/>
      <c r="F469" s="3"/>
      <c r="G469" s="3"/>
      <c r="H469" s="9"/>
      <c r="I469" s="3"/>
      <c r="J469" s="3"/>
      <c r="K469" s="3"/>
      <c r="L469" s="3"/>
      <c r="M469" s="3"/>
      <c r="N469" s="9"/>
      <c r="O469" s="9"/>
      <c r="P469" s="3"/>
      <c r="Q469" s="3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 ht="18" x14ac:dyDescent="0.3">
      <c r="A470" s="16"/>
      <c r="B470" s="53"/>
      <c r="C470" s="53"/>
      <c r="D470" s="3"/>
      <c r="E470" s="3"/>
      <c r="F470" s="3"/>
      <c r="G470" s="3"/>
      <c r="H470" s="9"/>
      <c r="I470" s="3"/>
      <c r="J470" s="3"/>
      <c r="K470" s="3"/>
      <c r="L470" s="3"/>
      <c r="M470" s="3"/>
      <c r="N470" s="9"/>
      <c r="O470" s="9"/>
      <c r="P470" s="3"/>
      <c r="Q470" s="3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 ht="18" x14ac:dyDescent="0.3">
      <c r="A471" s="16"/>
      <c r="B471" s="53"/>
      <c r="C471" s="53"/>
      <c r="D471" s="3"/>
      <c r="E471" s="3"/>
      <c r="F471" s="3"/>
      <c r="G471" s="3"/>
      <c r="H471" s="9"/>
      <c r="I471" s="3"/>
      <c r="J471" s="3"/>
      <c r="K471" s="3"/>
      <c r="L471" s="3"/>
      <c r="M471" s="3"/>
      <c r="N471" s="9"/>
      <c r="O471" s="9"/>
      <c r="P471" s="3"/>
      <c r="Q471" s="3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 ht="18" x14ac:dyDescent="0.3">
      <c r="A472" s="16"/>
      <c r="B472" s="53"/>
      <c r="C472" s="53"/>
      <c r="D472" s="3"/>
      <c r="E472" s="3"/>
      <c r="F472" s="3"/>
      <c r="G472" s="3"/>
      <c r="H472" s="9"/>
      <c r="I472" s="3"/>
      <c r="J472" s="3"/>
      <c r="K472" s="3"/>
      <c r="L472" s="3"/>
      <c r="M472" s="3"/>
      <c r="N472" s="9"/>
      <c r="O472" s="9"/>
      <c r="P472" s="3"/>
      <c r="Q472" s="3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 ht="18" x14ac:dyDescent="0.3">
      <c r="A473" s="16"/>
      <c r="B473" s="53"/>
      <c r="C473" s="53"/>
      <c r="D473" s="3"/>
      <c r="E473" s="3"/>
      <c r="F473" s="3"/>
      <c r="G473" s="3"/>
      <c r="H473" s="9"/>
      <c r="I473" s="3"/>
      <c r="J473" s="3"/>
      <c r="K473" s="3"/>
      <c r="L473" s="3"/>
      <c r="M473" s="3"/>
      <c r="N473" s="9"/>
      <c r="O473" s="9"/>
      <c r="P473" s="3"/>
      <c r="Q473" s="3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 ht="18" x14ac:dyDescent="0.3">
      <c r="A474" s="16"/>
      <c r="B474" s="53"/>
      <c r="C474" s="53"/>
      <c r="D474" s="3"/>
      <c r="E474" s="3"/>
      <c r="F474" s="3"/>
      <c r="G474" s="3"/>
      <c r="H474" s="9"/>
      <c r="I474" s="3"/>
      <c r="J474" s="3"/>
      <c r="K474" s="3"/>
      <c r="L474" s="3"/>
      <c r="M474" s="3"/>
      <c r="N474" s="9"/>
      <c r="O474" s="9"/>
      <c r="P474" s="3"/>
      <c r="Q474" s="3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 ht="18" x14ac:dyDescent="0.3">
      <c r="A475" s="16"/>
      <c r="B475" s="53"/>
      <c r="C475" s="53"/>
      <c r="D475" s="3"/>
      <c r="E475" s="3"/>
      <c r="F475" s="3"/>
      <c r="G475" s="3"/>
      <c r="H475" s="9"/>
      <c r="I475" s="3"/>
      <c r="J475" s="3"/>
      <c r="K475" s="3"/>
      <c r="L475" s="3"/>
      <c r="M475" s="3"/>
      <c r="N475" s="9"/>
      <c r="O475" s="9"/>
      <c r="P475" s="3"/>
      <c r="Q475" s="3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 ht="18" x14ac:dyDescent="0.3">
      <c r="A476" s="16"/>
      <c r="B476" s="53"/>
      <c r="C476" s="53"/>
      <c r="D476" s="3"/>
      <c r="E476" s="3"/>
      <c r="F476" s="3"/>
      <c r="G476" s="3"/>
      <c r="H476" s="9"/>
      <c r="I476" s="3"/>
      <c r="J476" s="3"/>
      <c r="K476" s="3"/>
      <c r="L476" s="3"/>
      <c r="M476" s="3"/>
      <c r="N476" s="9"/>
      <c r="O476" s="9"/>
      <c r="P476" s="3"/>
      <c r="Q476" s="3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 ht="18" x14ac:dyDescent="0.3">
      <c r="A477" s="16"/>
      <c r="B477" s="53"/>
      <c r="C477" s="53"/>
      <c r="D477" s="3"/>
      <c r="E477" s="3"/>
      <c r="F477" s="3"/>
      <c r="G477" s="3"/>
      <c r="H477" s="9"/>
      <c r="I477" s="3"/>
      <c r="J477" s="3"/>
      <c r="K477" s="3"/>
      <c r="L477" s="3"/>
      <c r="M477" s="3"/>
      <c r="N477" s="9"/>
      <c r="O477" s="9"/>
      <c r="P477" s="3"/>
      <c r="Q477" s="3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 ht="18" x14ac:dyDescent="0.3">
      <c r="A478" s="16"/>
      <c r="B478" s="53"/>
      <c r="C478" s="53"/>
      <c r="D478" s="3"/>
      <c r="E478" s="3"/>
      <c r="F478" s="3"/>
      <c r="G478" s="3"/>
      <c r="H478" s="9"/>
      <c r="I478" s="3"/>
      <c r="J478" s="3"/>
      <c r="K478" s="3"/>
      <c r="L478" s="3"/>
      <c r="M478" s="3"/>
      <c r="N478" s="9"/>
      <c r="O478" s="9"/>
      <c r="P478" s="3"/>
      <c r="Q478" s="3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 ht="18" x14ac:dyDescent="0.3">
      <c r="A479" s="16"/>
      <c r="B479" s="53"/>
      <c r="C479" s="53"/>
      <c r="D479" s="3"/>
      <c r="E479" s="3"/>
      <c r="F479" s="3"/>
      <c r="G479" s="3"/>
      <c r="H479" s="9"/>
      <c r="I479" s="3"/>
      <c r="J479" s="3"/>
      <c r="K479" s="3"/>
      <c r="L479" s="3"/>
      <c r="M479" s="3"/>
      <c r="N479" s="9"/>
      <c r="O479" s="9"/>
      <c r="P479" s="3"/>
      <c r="Q479" s="3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 ht="18" x14ac:dyDescent="0.3">
      <c r="A480" s="16"/>
      <c r="B480" s="53"/>
      <c r="C480" s="53"/>
      <c r="D480" s="3"/>
      <c r="E480" s="3"/>
      <c r="F480" s="3"/>
      <c r="G480" s="3"/>
      <c r="H480" s="9"/>
      <c r="I480" s="3"/>
      <c r="J480" s="3"/>
      <c r="K480" s="3"/>
      <c r="L480" s="3"/>
      <c r="M480" s="3"/>
      <c r="N480" s="9"/>
      <c r="O480" s="9"/>
      <c r="P480" s="3"/>
      <c r="Q480" s="3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 ht="18" x14ac:dyDescent="0.3">
      <c r="A481" s="16"/>
      <c r="B481" s="53"/>
      <c r="C481" s="53"/>
      <c r="D481" s="3"/>
      <c r="E481" s="3"/>
      <c r="F481" s="3"/>
      <c r="G481" s="3"/>
      <c r="H481" s="9"/>
      <c r="I481" s="3"/>
      <c r="J481" s="3"/>
      <c r="K481" s="3"/>
      <c r="L481" s="3"/>
      <c r="M481" s="3"/>
      <c r="N481" s="9"/>
      <c r="O481" s="9"/>
      <c r="P481" s="3"/>
      <c r="Q481" s="3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 ht="18" x14ac:dyDescent="0.3">
      <c r="A482" s="16"/>
      <c r="B482" s="53"/>
      <c r="C482" s="53"/>
      <c r="D482" s="3"/>
      <c r="E482" s="3"/>
      <c r="F482" s="3"/>
      <c r="G482" s="3"/>
      <c r="H482" s="9"/>
      <c r="I482" s="3"/>
      <c r="J482" s="3"/>
      <c r="K482" s="3"/>
      <c r="L482" s="3"/>
      <c r="M482" s="3"/>
      <c r="N482" s="9"/>
      <c r="O482" s="9"/>
      <c r="P482" s="3"/>
      <c r="Q482" s="3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 ht="18" x14ac:dyDescent="0.3">
      <c r="A483" s="16"/>
      <c r="B483" s="53"/>
      <c r="C483" s="53"/>
      <c r="D483" s="3"/>
      <c r="E483" s="3"/>
      <c r="F483" s="3"/>
      <c r="G483" s="3"/>
      <c r="H483" s="9"/>
      <c r="I483" s="3"/>
      <c r="J483" s="3"/>
      <c r="K483" s="3"/>
      <c r="L483" s="3"/>
      <c r="M483" s="3"/>
      <c r="N483" s="9"/>
      <c r="O483" s="9"/>
      <c r="P483" s="3"/>
      <c r="Q483" s="3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 ht="18" x14ac:dyDescent="0.3">
      <c r="A484" s="16"/>
      <c r="B484" s="53"/>
      <c r="C484" s="53"/>
      <c r="D484" s="3"/>
      <c r="E484" s="3"/>
      <c r="F484" s="3"/>
      <c r="G484" s="3"/>
      <c r="H484" s="9"/>
      <c r="I484" s="3"/>
      <c r="J484" s="3"/>
      <c r="K484" s="3"/>
      <c r="L484" s="3"/>
      <c r="M484" s="3"/>
      <c r="N484" s="9"/>
      <c r="O484" s="9"/>
      <c r="P484" s="3"/>
      <c r="Q484" s="3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 ht="18" x14ac:dyDescent="0.3">
      <c r="A485" s="16"/>
      <c r="B485" s="53"/>
      <c r="C485" s="53"/>
      <c r="D485" s="3"/>
      <c r="E485" s="3"/>
      <c r="F485" s="3"/>
      <c r="G485" s="3"/>
      <c r="H485" s="9"/>
      <c r="I485" s="3"/>
      <c r="J485" s="3"/>
      <c r="K485" s="3"/>
      <c r="L485" s="3"/>
      <c r="M485" s="3"/>
      <c r="N485" s="9"/>
      <c r="O485" s="9"/>
      <c r="P485" s="3"/>
      <c r="Q485" s="3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 ht="18" x14ac:dyDescent="0.3">
      <c r="A486" s="16"/>
      <c r="B486" s="53"/>
      <c r="C486" s="53"/>
      <c r="D486" s="3"/>
      <c r="E486" s="3"/>
      <c r="F486" s="3"/>
      <c r="G486" s="3"/>
      <c r="H486" s="9"/>
      <c r="I486" s="3"/>
      <c r="J486" s="3"/>
      <c r="K486" s="3"/>
      <c r="L486" s="3"/>
      <c r="M486" s="3"/>
      <c r="N486" s="9"/>
      <c r="O486" s="9"/>
      <c r="P486" s="3"/>
      <c r="Q486" s="3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 ht="18" x14ac:dyDescent="0.3">
      <c r="A487" s="16"/>
      <c r="B487" s="53"/>
      <c r="C487" s="53"/>
      <c r="D487" s="3"/>
      <c r="E487" s="3"/>
      <c r="F487" s="3"/>
      <c r="G487" s="3"/>
      <c r="H487" s="9"/>
      <c r="I487" s="3"/>
      <c r="J487" s="3"/>
      <c r="K487" s="3"/>
      <c r="L487" s="3"/>
      <c r="M487" s="3"/>
      <c r="N487" s="9"/>
      <c r="O487" s="9"/>
      <c r="P487" s="3"/>
      <c r="Q487" s="3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 ht="18" x14ac:dyDescent="0.3">
      <c r="A488" s="16"/>
      <c r="B488" s="53"/>
      <c r="C488" s="53"/>
      <c r="D488" s="3"/>
      <c r="E488" s="3"/>
      <c r="F488" s="3"/>
      <c r="G488" s="3"/>
      <c r="H488" s="9"/>
      <c r="I488" s="3"/>
      <c r="J488" s="3"/>
      <c r="K488" s="3"/>
      <c r="L488" s="3"/>
      <c r="M488" s="3"/>
      <c r="N488" s="9"/>
      <c r="O488" s="9"/>
      <c r="P488" s="3"/>
      <c r="Q488" s="3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 ht="18" x14ac:dyDescent="0.3">
      <c r="A489" s="16"/>
      <c r="B489" s="53"/>
      <c r="C489" s="53"/>
      <c r="D489" s="3"/>
      <c r="E489" s="3"/>
      <c r="F489" s="3"/>
      <c r="G489" s="3"/>
      <c r="H489" s="9"/>
      <c r="I489" s="3"/>
      <c r="J489" s="3"/>
      <c r="K489" s="3"/>
      <c r="L489" s="3"/>
      <c r="M489" s="3"/>
      <c r="N489" s="9"/>
      <c r="O489" s="9"/>
      <c r="P489" s="3"/>
      <c r="Q489" s="3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 ht="18" x14ac:dyDescent="0.3">
      <c r="A490" s="16"/>
      <c r="B490" s="53"/>
      <c r="C490" s="53"/>
      <c r="D490" s="3"/>
      <c r="E490" s="3"/>
      <c r="F490" s="3"/>
      <c r="G490" s="3"/>
      <c r="H490" s="9"/>
      <c r="I490" s="3"/>
      <c r="J490" s="3"/>
      <c r="K490" s="3"/>
      <c r="L490" s="3"/>
      <c r="M490" s="3"/>
      <c r="N490" s="9"/>
      <c r="O490" s="9"/>
      <c r="P490" s="3"/>
      <c r="Q490" s="3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 ht="18" x14ac:dyDescent="0.3">
      <c r="A491" s="16"/>
      <c r="B491" s="53"/>
      <c r="C491" s="53"/>
      <c r="D491" s="3"/>
      <c r="E491" s="3"/>
      <c r="F491" s="3"/>
      <c r="G491" s="3"/>
      <c r="H491" s="9"/>
      <c r="I491" s="3"/>
      <c r="J491" s="3"/>
      <c r="K491" s="3"/>
      <c r="L491" s="3"/>
      <c r="M491" s="3"/>
      <c r="N491" s="9"/>
      <c r="O491" s="9"/>
      <c r="P491" s="3"/>
      <c r="Q491" s="3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 ht="18" x14ac:dyDescent="0.3">
      <c r="A492" s="16"/>
      <c r="B492" s="53"/>
      <c r="C492" s="53"/>
      <c r="D492" s="3"/>
      <c r="E492" s="3"/>
      <c r="F492" s="3"/>
      <c r="G492" s="3"/>
      <c r="H492" s="9"/>
      <c r="I492" s="3"/>
      <c r="J492" s="3"/>
      <c r="K492" s="3"/>
      <c r="L492" s="3"/>
      <c r="M492" s="3"/>
      <c r="N492" s="9"/>
      <c r="O492" s="9"/>
      <c r="P492" s="3"/>
      <c r="Q492" s="3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 ht="18" x14ac:dyDescent="0.3">
      <c r="A493" s="16"/>
      <c r="B493" s="53"/>
      <c r="C493" s="53"/>
      <c r="D493" s="3"/>
      <c r="E493" s="3"/>
      <c r="F493" s="3"/>
      <c r="G493" s="3"/>
      <c r="H493" s="9"/>
      <c r="I493" s="3"/>
      <c r="J493" s="3"/>
      <c r="K493" s="3"/>
      <c r="L493" s="3"/>
      <c r="M493" s="3"/>
      <c r="N493" s="9"/>
      <c r="O493" s="9"/>
      <c r="P493" s="3"/>
      <c r="Q493" s="3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 ht="18" x14ac:dyDescent="0.3">
      <c r="A494" s="16"/>
      <c r="B494" s="53"/>
      <c r="C494" s="53"/>
      <c r="D494" s="3"/>
      <c r="E494" s="3"/>
      <c r="F494" s="3"/>
      <c r="G494" s="3"/>
      <c r="H494" s="9"/>
      <c r="I494" s="3"/>
      <c r="J494" s="3"/>
      <c r="K494" s="3"/>
      <c r="L494" s="3"/>
      <c r="M494" s="3"/>
      <c r="N494" s="9"/>
      <c r="O494" s="9"/>
      <c r="P494" s="3"/>
      <c r="Q494" s="3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 ht="18" x14ac:dyDescent="0.3">
      <c r="A495" s="16"/>
      <c r="B495" s="53"/>
      <c r="C495" s="53"/>
      <c r="D495" s="3"/>
      <c r="E495" s="3"/>
      <c r="F495" s="3"/>
      <c r="G495" s="3"/>
      <c r="H495" s="9"/>
      <c r="I495" s="3"/>
      <c r="J495" s="3"/>
      <c r="K495" s="3"/>
      <c r="L495" s="3"/>
      <c r="M495" s="3"/>
      <c r="N495" s="9"/>
      <c r="O495" s="9"/>
      <c r="P495" s="3"/>
      <c r="Q495" s="3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 ht="18" x14ac:dyDescent="0.3">
      <c r="A496" s="16"/>
      <c r="B496" s="53"/>
      <c r="C496" s="53"/>
      <c r="D496" s="3"/>
      <c r="E496" s="3"/>
      <c r="F496" s="3"/>
      <c r="G496" s="3"/>
      <c r="H496" s="9"/>
      <c r="I496" s="3"/>
      <c r="J496" s="3"/>
      <c r="K496" s="3"/>
      <c r="L496" s="3"/>
      <c r="M496" s="3"/>
      <c r="N496" s="9"/>
      <c r="O496" s="9"/>
      <c r="P496" s="3"/>
      <c r="Q496" s="3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 ht="18" x14ac:dyDescent="0.3">
      <c r="A497" s="16"/>
      <c r="B497" s="53"/>
      <c r="C497" s="53"/>
      <c r="D497" s="3"/>
      <c r="E497" s="3"/>
      <c r="F497" s="3"/>
      <c r="G497" s="3"/>
      <c r="H497" s="9"/>
      <c r="I497" s="3"/>
      <c r="J497" s="3"/>
      <c r="K497" s="3"/>
      <c r="L497" s="3"/>
      <c r="M497" s="3"/>
      <c r="N497" s="9"/>
      <c r="O497" s="9"/>
      <c r="P497" s="3"/>
      <c r="Q497" s="3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 ht="18" x14ac:dyDescent="0.3">
      <c r="A498" s="16"/>
      <c r="B498" s="53"/>
      <c r="C498" s="53"/>
      <c r="D498" s="3"/>
      <c r="E498" s="3"/>
      <c r="F498" s="3"/>
      <c r="G498" s="3"/>
      <c r="H498" s="9"/>
      <c r="I498" s="3"/>
      <c r="J498" s="3"/>
      <c r="K498" s="3"/>
      <c r="L498" s="3"/>
      <c r="M498" s="3"/>
      <c r="N498" s="9"/>
      <c r="O498" s="9"/>
      <c r="P498" s="3"/>
      <c r="Q498" s="3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 ht="18" x14ac:dyDescent="0.3">
      <c r="A499" s="16"/>
      <c r="B499" s="53"/>
      <c r="C499" s="53"/>
      <c r="D499" s="3"/>
      <c r="E499" s="3"/>
      <c r="F499" s="3"/>
      <c r="G499" s="3"/>
      <c r="H499" s="9"/>
      <c r="I499" s="3"/>
      <c r="J499" s="3"/>
      <c r="K499" s="3"/>
      <c r="L499" s="3"/>
      <c r="M499" s="3"/>
      <c r="N499" s="9"/>
      <c r="O499" s="9"/>
      <c r="P499" s="3"/>
      <c r="Q499" s="3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 ht="18" x14ac:dyDescent="0.3">
      <c r="A500" s="16"/>
      <c r="B500" s="53"/>
      <c r="C500" s="53"/>
      <c r="D500" s="3"/>
      <c r="E500" s="3"/>
      <c r="F500" s="3"/>
      <c r="G500" s="3"/>
      <c r="H500" s="9"/>
      <c r="I500" s="3"/>
      <c r="J500" s="3"/>
      <c r="K500" s="3"/>
      <c r="L500" s="3"/>
      <c r="M500" s="3"/>
      <c r="N500" s="9"/>
      <c r="O500" s="9"/>
      <c r="P500" s="3"/>
      <c r="Q500" s="3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 ht="18" x14ac:dyDescent="0.3">
      <c r="A501" s="16"/>
      <c r="B501" s="53"/>
      <c r="C501" s="53"/>
      <c r="D501" s="3"/>
      <c r="E501" s="3"/>
      <c r="F501" s="3"/>
      <c r="G501" s="3"/>
      <c r="H501" s="9"/>
      <c r="I501" s="3"/>
      <c r="J501" s="3"/>
      <c r="K501" s="3"/>
      <c r="L501" s="3"/>
      <c r="M501" s="3"/>
      <c r="N501" s="9"/>
      <c r="O501" s="9"/>
      <c r="P501" s="3"/>
      <c r="Q501" s="3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 ht="18" x14ac:dyDescent="0.3">
      <c r="A502" s="16"/>
      <c r="B502" s="53"/>
      <c r="C502" s="53"/>
      <c r="D502" s="3"/>
      <c r="E502" s="3"/>
      <c r="F502" s="3"/>
      <c r="G502" s="3"/>
      <c r="H502" s="9"/>
      <c r="I502" s="3"/>
      <c r="J502" s="3"/>
      <c r="K502" s="3"/>
      <c r="L502" s="3"/>
      <c r="M502" s="3"/>
      <c r="N502" s="9"/>
      <c r="O502" s="9"/>
      <c r="P502" s="3"/>
      <c r="Q502" s="3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 ht="18" x14ac:dyDescent="0.3">
      <c r="A503" s="16"/>
      <c r="B503" s="53"/>
      <c r="C503" s="53"/>
      <c r="D503" s="3"/>
      <c r="E503" s="3"/>
      <c r="F503" s="3"/>
      <c r="G503" s="3"/>
      <c r="H503" s="9"/>
      <c r="I503" s="3"/>
      <c r="J503" s="3"/>
      <c r="K503" s="3"/>
      <c r="L503" s="3"/>
      <c r="M503" s="3"/>
      <c r="N503" s="9"/>
      <c r="O503" s="9"/>
      <c r="P503" s="3"/>
      <c r="Q503" s="3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 ht="18" x14ac:dyDescent="0.3">
      <c r="A504" s="16"/>
      <c r="B504" s="53"/>
      <c r="C504" s="53"/>
      <c r="D504" s="3"/>
      <c r="E504" s="3"/>
      <c r="F504" s="3"/>
      <c r="G504" s="3"/>
      <c r="H504" s="9"/>
      <c r="I504" s="3"/>
      <c r="J504" s="3"/>
      <c r="K504" s="3"/>
      <c r="L504" s="3"/>
      <c r="M504" s="3"/>
      <c r="N504" s="9"/>
      <c r="O504" s="9"/>
      <c r="P504" s="3"/>
      <c r="Q504" s="3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 ht="18" x14ac:dyDescent="0.3">
      <c r="A505" s="16"/>
      <c r="B505" s="53"/>
      <c r="C505" s="53"/>
      <c r="D505" s="3"/>
      <c r="E505" s="3"/>
      <c r="F505" s="3"/>
      <c r="G505" s="3"/>
      <c r="H505" s="9"/>
      <c r="I505" s="3"/>
      <c r="J505" s="3"/>
      <c r="K505" s="3"/>
      <c r="L505" s="3"/>
      <c r="M505" s="3"/>
      <c r="N505" s="9"/>
      <c r="O505" s="9"/>
      <c r="P505" s="3"/>
      <c r="Q505" s="3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 ht="18" x14ac:dyDescent="0.3">
      <c r="A506" s="16"/>
      <c r="B506" s="53"/>
      <c r="C506" s="53"/>
      <c r="D506" s="3"/>
      <c r="E506" s="3"/>
      <c r="F506" s="3"/>
      <c r="G506" s="3"/>
      <c r="H506" s="9"/>
      <c r="I506" s="3"/>
      <c r="J506" s="3"/>
      <c r="K506" s="3"/>
      <c r="L506" s="3"/>
      <c r="M506" s="3"/>
      <c r="N506" s="9"/>
      <c r="O506" s="9"/>
      <c r="P506" s="3"/>
      <c r="Q506" s="3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 ht="18" x14ac:dyDescent="0.3">
      <c r="A507" s="16"/>
      <c r="B507" s="53"/>
      <c r="C507" s="53"/>
      <c r="D507" s="3"/>
      <c r="E507" s="3"/>
      <c r="F507" s="3"/>
      <c r="G507" s="3"/>
      <c r="H507" s="9"/>
      <c r="I507" s="3"/>
      <c r="J507" s="3"/>
      <c r="K507" s="3"/>
      <c r="L507" s="3"/>
      <c r="M507" s="3"/>
      <c r="N507" s="9"/>
      <c r="O507" s="9"/>
      <c r="P507" s="3"/>
      <c r="Q507" s="3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 ht="18" x14ac:dyDescent="0.3">
      <c r="A508" s="16"/>
      <c r="B508" s="53"/>
      <c r="C508" s="53"/>
      <c r="D508" s="3"/>
      <c r="E508" s="3"/>
      <c r="F508" s="3"/>
      <c r="G508" s="3"/>
      <c r="H508" s="9"/>
      <c r="I508" s="3"/>
      <c r="J508" s="3"/>
      <c r="K508" s="3"/>
      <c r="L508" s="3"/>
      <c r="M508" s="3"/>
      <c r="N508" s="9"/>
      <c r="O508" s="9"/>
      <c r="P508" s="3"/>
      <c r="Q508" s="3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 ht="18" x14ac:dyDescent="0.3">
      <c r="A509" s="16"/>
      <c r="B509" s="53"/>
      <c r="C509" s="53"/>
      <c r="D509" s="3"/>
      <c r="E509" s="3"/>
      <c r="F509" s="3"/>
      <c r="G509" s="3"/>
      <c r="H509" s="9"/>
      <c r="I509" s="3"/>
      <c r="J509" s="3"/>
      <c r="K509" s="3"/>
      <c r="L509" s="3"/>
      <c r="M509" s="3"/>
      <c r="N509" s="9"/>
      <c r="O509" s="9"/>
      <c r="P509" s="3"/>
      <c r="Q509" s="3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 ht="18" x14ac:dyDescent="0.3">
      <c r="A510" s="16"/>
      <c r="B510" s="53"/>
      <c r="C510" s="53"/>
      <c r="D510" s="3"/>
      <c r="E510" s="3"/>
      <c r="F510" s="3"/>
      <c r="G510" s="3"/>
      <c r="H510" s="9"/>
      <c r="I510" s="3"/>
      <c r="J510" s="3"/>
      <c r="K510" s="3"/>
      <c r="L510" s="3"/>
      <c r="M510" s="3"/>
      <c r="N510" s="9"/>
      <c r="O510" s="9"/>
      <c r="P510" s="3"/>
      <c r="Q510" s="3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 ht="18" x14ac:dyDescent="0.3">
      <c r="A511" s="16"/>
      <c r="B511" s="53"/>
      <c r="C511" s="53"/>
      <c r="D511" s="3"/>
      <c r="E511" s="3"/>
      <c r="F511" s="3"/>
      <c r="G511" s="3"/>
      <c r="H511" s="9"/>
      <c r="I511" s="3"/>
      <c r="J511" s="3"/>
      <c r="K511" s="3"/>
      <c r="L511" s="3"/>
      <c r="M511" s="3"/>
      <c r="N511" s="9"/>
      <c r="O511" s="9"/>
      <c r="P511" s="3"/>
      <c r="Q511" s="3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 ht="18" x14ac:dyDescent="0.3">
      <c r="A512" s="16"/>
      <c r="B512" s="53"/>
      <c r="C512" s="53"/>
      <c r="D512" s="3"/>
      <c r="E512" s="3"/>
      <c r="F512" s="3"/>
      <c r="G512" s="3"/>
      <c r="H512" s="9"/>
      <c r="I512" s="3"/>
      <c r="J512" s="3"/>
      <c r="K512" s="3"/>
      <c r="L512" s="3"/>
      <c r="M512" s="3"/>
      <c r="N512" s="9"/>
      <c r="O512" s="9"/>
      <c r="P512" s="3"/>
      <c r="Q512" s="3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 ht="18" x14ac:dyDescent="0.3">
      <c r="A513" s="16"/>
      <c r="B513" s="53"/>
      <c r="C513" s="53"/>
      <c r="D513" s="3"/>
      <c r="E513" s="3"/>
      <c r="F513" s="3"/>
      <c r="G513" s="3"/>
      <c r="H513" s="9"/>
      <c r="I513" s="3"/>
      <c r="J513" s="3"/>
      <c r="K513" s="3"/>
      <c r="L513" s="3"/>
      <c r="M513" s="3"/>
      <c r="N513" s="9"/>
      <c r="O513" s="9"/>
      <c r="P513" s="3"/>
      <c r="Q513" s="3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 ht="18" x14ac:dyDescent="0.3">
      <c r="A514" s="16"/>
      <c r="B514" s="53"/>
      <c r="C514" s="53"/>
      <c r="D514" s="3"/>
      <c r="E514" s="3"/>
      <c r="F514" s="3"/>
      <c r="G514" s="3"/>
      <c r="H514" s="9"/>
      <c r="I514" s="3"/>
      <c r="J514" s="3"/>
      <c r="K514" s="3"/>
      <c r="L514" s="3"/>
      <c r="M514" s="3"/>
      <c r="N514" s="9"/>
      <c r="O514" s="9"/>
      <c r="P514" s="3"/>
      <c r="Q514" s="3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 ht="18" x14ac:dyDescent="0.3">
      <c r="A515" s="16"/>
      <c r="B515" s="53"/>
      <c r="C515" s="53"/>
      <c r="D515" s="3"/>
      <c r="E515" s="3"/>
      <c r="F515" s="3"/>
      <c r="G515" s="3"/>
      <c r="H515" s="9"/>
      <c r="I515" s="3"/>
      <c r="J515" s="3"/>
      <c r="K515" s="3"/>
      <c r="L515" s="3"/>
      <c r="M515" s="3"/>
      <c r="N515" s="9"/>
      <c r="O515" s="9"/>
      <c r="P515" s="3"/>
      <c r="Q515" s="3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 ht="18" x14ac:dyDescent="0.3">
      <c r="A516" s="16"/>
      <c r="B516" s="53"/>
      <c r="C516" s="53"/>
      <c r="D516" s="3"/>
      <c r="E516" s="3"/>
      <c r="F516" s="3"/>
      <c r="G516" s="3"/>
      <c r="H516" s="9"/>
      <c r="I516" s="3"/>
      <c r="J516" s="3"/>
      <c r="K516" s="3"/>
      <c r="L516" s="3"/>
      <c r="M516" s="3"/>
      <c r="N516" s="9"/>
      <c r="O516" s="9"/>
      <c r="P516" s="3"/>
      <c r="Q516" s="3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 ht="18" x14ac:dyDescent="0.3">
      <c r="A517" s="16"/>
      <c r="B517" s="53"/>
      <c r="C517" s="53"/>
      <c r="D517" s="3"/>
      <c r="E517" s="3"/>
      <c r="F517" s="3"/>
      <c r="G517" s="3"/>
      <c r="H517" s="9"/>
      <c r="I517" s="3"/>
      <c r="J517" s="3"/>
      <c r="K517" s="3"/>
      <c r="L517" s="3"/>
      <c r="M517" s="3"/>
      <c r="N517" s="9"/>
      <c r="O517" s="9"/>
      <c r="P517" s="3"/>
      <c r="Q517" s="3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 ht="18" x14ac:dyDescent="0.3">
      <c r="A518" s="16"/>
      <c r="B518" s="53"/>
      <c r="C518" s="53"/>
      <c r="D518" s="3"/>
      <c r="E518" s="3"/>
      <c r="F518" s="3"/>
      <c r="G518" s="3"/>
      <c r="H518" s="9"/>
      <c r="I518" s="3"/>
      <c r="J518" s="3"/>
      <c r="K518" s="3"/>
      <c r="L518" s="3"/>
      <c r="M518" s="3"/>
      <c r="N518" s="9"/>
      <c r="O518" s="9"/>
      <c r="P518" s="3"/>
      <c r="Q518" s="3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 ht="18" x14ac:dyDescent="0.3">
      <c r="A519" s="16"/>
      <c r="B519" s="53"/>
      <c r="C519" s="53"/>
      <c r="D519" s="3"/>
      <c r="E519" s="3"/>
      <c r="F519" s="3"/>
      <c r="G519" s="3"/>
      <c r="H519" s="9"/>
      <c r="I519" s="3"/>
      <c r="J519" s="3"/>
      <c r="K519" s="3"/>
      <c r="L519" s="3"/>
      <c r="M519" s="3"/>
      <c r="N519" s="9"/>
      <c r="O519" s="9"/>
      <c r="P519" s="3"/>
      <c r="Q519" s="3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 ht="18" x14ac:dyDescent="0.3">
      <c r="A520" s="16"/>
      <c r="B520" s="53"/>
      <c r="C520" s="53"/>
      <c r="D520" s="3"/>
      <c r="E520" s="3"/>
      <c r="F520" s="3"/>
      <c r="G520" s="3"/>
      <c r="H520" s="9"/>
      <c r="I520" s="3"/>
      <c r="J520" s="3"/>
      <c r="K520" s="3"/>
      <c r="L520" s="3"/>
      <c r="M520" s="3"/>
      <c r="N520" s="9"/>
      <c r="O520" s="9"/>
      <c r="P520" s="3"/>
      <c r="Q520" s="3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 ht="18" x14ac:dyDescent="0.3">
      <c r="A521" s="16"/>
      <c r="B521" s="53"/>
      <c r="C521" s="53"/>
      <c r="D521" s="3"/>
      <c r="E521" s="3"/>
      <c r="F521" s="3"/>
      <c r="G521" s="3"/>
      <c r="H521" s="9"/>
      <c r="I521" s="3"/>
      <c r="J521" s="3"/>
      <c r="K521" s="3"/>
      <c r="L521" s="3"/>
      <c r="M521" s="3"/>
      <c r="N521" s="9"/>
      <c r="O521" s="9"/>
      <c r="P521" s="3"/>
      <c r="Q521" s="3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 ht="18" x14ac:dyDescent="0.3">
      <c r="A522" s="16"/>
      <c r="B522" s="53"/>
      <c r="C522" s="53"/>
      <c r="D522" s="3"/>
      <c r="E522" s="3"/>
      <c r="F522" s="3"/>
      <c r="G522" s="3"/>
      <c r="H522" s="9"/>
      <c r="I522" s="3"/>
      <c r="J522" s="3"/>
      <c r="K522" s="3"/>
      <c r="L522" s="3"/>
      <c r="M522" s="3"/>
      <c r="N522" s="9"/>
      <c r="O522" s="9"/>
      <c r="P522" s="3"/>
      <c r="Q522" s="3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 ht="18" x14ac:dyDescent="0.3">
      <c r="A523" s="16"/>
      <c r="B523" s="53"/>
      <c r="C523" s="53"/>
      <c r="D523" s="3"/>
      <c r="E523" s="3"/>
      <c r="F523" s="3"/>
      <c r="G523" s="3"/>
      <c r="H523" s="9"/>
      <c r="I523" s="3"/>
      <c r="J523" s="3"/>
      <c r="K523" s="3"/>
      <c r="L523" s="3"/>
      <c r="M523" s="3"/>
      <c r="N523" s="9"/>
      <c r="O523" s="9"/>
      <c r="P523" s="3"/>
      <c r="Q523" s="3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 ht="18" x14ac:dyDescent="0.3">
      <c r="A524" s="16"/>
      <c r="B524" s="53"/>
      <c r="C524" s="53"/>
      <c r="D524" s="3"/>
      <c r="E524" s="3"/>
      <c r="F524" s="3"/>
      <c r="G524" s="3"/>
      <c r="H524" s="9"/>
      <c r="I524" s="3"/>
      <c r="J524" s="3"/>
      <c r="K524" s="3"/>
      <c r="L524" s="3"/>
      <c r="M524" s="3"/>
      <c r="N524" s="9"/>
      <c r="O524" s="9"/>
      <c r="P524" s="3"/>
      <c r="Q524" s="3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 ht="18" x14ac:dyDescent="0.3">
      <c r="A525" s="16"/>
      <c r="B525" s="53"/>
      <c r="C525" s="53"/>
      <c r="D525" s="3"/>
      <c r="E525" s="3"/>
      <c r="F525" s="3"/>
      <c r="G525" s="3"/>
      <c r="H525" s="9"/>
      <c r="I525" s="3"/>
      <c r="J525" s="3"/>
      <c r="K525" s="3"/>
      <c r="L525" s="3"/>
      <c r="M525" s="3"/>
      <c r="N525" s="9"/>
      <c r="O525" s="9"/>
      <c r="P525" s="3"/>
      <c r="Q525" s="3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 ht="18" x14ac:dyDescent="0.3">
      <c r="A526" s="16"/>
      <c r="B526" s="53"/>
      <c r="C526" s="53"/>
      <c r="D526" s="3"/>
      <c r="E526" s="3"/>
      <c r="F526" s="3"/>
      <c r="G526" s="3"/>
      <c r="H526" s="9"/>
      <c r="I526" s="3"/>
      <c r="J526" s="3"/>
      <c r="K526" s="3"/>
      <c r="L526" s="3"/>
      <c r="M526" s="3"/>
      <c r="N526" s="9"/>
      <c r="O526" s="9"/>
      <c r="P526" s="3"/>
      <c r="Q526" s="3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 ht="18" x14ac:dyDescent="0.3">
      <c r="A527" s="16"/>
      <c r="B527" s="53"/>
      <c r="C527" s="53"/>
      <c r="D527" s="3"/>
      <c r="E527" s="3"/>
      <c r="F527" s="3"/>
      <c r="G527" s="3"/>
      <c r="H527" s="9"/>
      <c r="I527" s="3"/>
      <c r="J527" s="3"/>
      <c r="K527" s="3"/>
      <c r="L527" s="3"/>
      <c r="M527" s="3"/>
      <c r="N527" s="9"/>
      <c r="O527" s="9"/>
      <c r="P527" s="3"/>
      <c r="Q527" s="3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 ht="18" x14ac:dyDescent="0.3">
      <c r="A528" s="16"/>
      <c r="B528" s="53"/>
      <c r="C528" s="53"/>
      <c r="D528" s="3"/>
      <c r="E528" s="3"/>
      <c r="F528" s="3"/>
      <c r="G528" s="3"/>
      <c r="H528" s="9"/>
      <c r="I528" s="3"/>
      <c r="J528" s="3"/>
      <c r="K528" s="3"/>
      <c r="L528" s="3"/>
      <c r="M528" s="3"/>
      <c r="N528" s="9"/>
      <c r="O528" s="9"/>
      <c r="P528" s="3"/>
      <c r="Q528" s="3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 ht="18" x14ac:dyDescent="0.3">
      <c r="A529" s="16"/>
      <c r="B529" s="53"/>
      <c r="C529" s="53"/>
      <c r="D529" s="3"/>
      <c r="E529" s="3"/>
      <c r="F529" s="3"/>
      <c r="G529" s="3"/>
      <c r="H529" s="9"/>
      <c r="I529" s="3"/>
      <c r="J529" s="3"/>
      <c r="K529" s="3"/>
      <c r="L529" s="3"/>
      <c r="M529" s="3"/>
      <c r="N529" s="9"/>
      <c r="O529" s="9"/>
      <c r="P529" s="3"/>
      <c r="Q529" s="3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 ht="18" x14ac:dyDescent="0.3">
      <c r="A530" s="16"/>
      <c r="B530" s="53"/>
      <c r="C530" s="53"/>
      <c r="D530" s="3"/>
      <c r="E530" s="3"/>
      <c r="F530" s="3"/>
      <c r="G530" s="3"/>
      <c r="H530" s="9"/>
      <c r="I530" s="3"/>
      <c r="J530" s="3"/>
      <c r="K530" s="3"/>
      <c r="L530" s="3"/>
      <c r="M530" s="3"/>
      <c r="N530" s="9"/>
      <c r="O530" s="9"/>
      <c r="P530" s="3"/>
      <c r="Q530" s="3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 ht="18" x14ac:dyDescent="0.3">
      <c r="A531" s="16"/>
      <c r="B531" s="53"/>
      <c r="C531" s="53"/>
      <c r="D531" s="3"/>
      <c r="E531" s="3"/>
      <c r="F531" s="3"/>
      <c r="G531" s="3"/>
      <c r="H531" s="9"/>
      <c r="I531" s="3"/>
      <c r="J531" s="3"/>
      <c r="K531" s="3"/>
      <c r="L531" s="3"/>
      <c r="M531" s="3"/>
      <c r="N531" s="9"/>
      <c r="O531" s="9"/>
      <c r="P531" s="3"/>
      <c r="Q531" s="3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 ht="18" x14ac:dyDescent="0.3">
      <c r="A532" s="16"/>
      <c r="B532" s="53"/>
      <c r="C532" s="53"/>
      <c r="D532" s="3"/>
      <c r="E532" s="3"/>
      <c r="F532" s="3"/>
      <c r="G532" s="3"/>
      <c r="H532" s="9"/>
      <c r="I532" s="3"/>
      <c r="J532" s="3"/>
      <c r="K532" s="3"/>
      <c r="L532" s="3"/>
      <c r="M532" s="3"/>
      <c r="N532" s="9"/>
      <c r="O532" s="9"/>
      <c r="P532" s="3"/>
      <c r="Q532" s="3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 ht="18" x14ac:dyDescent="0.3">
      <c r="A533" s="16"/>
      <c r="B533" s="53"/>
      <c r="C533" s="53"/>
      <c r="D533" s="3"/>
      <c r="E533" s="3"/>
      <c r="F533" s="3"/>
      <c r="G533" s="3"/>
      <c r="H533" s="9"/>
      <c r="I533" s="3"/>
      <c r="J533" s="3"/>
      <c r="K533" s="3"/>
      <c r="L533" s="3"/>
      <c r="M533" s="3"/>
      <c r="N533" s="9"/>
      <c r="O533" s="9"/>
      <c r="P533" s="3"/>
      <c r="Q533" s="3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 ht="18" x14ac:dyDescent="0.3">
      <c r="A534" s="16"/>
      <c r="B534" s="53"/>
      <c r="C534" s="53"/>
      <c r="D534" s="3"/>
      <c r="E534" s="3"/>
      <c r="F534" s="3"/>
      <c r="G534" s="3"/>
      <c r="H534" s="9"/>
      <c r="I534" s="3"/>
      <c r="J534" s="3"/>
      <c r="K534" s="3"/>
      <c r="L534" s="3"/>
      <c r="M534" s="3"/>
      <c r="N534" s="9"/>
      <c r="O534" s="9"/>
      <c r="P534" s="3"/>
      <c r="Q534" s="3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 ht="18" x14ac:dyDescent="0.3">
      <c r="A535" s="16"/>
      <c r="B535" s="53"/>
      <c r="C535" s="53"/>
      <c r="D535" s="3"/>
      <c r="E535" s="3"/>
      <c r="F535" s="3"/>
      <c r="G535" s="3"/>
      <c r="H535" s="9"/>
      <c r="I535" s="3"/>
      <c r="J535" s="3"/>
      <c r="K535" s="3"/>
      <c r="L535" s="3"/>
      <c r="M535" s="3"/>
      <c r="N535" s="9"/>
      <c r="O535" s="9"/>
      <c r="P535" s="3"/>
      <c r="Q535" s="3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 ht="18" x14ac:dyDescent="0.3">
      <c r="A536" s="16"/>
      <c r="B536" s="53"/>
      <c r="C536" s="53"/>
      <c r="D536" s="3"/>
      <c r="E536" s="3"/>
      <c r="F536" s="3"/>
      <c r="G536" s="3"/>
      <c r="H536" s="9"/>
      <c r="I536" s="3"/>
      <c r="J536" s="3"/>
      <c r="K536" s="3"/>
      <c r="L536" s="3"/>
      <c r="M536" s="3"/>
      <c r="N536" s="9"/>
      <c r="O536" s="9"/>
      <c r="P536" s="3"/>
      <c r="Q536" s="3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 ht="18" x14ac:dyDescent="0.3">
      <c r="A537" s="16"/>
      <c r="B537" s="53"/>
      <c r="C537" s="53"/>
      <c r="D537" s="3"/>
      <c r="E537" s="3"/>
      <c r="F537" s="3"/>
      <c r="G537" s="3"/>
      <c r="H537" s="9"/>
      <c r="I537" s="3"/>
      <c r="J537" s="3"/>
      <c r="K537" s="3"/>
      <c r="L537" s="3"/>
      <c r="M537" s="3"/>
      <c r="N537" s="9"/>
      <c r="O537" s="9"/>
      <c r="P537" s="3"/>
      <c r="Q537" s="3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 ht="18" x14ac:dyDescent="0.3">
      <c r="A538" s="16"/>
      <c r="B538" s="53"/>
      <c r="C538" s="53"/>
      <c r="D538" s="3"/>
      <c r="E538" s="3"/>
      <c r="F538" s="3"/>
      <c r="G538" s="3"/>
      <c r="H538" s="9"/>
      <c r="I538" s="3"/>
      <c r="J538" s="3"/>
      <c r="K538" s="3"/>
      <c r="L538" s="3"/>
      <c r="M538" s="3"/>
      <c r="N538" s="9"/>
      <c r="O538" s="9"/>
      <c r="P538" s="3"/>
      <c r="Q538" s="3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 ht="18" x14ac:dyDescent="0.3">
      <c r="A539" s="16"/>
      <c r="B539" s="53"/>
      <c r="C539" s="53"/>
      <c r="D539" s="3"/>
      <c r="E539" s="3"/>
      <c r="F539" s="3"/>
      <c r="G539" s="3"/>
      <c r="H539" s="9"/>
      <c r="I539" s="3"/>
      <c r="J539" s="3"/>
      <c r="K539" s="3"/>
      <c r="L539" s="3"/>
      <c r="M539" s="3"/>
      <c r="N539" s="9"/>
      <c r="O539" s="9"/>
      <c r="P539" s="3"/>
      <c r="Q539" s="3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 ht="18" x14ac:dyDescent="0.3">
      <c r="A540" s="16"/>
      <c r="B540" s="53"/>
      <c r="C540" s="53"/>
      <c r="D540" s="3"/>
      <c r="E540" s="3"/>
      <c r="F540" s="3"/>
      <c r="G540" s="3"/>
      <c r="H540" s="9"/>
      <c r="I540" s="3"/>
      <c r="J540" s="3"/>
      <c r="K540" s="3"/>
      <c r="L540" s="3"/>
      <c r="M540" s="3"/>
      <c r="N540" s="9"/>
      <c r="O540" s="9"/>
      <c r="P540" s="3"/>
      <c r="Q540" s="3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 ht="18" x14ac:dyDescent="0.3">
      <c r="A541" s="16"/>
      <c r="B541" s="53"/>
      <c r="C541" s="53"/>
      <c r="D541" s="3"/>
      <c r="E541" s="3"/>
      <c r="F541" s="3"/>
      <c r="G541" s="3"/>
      <c r="H541" s="9"/>
      <c r="I541" s="3"/>
      <c r="J541" s="3"/>
      <c r="K541" s="3"/>
      <c r="L541" s="3"/>
      <c r="M541" s="3"/>
      <c r="N541" s="9"/>
      <c r="O541" s="9"/>
      <c r="P541" s="3"/>
      <c r="Q541" s="3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 ht="18" x14ac:dyDescent="0.3">
      <c r="A542" s="16"/>
      <c r="B542" s="53"/>
      <c r="C542" s="53"/>
      <c r="D542" s="3"/>
      <c r="E542" s="3"/>
      <c r="F542" s="3"/>
      <c r="G542" s="3"/>
      <c r="H542" s="9"/>
      <c r="I542" s="3"/>
      <c r="J542" s="3"/>
      <c r="K542" s="3"/>
      <c r="L542" s="3"/>
      <c r="M542" s="3"/>
      <c r="N542" s="9"/>
      <c r="O542" s="9"/>
      <c r="P542" s="3"/>
      <c r="Q542" s="3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 ht="18" x14ac:dyDescent="0.3">
      <c r="A543" s="16"/>
      <c r="B543" s="53"/>
      <c r="C543" s="53"/>
      <c r="D543" s="3"/>
      <c r="E543" s="3"/>
      <c r="F543" s="3"/>
      <c r="G543" s="3"/>
      <c r="H543" s="9"/>
      <c r="I543" s="3"/>
      <c r="J543" s="3"/>
      <c r="K543" s="3"/>
      <c r="L543" s="3"/>
      <c r="M543" s="3"/>
      <c r="N543" s="9"/>
      <c r="O543" s="9"/>
      <c r="P543" s="3"/>
      <c r="Q543" s="3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 ht="18" x14ac:dyDescent="0.3">
      <c r="A544" s="16"/>
      <c r="B544" s="53"/>
      <c r="C544" s="53"/>
      <c r="D544" s="3"/>
      <c r="E544" s="3"/>
      <c r="F544" s="3"/>
      <c r="G544" s="3"/>
      <c r="H544" s="9"/>
      <c r="I544" s="3"/>
      <c r="J544" s="3"/>
      <c r="K544" s="3"/>
      <c r="L544" s="3"/>
      <c r="M544" s="3"/>
      <c r="N544" s="9"/>
      <c r="O544" s="9"/>
      <c r="P544" s="3"/>
      <c r="Q544" s="3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ht="18" x14ac:dyDescent="0.3">
      <c r="A545" s="16"/>
      <c r="B545" s="53"/>
      <c r="C545" s="53"/>
      <c r="D545" s="3"/>
      <c r="E545" s="3"/>
      <c r="F545" s="3"/>
      <c r="G545" s="3"/>
      <c r="H545" s="9"/>
      <c r="I545" s="3"/>
      <c r="J545" s="3"/>
      <c r="K545" s="3"/>
      <c r="L545" s="3"/>
      <c r="M545" s="3"/>
      <c r="N545" s="9"/>
      <c r="O545" s="9"/>
      <c r="P545" s="3"/>
      <c r="Q545" s="3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ht="18" x14ac:dyDescent="0.3">
      <c r="A546" s="16"/>
      <c r="B546" s="53"/>
      <c r="C546" s="53"/>
      <c r="D546" s="3"/>
      <c r="E546" s="3"/>
      <c r="F546" s="3"/>
      <c r="G546" s="3"/>
      <c r="H546" s="9"/>
      <c r="I546" s="3"/>
      <c r="J546" s="3"/>
      <c r="K546" s="3"/>
      <c r="L546" s="3"/>
      <c r="M546" s="3"/>
      <c r="N546" s="9"/>
      <c r="O546" s="9"/>
      <c r="P546" s="3"/>
      <c r="Q546" s="3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ht="18" x14ac:dyDescent="0.3">
      <c r="A547" s="16"/>
      <c r="B547" s="53"/>
      <c r="C547" s="53"/>
      <c r="D547" s="3"/>
      <c r="E547" s="3"/>
      <c r="F547" s="3"/>
      <c r="G547" s="3"/>
      <c r="H547" s="9"/>
      <c r="I547" s="3"/>
      <c r="J547" s="3"/>
      <c r="K547" s="3"/>
      <c r="L547" s="3"/>
      <c r="M547" s="3"/>
      <c r="N547" s="9"/>
      <c r="O547" s="9"/>
      <c r="P547" s="3"/>
      <c r="Q547" s="3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ht="18" x14ac:dyDescent="0.3">
      <c r="A548" s="16"/>
      <c r="B548" s="53"/>
      <c r="C548" s="53"/>
      <c r="D548" s="3"/>
      <c r="E548" s="3"/>
      <c r="F548" s="3"/>
      <c r="G548" s="3"/>
      <c r="H548" s="9"/>
      <c r="I548" s="3"/>
      <c r="J548" s="3"/>
      <c r="K548" s="3"/>
      <c r="L548" s="3"/>
      <c r="M548" s="3"/>
      <c r="N548" s="9"/>
      <c r="O548" s="9"/>
      <c r="P548" s="3"/>
      <c r="Q548" s="3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 ht="18" x14ac:dyDescent="0.3">
      <c r="A549" s="16"/>
      <c r="B549" s="53"/>
      <c r="C549" s="53"/>
      <c r="D549" s="3"/>
      <c r="E549" s="3"/>
      <c r="F549" s="3"/>
      <c r="G549" s="3"/>
      <c r="H549" s="9"/>
      <c r="I549" s="3"/>
      <c r="J549" s="3"/>
      <c r="K549" s="3"/>
      <c r="L549" s="3"/>
      <c r="M549" s="3"/>
      <c r="N549" s="9"/>
      <c r="O549" s="9"/>
      <c r="P549" s="3"/>
      <c r="Q549" s="3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 ht="18" x14ac:dyDescent="0.3">
      <c r="A550" s="16"/>
      <c r="B550" s="53"/>
      <c r="C550" s="53"/>
      <c r="D550" s="3"/>
      <c r="E550" s="3"/>
      <c r="F550" s="3"/>
      <c r="G550" s="3"/>
      <c r="H550" s="9"/>
      <c r="I550" s="3"/>
      <c r="J550" s="3"/>
      <c r="K550" s="3"/>
      <c r="L550" s="3"/>
      <c r="M550" s="3"/>
      <c r="N550" s="9"/>
      <c r="O550" s="9"/>
      <c r="P550" s="3"/>
      <c r="Q550" s="3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ht="18" x14ac:dyDescent="0.3">
      <c r="A551" s="16"/>
      <c r="B551" s="53"/>
      <c r="C551" s="53"/>
      <c r="D551" s="3"/>
      <c r="E551" s="3"/>
      <c r="F551" s="3"/>
      <c r="G551" s="3"/>
      <c r="H551" s="9"/>
      <c r="I551" s="3"/>
      <c r="J551" s="3"/>
      <c r="K551" s="3"/>
      <c r="L551" s="3"/>
      <c r="M551" s="3"/>
      <c r="N551" s="9"/>
      <c r="O551" s="9"/>
      <c r="P551" s="3"/>
      <c r="Q551" s="3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ht="18" x14ac:dyDescent="0.3">
      <c r="A552" s="16"/>
      <c r="B552" s="53"/>
      <c r="C552" s="53"/>
      <c r="D552" s="3"/>
      <c r="E552" s="3"/>
      <c r="F552" s="3"/>
      <c r="G552" s="3"/>
      <c r="H552" s="9"/>
      <c r="I552" s="3"/>
      <c r="J552" s="3"/>
      <c r="K552" s="3"/>
      <c r="L552" s="3"/>
      <c r="M552" s="3"/>
      <c r="N552" s="9"/>
      <c r="O552" s="9"/>
      <c r="P552" s="3"/>
      <c r="Q552" s="3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ht="18" x14ac:dyDescent="0.3">
      <c r="A553" s="16"/>
      <c r="B553" s="53"/>
      <c r="C553" s="53"/>
      <c r="D553" s="3"/>
      <c r="E553" s="3"/>
      <c r="F553" s="3"/>
      <c r="G553" s="3"/>
      <c r="H553" s="9"/>
      <c r="I553" s="3"/>
      <c r="J553" s="3"/>
      <c r="K553" s="3"/>
      <c r="L553" s="3"/>
      <c r="M553" s="3"/>
      <c r="N553" s="9"/>
      <c r="O553" s="9"/>
      <c r="P553" s="3"/>
      <c r="Q553" s="3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 ht="18" x14ac:dyDescent="0.3">
      <c r="A554" s="16"/>
      <c r="B554" s="53"/>
      <c r="C554" s="53"/>
      <c r="D554" s="3"/>
      <c r="E554" s="3"/>
      <c r="F554" s="3"/>
      <c r="G554" s="3"/>
      <c r="H554" s="9"/>
      <c r="I554" s="3"/>
      <c r="J554" s="3"/>
      <c r="K554" s="3"/>
      <c r="L554" s="3"/>
      <c r="M554" s="3"/>
      <c r="N554" s="9"/>
      <c r="O554" s="9"/>
      <c r="P554" s="3"/>
      <c r="Q554" s="3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 ht="18" x14ac:dyDescent="0.3">
      <c r="A555" s="16"/>
      <c r="B555" s="53"/>
      <c r="C555" s="53"/>
      <c r="D555" s="3"/>
      <c r="E555" s="3"/>
      <c r="F555" s="3"/>
      <c r="G555" s="3"/>
      <c r="H555" s="9"/>
      <c r="I555" s="3"/>
      <c r="J555" s="3"/>
      <c r="K555" s="3"/>
      <c r="L555" s="3"/>
      <c r="M555" s="3"/>
      <c r="N555" s="9"/>
      <c r="O555" s="9"/>
      <c r="P555" s="3"/>
      <c r="Q555" s="3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 ht="18" x14ac:dyDescent="0.3">
      <c r="A556" s="16"/>
      <c r="B556" s="53"/>
      <c r="C556" s="53"/>
      <c r="D556" s="3"/>
      <c r="E556" s="3"/>
      <c r="F556" s="3"/>
      <c r="G556" s="3"/>
      <c r="H556" s="9"/>
      <c r="I556" s="3"/>
      <c r="J556" s="3"/>
      <c r="K556" s="3"/>
      <c r="L556" s="3"/>
      <c r="M556" s="3"/>
      <c r="N556" s="9"/>
      <c r="O556" s="9"/>
      <c r="P556" s="3"/>
      <c r="Q556" s="3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 ht="18" x14ac:dyDescent="0.3">
      <c r="A557" s="16"/>
      <c r="B557" s="53"/>
      <c r="C557" s="53"/>
      <c r="D557" s="3"/>
      <c r="E557" s="3"/>
      <c r="F557" s="3"/>
      <c r="G557" s="3"/>
      <c r="H557" s="9"/>
      <c r="I557" s="3"/>
      <c r="J557" s="3"/>
      <c r="K557" s="3"/>
      <c r="L557" s="3"/>
      <c r="M557" s="3"/>
      <c r="N557" s="9"/>
      <c r="O557" s="9"/>
      <c r="P557" s="3"/>
      <c r="Q557" s="3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 ht="18" x14ac:dyDescent="0.3">
      <c r="A558" s="16"/>
      <c r="B558" s="53"/>
      <c r="C558" s="53"/>
      <c r="D558" s="3"/>
      <c r="E558" s="3"/>
      <c r="F558" s="3"/>
      <c r="G558" s="3"/>
      <c r="H558" s="9"/>
      <c r="I558" s="3"/>
      <c r="J558" s="3"/>
      <c r="K558" s="3"/>
      <c r="L558" s="3"/>
      <c r="M558" s="3"/>
      <c r="N558" s="9"/>
      <c r="O558" s="9"/>
      <c r="P558" s="3"/>
      <c r="Q558" s="3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 ht="18" x14ac:dyDescent="0.3">
      <c r="A559" s="16"/>
      <c r="B559" s="53"/>
      <c r="C559" s="53"/>
      <c r="D559" s="3"/>
      <c r="E559" s="3"/>
      <c r="F559" s="3"/>
      <c r="G559" s="3"/>
      <c r="H559" s="9"/>
      <c r="I559" s="3"/>
      <c r="J559" s="3"/>
      <c r="K559" s="3"/>
      <c r="L559" s="3"/>
      <c r="M559" s="3"/>
      <c r="N559" s="9"/>
      <c r="O559" s="9"/>
      <c r="P559" s="3"/>
      <c r="Q559" s="3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 ht="18" x14ac:dyDescent="0.3">
      <c r="A560" s="16"/>
      <c r="B560" s="53"/>
      <c r="C560" s="53"/>
      <c r="D560" s="3"/>
      <c r="E560" s="3"/>
      <c r="F560" s="3"/>
      <c r="G560" s="3"/>
      <c r="H560" s="9"/>
      <c r="I560" s="3"/>
      <c r="J560" s="3"/>
      <c r="K560" s="3"/>
      <c r="L560" s="3"/>
      <c r="M560" s="3"/>
      <c r="N560" s="9"/>
      <c r="O560" s="9"/>
      <c r="P560" s="3"/>
      <c r="Q560" s="3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 ht="18" x14ac:dyDescent="0.3">
      <c r="A561" s="16"/>
      <c r="B561" s="53"/>
      <c r="C561" s="53"/>
      <c r="D561" s="3"/>
      <c r="E561" s="3"/>
      <c r="F561" s="3"/>
      <c r="G561" s="3"/>
      <c r="H561" s="9"/>
      <c r="I561" s="3"/>
      <c r="J561" s="3"/>
      <c r="K561" s="3"/>
      <c r="L561" s="3"/>
      <c r="M561" s="3"/>
      <c r="N561" s="9"/>
      <c r="O561" s="9"/>
      <c r="P561" s="3"/>
      <c r="Q561" s="3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 ht="18" x14ac:dyDescent="0.3">
      <c r="A562" s="16"/>
      <c r="B562" s="53"/>
      <c r="C562" s="53"/>
      <c r="D562" s="3"/>
      <c r="E562" s="3"/>
      <c r="F562" s="3"/>
      <c r="G562" s="3"/>
      <c r="H562" s="9"/>
      <c r="I562" s="3"/>
      <c r="J562" s="3"/>
      <c r="K562" s="3"/>
      <c r="L562" s="3"/>
      <c r="M562" s="3"/>
      <c r="N562" s="9"/>
      <c r="O562" s="9"/>
      <c r="P562" s="3"/>
      <c r="Q562" s="3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 ht="18" x14ac:dyDescent="0.3">
      <c r="A563" s="16"/>
      <c r="B563" s="53"/>
      <c r="C563" s="53"/>
      <c r="D563" s="3"/>
      <c r="E563" s="3"/>
      <c r="F563" s="3"/>
      <c r="G563" s="3"/>
      <c r="H563" s="9"/>
      <c r="I563" s="3"/>
      <c r="J563" s="3"/>
      <c r="K563" s="3"/>
      <c r="L563" s="3"/>
      <c r="M563" s="3"/>
      <c r="N563" s="9"/>
      <c r="O563" s="9"/>
      <c r="P563" s="3"/>
      <c r="Q563" s="3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 ht="18" x14ac:dyDescent="0.3">
      <c r="A564" s="16"/>
      <c r="B564" s="53"/>
      <c r="C564" s="53"/>
      <c r="D564" s="3"/>
      <c r="E564" s="3"/>
      <c r="F564" s="3"/>
      <c r="G564" s="3"/>
      <c r="H564" s="9"/>
      <c r="I564" s="3"/>
      <c r="J564" s="3"/>
      <c r="K564" s="3"/>
      <c r="L564" s="3"/>
      <c r="M564" s="3"/>
      <c r="N564" s="9"/>
      <c r="O564" s="9"/>
      <c r="P564" s="3"/>
      <c r="Q564" s="3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 ht="18" x14ac:dyDescent="0.3">
      <c r="A565" s="16"/>
      <c r="B565" s="53"/>
      <c r="C565" s="53"/>
      <c r="D565" s="3"/>
      <c r="E565" s="3"/>
      <c r="F565" s="3"/>
      <c r="G565" s="3"/>
      <c r="H565" s="9"/>
      <c r="I565" s="3"/>
      <c r="J565" s="3"/>
      <c r="K565" s="3"/>
      <c r="L565" s="3"/>
      <c r="M565" s="3"/>
      <c r="N565" s="9"/>
      <c r="O565" s="9"/>
      <c r="P565" s="3"/>
      <c r="Q565" s="3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 ht="18" x14ac:dyDescent="0.3">
      <c r="A566" s="16"/>
      <c r="B566" s="53"/>
      <c r="C566" s="53"/>
      <c r="D566" s="3"/>
      <c r="E566" s="3"/>
      <c r="F566" s="3"/>
      <c r="G566" s="3"/>
      <c r="H566" s="9"/>
      <c r="I566" s="3"/>
      <c r="J566" s="3"/>
      <c r="K566" s="3"/>
      <c r="L566" s="3"/>
      <c r="M566" s="3"/>
      <c r="N566" s="9"/>
      <c r="O566" s="9"/>
      <c r="P566" s="3"/>
      <c r="Q566" s="3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 ht="18" x14ac:dyDescent="0.3">
      <c r="A567" s="16"/>
      <c r="B567" s="53"/>
      <c r="C567" s="53"/>
      <c r="D567" s="3"/>
      <c r="E567" s="3"/>
      <c r="F567" s="3"/>
      <c r="G567" s="3"/>
      <c r="H567" s="9"/>
      <c r="I567" s="3"/>
      <c r="J567" s="3"/>
      <c r="K567" s="3"/>
      <c r="L567" s="3"/>
      <c r="M567" s="3"/>
      <c r="N567" s="9"/>
      <c r="O567" s="9"/>
      <c r="P567" s="3"/>
      <c r="Q567" s="3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 ht="18" x14ac:dyDescent="0.3">
      <c r="A568" s="16"/>
      <c r="B568" s="53"/>
      <c r="C568" s="53"/>
      <c r="D568" s="3"/>
      <c r="E568" s="3"/>
      <c r="F568" s="3"/>
      <c r="G568" s="3"/>
      <c r="H568" s="9"/>
      <c r="I568" s="3"/>
      <c r="J568" s="3"/>
      <c r="K568" s="3"/>
      <c r="L568" s="3"/>
      <c r="M568" s="3"/>
      <c r="N568" s="9"/>
      <c r="O568" s="9"/>
      <c r="P568" s="3"/>
      <c r="Q568" s="3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 ht="18" x14ac:dyDescent="0.3">
      <c r="A569" s="16"/>
      <c r="B569" s="53"/>
      <c r="C569" s="53"/>
      <c r="D569" s="3"/>
      <c r="E569" s="3"/>
      <c r="F569" s="3"/>
      <c r="G569" s="3"/>
      <c r="H569" s="9"/>
      <c r="I569" s="3"/>
      <c r="J569" s="3"/>
      <c r="K569" s="3"/>
      <c r="L569" s="3"/>
      <c r="M569" s="3"/>
      <c r="N569" s="9"/>
      <c r="O569" s="9"/>
      <c r="P569" s="3"/>
      <c r="Q569" s="3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 ht="18" x14ac:dyDescent="0.3">
      <c r="A570" s="16"/>
      <c r="B570" s="53"/>
      <c r="C570" s="53"/>
      <c r="D570" s="3"/>
      <c r="E570" s="3"/>
      <c r="F570" s="3"/>
      <c r="G570" s="3"/>
      <c r="H570" s="9"/>
      <c r="I570" s="3"/>
      <c r="J570" s="3"/>
      <c r="K570" s="3"/>
      <c r="L570" s="3"/>
      <c r="M570" s="3"/>
      <c r="N570" s="9"/>
      <c r="O570" s="9"/>
      <c r="P570" s="3"/>
      <c r="Q570" s="3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 ht="18" x14ac:dyDescent="0.3">
      <c r="A571" s="16"/>
      <c r="B571" s="53"/>
      <c r="C571" s="53"/>
      <c r="D571" s="3"/>
      <c r="E571" s="3"/>
      <c r="F571" s="3"/>
      <c r="G571" s="3"/>
      <c r="H571" s="9"/>
      <c r="I571" s="3"/>
      <c r="J571" s="3"/>
      <c r="K571" s="3"/>
      <c r="L571" s="3"/>
      <c r="M571" s="3"/>
      <c r="N571" s="9"/>
      <c r="O571" s="9"/>
      <c r="P571" s="3"/>
      <c r="Q571" s="3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 ht="18" x14ac:dyDescent="0.3">
      <c r="A572" s="16"/>
      <c r="B572" s="53"/>
      <c r="C572" s="53"/>
      <c r="D572" s="3"/>
      <c r="E572" s="3"/>
      <c r="F572" s="3"/>
      <c r="G572" s="3"/>
      <c r="H572" s="9"/>
      <c r="I572" s="3"/>
      <c r="J572" s="3"/>
      <c r="K572" s="3"/>
      <c r="L572" s="3"/>
      <c r="M572" s="3"/>
      <c r="N572" s="9"/>
      <c r="O572" s="9"/>
      <c r="P572" s="3"/>
      <c r="Q572" s="3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 ht="18" x14ac:dyDescent="0.3">
      <c r="A573" s="16"/>
      <c r="B573" s="53"/>
      <c r="C573" s="53"/>
      <c r="D573" s="3"/>
      <c r="E573" s="3"/>
      <c r="F573" s="3"/>
      <c r="G573" s="3"/>
      <c r="H573" s="9"/>
      <c r="I573" s="3"/>
      <c r="J573" s="3"/>
      <c r="K573" s="3"/>
      <c r="L573" s="3"/>
      <c r="M573" s="3"/>
      <c r="N573" s="9"/>
      <c r="O573" s="9"/>
      <c r="P573" s="3"/>
      <c r="Q573" s="3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 ht="18" x14ac:dyDescent="0.3">
      <c r="A574" s="16"/>
      <c r="B574" s="53"/>
      <c r="C574" s="53"/>
      <c r="D574" s="3"/>
      <c r="E574" s="3"/>
      <c r="F574" s="3"/>
      <c r="G574" s="3"/>
      <c r="H574" s="9"/>
      <c r="I574" s="3"/>
      <c r="J574" s="3"/>
      <c r="K574" s="3"/>
      <c r="L574" s="3"/>
      <c r="M574" s="3"/>
      <c r="N574" s="9"/>
      <c r="O574" s="9"/>
      <c r="P574" s="3"/>
      <c r="Q574" s="3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 ht="18" x14ac:dyDescent="0.3">
      <c r="A575" s="16"/>
      <c r="B575" s="53"/>
      <c r="C575" s="53"/>
      <c r="D575" s="3"/>
      <c r="E575" s="3"/>
      <c r="F575" s="3"/>
      <c r="G575" s="3"/>
      <c r="H575" s="9"/>
      <c r="I575" s="3"/>
      <c r="J575" s="3"/>
      <c r="K575" s="3"/>
      <c r="L575" s="3"/>
      <c r="M575" s="3"/>
      <c r="N575" s="9"/>
      <c r="O575" s="9"/>
      <c r="P575" s="3"/>
      <c r="Q575" s="3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 ht="18" x14ac:dyDescent="0.3">
      <c r="A576" s="16"/>
      <c r="B576" s="53"/>
      <c r="C576" s="53"/>
      <c r="D576" s="3"/>
      <c r="E576" s="3"/>
      <c r="F576" s="3"/>
      <c r="G576" s="3"/>
      <c r="H576" s="9"/>
      <c r="I576" s="3"/>
      <c r="J576" s="3"/>
      <c r="K576" s="3"/>
      <c r="L576" s="3"/>
      <c r="M576" s="3"/>
      <c r="N576" s="9"/>
      <c r="O576" s="9"/>
      <c r="P576" s="3"/>
      <c r="Q576" s="3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 ht="18" x14ac:dyDescent="0.3">
      <c r="A577" s="16"/>
      <c r="B577" s="53"/>
      <c r="C577" s="53"/>
      <c r="D577" s="3"/>
      <c r="E577" s="3"/>
      <c r="F577" s="3"/>
      <c r="G577" s="3"/>
      <c r="H577" s="9"/>
      <c r="I577" s="3"/>
      <c r="J577" s="3"/>
      <c r="K577" s="3"/>
      <c r="L577" s="3"/>
      <c r="M577" s="3"/>
      <c r="N577" s="9"/>
      <c r="O577" s="9"/>
      <c r="P577" s="3"/>
      <c r="Q577" s="3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 ht="18" x14ac:dyDescent="0.3">
      <c r="A578" s="16"/>
      <c r="B578" s="53"/>
      <c r="C578" s="53"/>
      <c r="D578" s="3"/>
      <c r="E578" s="3"/>
      <c r="F578" s="3"/>
      <c r="G578" s="3"/>
      <c r="H578" s="9"/>
      <c r="I578" s="3"/>
      <c r="J578" s="3"/>
      <c r="K578" s="3"/>
      <c r="L578" s="3"/>
      <c r="M578" s="3"/>
      <c r="N578" s="9"/>
      <c r="O578" s="9"/>
      <c r="P578" s="3"/>
      <c r="Q578" s="3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 ht="18" x14ac:dyDescent="0.3">
      <c r="A579" s="16"/>
      <c r="B579" s="53"/>
      <c r="C579" s="53"/>
      <c r="D579" s="3"/>
      <c r="E579" s="3"/>
      <c r="F579" s="3"/>
      <c r="G579" s="3"/>
      <c r="H579" s="9"/>
      <c r="I579" s="3"/>
      <c r="J579" s="3"/>
      <c r="K579" s="3"/>
      <c r="L579" s="3"/>
      <c r="M579" s="3"/>
      <c r="N579" s="9"/>
      <c r="O579" s="9"/>
      <c r="P579" s="3"/>
      <c r="Q579" s="3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 ht="18" x14ac:dyDescent="0.3">
      <c r="A580" s="55"/>
      <c r="B580" s="56"/>
      <c r="C580" s="56"/>
      <c r="D580" s="4"/>
      <c r="E580" s="4"/>
      <c r="F580" s="4"/>
      <c r="G580" s="4"/>
      <c r="H580" s="57"/>
      <c r="I580" s="4"/>
      <c r="J580" s="4"/>
      <c r="K580" s="4"/>
      <c r="L580" s="4"/>
      <c r="M580" s="4"/>
      <c r="N580" s="57"/>
      <c r="O580" s="57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 ht="18" x14ac:dyDescent="0.3">
      <c r="A581" s="55"/>
      <c r="B581" s="56"/>
      <c r="C581" s="56"/>
      <c r="D581" s="4"/>
      <c r="E581" s="4"/>
      <c r="F581" s="4"/>
      <c r="G581" s="4"/>
      <c r="H581" s="57"/>
      <c r="I581" s="4"/>
      <c r="J581" s="4"/>
      <c r="K581" s="4"/>
      <c r="L581" s="4"/>
      <c r="M581" s="4"/>
      <c r="N581" s="57"/>
      <c r="O581" s="57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 ht="18" x14ac:dyDescent="0.3">
      <c r="A582" s="55"/>
      <c r="B582" s="56"/>
      <c r="C582" s="56"/>
      <c r="D582" s="4"/>
      <c r="E582" s="4"/>
      <c r="F582" s="4"/>
      <c r="G582" s="4"/>
      <c r="H582" s="57"/>
      <c r="I582" s="4"/>
      <c r="J582" s="4"/>
      <c r="K582" s="4"/>
      <c r="L582" s="4"/>
      <c r="M582" s="4"/>
      <c r="N582" s="57"/>
      <c r="O582" s="57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 ht="18" x14ac:dyDescent="0.3">
      <c r="A583" s="55"/>
      <c r="B583" s="56"/>
      <c r="C583" s="56"/>
      <c r="D583" s="4"/>
      <c r="E583" s="4"/>
      <c r="F583" s="4"/>
      <c r="G583" s="4"/>
      <c r="H583" s="57"/>
      <c r="I583" s="4"/>
      <c r="J583" s="4"/>
      <c r="K583" s="4"/>
      <c r="L583" s="4"/>
      <c r="M583" s="4"/>
      <c r="N583" s="57"/>
      <c r="O583" s="57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 ht="18" x14ac:dyDescent="0.3">
      <c r="A584" s="55"/>
      <c r="B584" s="56"/>
      <c r="C584" s="56"/>
      <c r="D584" s="4"/>
      <c r="E584" s="4"/>
      <c r="F584" s="4"/>
      <c r="G584" s="4"/>
      <c r="H584" s="57"/>
      <c r="I584" s="4"/>
      <c r="J584" s="4"/>
      <c r="K584" s="4"/>
      <c r="L584" s="4"/>
      <c r="M584" s="4"/>
      <c r="N584" s="57"/>
      <c r="O584" s="57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 ht="18" x14ac:dyDescent="0.3">
      <c r="A585" s="55"/>
      <c r="B585" s="56"/>
      <c r="C585" s="56"/>
      <c r="D585" s="4"/>
      <c r="E585" s="4"/>
      <c r="F585" s="4"/>
      <c r="G585" s="4"/>
      <c r="H585" s="57"/>
      <c r="I585" s="4"/>
      <c r="J585" s="4"/>
      <c r="K585" s="4"/>
      <c r="L585" s="4"/>
      <c r="M585" s="4"/>
      <c r="N585" s="57"/>
      <c r="O585" s="57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 ht="18" x14ac:dyDescent="0.3">
      <c r="A586" s="55"/>
      <c r="B586" s="56"/>
      <c r="C586" s="56"/>
      <c r="D586" s="4"/>
      <c r="E586" s="4"/>
      <c r="F586" s="4"/>
      <c r="G586" s="4"/>
      <c r="H586" s="57"/>
      <c r="I586" s="4"/>
      <c r="J586" s="4"/>
      <c r="K586" s="4"/>
      <c r="L586" s="4"/>
      <c r="M586" s="4"/>
      <c r="N586" s="57"/>
      <c r="O586" s="57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 ht="18" x14ac:dyDescent="0.3">
      <c r="A587" s="55"/>
      <c r="B587" s="56"/>
      <c r="C587" s="56"/>
      <c r="D587" s="4"/>
      <c r="E587" s="4"/>
      <c r="F587" s="4"/>
      <c r="G587" s="4"/>
      <c r="H587" s="57"/>
      <c r="I587" s="4"/>
      <c r="J587" s="4"/>
      <c r="K587" s="4"/>
      <c r="L587" s="4"/>
      <c r="M587" s="4"/>
      <c r="N587" s="57"/>
      <c r="O587" s="57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 ht="18" x14ac:dyDescent="0.3">
      <c r="A588" s="55"/>
      <c r="B588" s="56"/>
      <c r="C588" s="56"/>
      <c r="D588" s="4"/>
      <c r="E588" s="4"/>
      <c r="F588" s="4"/>
      <c r="G588" s="4"/>
      <c r="H588" s="57"/>
      <c r="I588" s="4"/>
      <c r="J588" s="4"/>
      <c r="K588" s="4"/>
      <c r="L588" s="4"/>
      <c r="M588" s="4"/>
      <c r="N588" s="57"/>
      <c r="O588" s="57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 ht="18" x14ac:dyDescent="0.3">
      <c r="A589" s="55"/>
      <c r="B589" s="56"/>
      <c r="C589" s="56"/>
      <c r="D589" s="4"/>
      <c r="E589" s="4"/>
      <c r="F589" s="4"/>
      <c r="G589" s="4"/>
      <c r="H589" s="57"/>
      <c r="I589" s="4"/>
      <c r="J589" s="4"/>
      <c r="K589" s="4"/>
      <c r="L589" s="4"/>
      <c r="M589" s="4"/>
      <c r="N589" s="57"/>
      <c r="O589" s="57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 ht="18" x14ac:dyDescent="0.3">
      <c r="A590" s="55"/>
      <c r="B590" s="56"/>
      <c r="C590" s="56"/>
      <c r="D590" s="4"/>
      <c r="E590" s="4"/>
      <c r="F590" s="4"/>
      <c r="G590" s="4"/>
      <c r="H590" s="57"/>
      <c r="I590" s="4"/>
      <c r="J590" s="4"/>
      <c r="K590" s="4"/>
      <c r="L590" s="4"/>
      <c r="M590" s="4"/>
      <c r="N590" s="57"/>
      <c r="O590" s="57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 ht="18" x14ac:dyDescent="0.3">
      <c r="A591" s="55"/>
      <c r="B591" s="56"/>
      <c r="C591" s="56"/>
      <c r="D591" s="4"/>
      <c r="E591" s="4"/>
      <c r="F591" s="4"/>
      <c r="G591" s="4"/>
      <c r="H591" s="57"/>
      <c r="I591" s="4"/>
      <c r="J591" s="4"/>
      <c r="K591" s="4"/>
      <c r="L591" s="4"/>
      <c r="M591" s="4"/>
      <c r="N591" s="57"/>
      <c r="O591" s="57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 ht="18" x14ac:dyDescent="0.3">
      <c r="A592" s="55"/>
      <c r="B592" s="56"/>
      <c r="C592" s="56"/>
      <c r="D592" s="4"/>
      <c r="E592" s="4"/>
      <c r="F592" s="4"/>
      <c r="G592" s="4"/>
      <c r="H592" s="57"/>
      <c r="I592" s="4"/>
      <c r="J592" s="4"/>
      <c r="K592" s="4"/>
      <c r="L592" s="4"/>
      <c r="M592" s="4"/>
      <c r="N592" s="57"/>
      <c r="O592" s="57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 ht="18" x14ac:dyDescent="0.3">
      <c r="A593" s="55"/>
      <c r="B593" s="56"/>
      <c r="C593" s="56"/>
      <c r="D593" s="4"/>
      <c r="E593" s="4"/>
      <c r="F593" s="4"/>
      <c r="G593" s="4"/>
      <c r="H593" s="57"/>
      <c r="I593" s="4"/>
      <c r="J593" s="4"/>
      <c r="K593" s="4"/>
      <c r="L593" s="4"/>
      <c r="M593" s="4"/>
      <c r="N593" s="57"/>
      <c r="O593" s="57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 ht="18" x14ac:dyDescent="0.3">
      <c r="A594" s="55"/>
      <c r="B594" s="56"/>
      <c r="C594" s="56"/>
      <c r="D594" s="4"/>
      <c r="E594" s="4"/>
      <c r="F594" s="4"/>
      <c r="G594" s="4"/>
      <c r="H594" s="57"/>
      <c r="I594" s="4"/>
      <c r="J594" s="4"/>
      <c r="K594" s="4"/>
      <c r="L594" s="4"/>
      <c r="M594" s="4"/>
      <c r="N594" s="57"/>
      <c r="O594" s="57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 ht="18" x14ac:dyDescent="0.3">
      <c r="A595" s="55"/>
      <c r="B595" s="56"/>
      <c r="C595" s="56"/>
      <c r="D595" s="4"/>
      <c r="E595" s="4"/>
      <c r="F595" s="4"/>
      <c r="G595" s="4"/>
      <c r="H595" s="57"/>
      <c r="I595" s="4"/>
      <c r="J595" s="4"/>
      <c r="K595" s="4"/>
      <c r="L595" s="4"/>
      <c r="M595" s="4"/>
      <c r="N595" s="57"/>
      <c r="O595" s="57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 ht="18" x14ac:dyDescent="0.3">
      <c r="A596" s="55"/>
      <c r="B596" s="56"/>
      <c r="C596" s="56"/>
      <c r="D596" s="4"/>
      <c r="E596" s="4"/>
      <c r="F596" s="4"/>
      <c r="G596" s="4"/>
      <c r="H596" s="57"/>
      <c r="I596" s="4"/>
      <c r="J596" s="4"/>
      <c r="K596" s="4"/>
      <c r="L596" s="4"/>
      <c r="M596" s="4"/>
      <c r="N596" s="57"/>
      <c r="O596" s="57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 ht="18" x14ac:dyDescent="0.3">
      <c r="A597" s="55"/>
      <c r="B597" s="56"/>
      <c r="C597" s="56"/>
      <c r="D597" s="4"/>
      <c r="E597" s="4"/>
      <c r="F597" s="4"/>
      <c r="G597" s="4"/>
      <c r="H597" s="57"/>
      <c r="I597" s="4"/>
      <c r="J597" s="4"/>
      <c r="K597" s="4"/>
      <c r="L597" s="4"/>
      <c r="M597" s="4"/>
      <c r="N597" s="57"/>
      <c r="O597" s="57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 ht="18" x14ac:dyDescent="0.3">
      <c r="A598" s="55"/>
      <c r="B598" s="56"/>
      <c r="C598" s="56"/>
      <c r="D598" s="4"/>
      <c r="E598" s="4"/>
      <c r="F598" s="4"/>
      <c r="G598" s="4"/>
      <c r="H598" s="57"/>
      <c r="I598" s="4"/>
      <c r="J598" s="4"/>
      <c r="K598" s="4"/>
      <c r="L598" s="4"/>
      <c r="M598" s="4"/>
      <c r="N598" s="57"/>
      <c r="O598" s="57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 ht="18" x14ac:dyDescent="0.3">
      <c r="A599" s="55"/>
      <c r="B599" s="56"/>
      <c r="C599" s="56"/>
      <c r="D599" s="4"/>
      <c r="E599" s="4"/>
      <c r="F599" s="4"/>
      <c r="G599" s="4"/>
      <c r="H599" s="57"/>
      <c r="I599" s="4"/>
      <c r="J599" s="4"/>
      <c r="K599" s="4"/>
      <c r="L599" s="4"/>
      <c r="M599" s="4"/>
      <c r="N599" s="57"/>
      <c r="O599" s="57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 ht="18" x14ac:dyDescent="0.3">
      <c r="A600" s="55"/>
      <c r="B600" s="56"/>
      <c r="C600" s="56"/>
      <c r="D600" s="4"/>
      <c r="E600" s="4"/>
      <c r="F600" s="4"/>
      <c r="G600" s="4"/>
      <c r="H600" s="57"/>
      <c r="I600" s="4"/>
      <c r="J600" s="4"/>
      <c r="K600" s="4"/>
      <c r="L600" s="4"/>
      <c r="M600" s="4"/>
      <c r="N600" s="57"/>
      <c r="O600" s="57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 ht="18" x14ac:dyDescent="0.3">
      <c r="A601" s="55"/>
      <c r="B601" s="56"/>
      <c r="C601" s="56"/>
      <c r="D601" s="4"/>
      <c r="E601" s="4"/>
      <c r="F601" s="4"/>
      <c r="G601" s="4"/>
      <c r="H601" s="57"/>
      <c r="I601" s="4"/>
      <c r="J601" s="4"/>
      <c r="K601" s="4"/>
      <c r="L601" s="4"/>
      <c r="M601" s="4"/>
      <c r="N601" s="57"/>
      <c r="O601" s="57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 ht="18" x14ac:dyDescent="0.3">
      <c r="A602" s="55"/>
      <c r="B602" s="56"/>
      <c r="C602" s="56"/>
      <c r="D602" s="4"/>
      <c r="E602" s="4"/>
      <c r="F602" s="4"/>
      <c r="G602" s="4"/>
      <c r="H602" s="57"/>
      <c r="I602" s="4"/>
      <c r="J602" s="4"/>
      <c r="K602" s="4"/>
      <c r="L602" s="4"/>
      <c r="M602" s="4"/>
      <c r="N602" s="57"/>
      <c r="O602" s="5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 ht="18" x14ac:dyDescent="0.3">
      <c r="A603" s="55"/>
      <c r="B603" s="56"/>
      <c r="C603" s="56"/>
      <c r="D603" s="4"/>
      <c r="E603" s="4"/>
      <c r="F603" s="4"/>
      <c r="G603" s="4"/>
      <c r="H603" s="57"/>
      <c r="I603" s="4"/>
      <c r="J603" s="4"/>
      <c r="K603" s="4"/>
      <c r="L603" s="4"/>
      <c r="M603" s="4"/>
      <c r="N603" s="57"/>
      <c r="O603" s="5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 ht="18" x14ac:dyDescent="0.3">
      <c r="A604" s="55"/>
      <c r="B604" s="56"/>
      <c r="C604" s="56"/>
      <c r="D604" s="4"/>
      <c r="E604" s="4"/>
      <c r="F604" s="4"/>
      <c r="G604" s="4"/>
      <c r="H604" s="57"/>
      <c r="I604" s="4"/>
      <c r="J604" s="4"/>
      <c r="K604" s="4"/>
      <c r="L604" s="4"/>
      <c r="M604" s="4"/>
      <c r="N604" s="57"/>
      <c r="O604" s="5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 ht="18" x14ac:dyDescent="0.3">
      <c r="A605" s="55"/>
      <c r="B605" s="56"/>
      <c r="C605" s="56"/>
      <c r="D605" s="4"/>
      <c r="E605" s="4"/>
      <c r="F605" s="4"/>
      <c r="G605" s="4"/>
      <c r="H605" s="57"/>
      <c r="I605" s="4"/>
      <c r="J605" s="4"/>
      <c r="K605" s="4"/>
      <c r="L605" s="4"/>
      <c r="M605" s="4"/>
      <c r="N605" s="57"/>
      <c r="O605" s="5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 ht="18" x14ac:dyDescent="0.3">
      <c r="A606" s="55"/>
      <c r="B606" s="56"/>
      <c r="C606" s="56"/>
      <c r="D606" s="4"/>
      <c r="E606" s="4"/>
      <c r="F606" s="4"/>
      <c r="G606" s="4"/>
      <c r="H606" s="57"/>
      <c r="I606" s="4"/>
      <c r="J606" s="4"/>
      <c r="K606" s="4"/>
      <c r="L606" s="4"/>
      <c r="M606" s="4"/>
      <c r="N606" s="57"/>
      <c r="O606" s="5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 ht="18" x14ac:dyDescent="0.3">
      <c r="A607" s="55"/>
      <c r="B607" s="56"/>
      <c r="C607" s="56"/>
      <c r="D607" s="4"/>
      <c r="E607" s="4"/>
      <c r="F607" s="4"/>
      <c r="G607" s="4"/>
      <c r="H607" s="57"/>
      <c r="I607" s="4"/>
      <c r="J607" s="4"/>
      <c r="K607" s="4"/>
      <c r="L607" s="4"/>
      <c r="M607" s="4"/>
      <c r="N607" s="57"/>
      <c r="O607" s="5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 ht="18" x14ac:dyDescent="0.3">
      <c r="A608" s="55"/>
      <c r="B608" s="56"/>
      <c r="C608" s="56"/>
      <c r="D608" s="4"/>
      <c r="E608" s="4"/>
      <c r="F608" s="4"/>
      <c r="G608" s="4"/>
      <c r="H608" s="57"/>
      <c r="I608" s="4"/>
      <c r="J608" s="4"/>
      <c r="K608" s="4"/>
      <c r="L608" s="4"/>
      <c r="M608" s="4"/>
      <c r="N608" s="57"/>
      <c r="O608" s="5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 ht="18" x14ac:dyDescent="0.3">
      <c r="A609" s="55"/>
      <c r="B609" s="56"/>
      <c r="C609" s="56"/>
      <c r="D609" s="4"/>
      <c r="E609" s="4"/>
      <c r="F609" s="4"/>
      <c r="G609" s="4"/>
      <c r="H609" s="57"/>
      <c r="I609" s="4"/>
      <c r="J609" s="4"/>
      <c r="K609" s="4"/>
      <c r="L609" s="4"/>
      <c r="M609" s="4"/>
      <c r="N609" s="57"/>
      <c r="O609" s="5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 ht="18" x14ac:dyDescent="0.3">
      <c r="A610" s="55"/>
      <c r="B610" s="56"/>
      <c r="C610" s="56"/>
      <c r="D610" s="4"/>
      <c r="E610" s="4"/>
      <c r="F610" s="4"/>
      <c r="G610" s="4"/>
      <c r="H610" s="57"/>
      <c r="I610" s="4"/>
      <c r="J610" s="4"/>
      <c r="K610" s="4"/>
      <c r="L610" s="4"/>
      <c r="M610" s="4"/>
      <c r="N610" s="57"/>
      <c r="O610" s="5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 ht="18" x14ac:dyDescent="0.3">
      <c r="A611" s="55"/>
      <c r="B611" s="56"/>
      <c r="C611" s="56"/>
      <c r="D611" s="4"/>
      <c r="E611" s="4"/>
      <c r="F611" s="4"/>
      <c r="G611" s="4"/>
      <c r="H611" s="57"/>
      <c r="I611" s="4"/>
      <c r="J611" s="4"/>
      <c r="K611" s="4"/>
      <c r="L611" s="4"/>
      <c r="M611" s="4"/>
      <c r="N611" s="57"/>
      <c r="O611" s="5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 ht="18" x14ac:dyDescent="0.3">
      <c r="A612" s="55"/>
      <c r="B612" s="56"/>
      <c r="C612" s="56"/>
      <c r="D612" s="4"/>
      <c r="E612" s="4"/>
      <c r="F612" s="4"/>
      <c r="G612" s="4"/>
      <c r="H612" s="57"/>
      <c r="I612" s="4"/>
      <c r="J612" s="4"/>
      <c r="K612" s="4"/>
      <c r="L612" s="4"/>
      <c r="M612" s="4"/>
      <c r="N612" s="57"/>
      <c r="O612" s="5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 ht="18" x14ac:dyDescent="0.3">
      <c r="A613" s="55"/>
      <c r="B613" s="56"/>
      <c r="C613" s="56"/>
      <c r="D613" s="4"/>
      <c r="E613" s="4"/>
      <c r="F613" s="4"/>
      <c r="G613" s="4"/>
      <c r="H613" s="57"/>
      <c r="I613" s="4"/>
      <c r="J613" s="4"/>
      <c r="K613" s="4"/>
      <c r="L613" s="4"/>
      <c r="M613" s="4"/>
      <c r="N613" s="57"/>
      <c r="O613" s="5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 ht="18" x14ac:dyDescent="0.3">
      <c r="A614" s="55"/>
      <c r="B614" s="56"/>
      <c r="C614" s="56"/>
      <c r="D614" s="4"/>
      <c r="E614" s="4"/>
      <c r="F614" s="4"/>
      <c r="G614" s="4"/>
      <c r="H614" s="57"/>
      <c r="I614" s="4"/>
      <c r="J614" s="4"/>
      <c r="K614" s="4"/>
      <c r="L614" s="4"/>
      <c r="M614" s="4"/>
      <c r="N614" s="57"/>
      <c r="O614" s="5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 ht="18" x14ac:dyDescent="0.3">
      <c r="A615" s="55"/>
      <c r="B615" s="56"/>
      <c r="C615" s="56"/>
      <c r="D615" s="4"/>
      <c r="E615" s="4"/>
      <c r="F615" s="4"/>
      <c r="G615" s="4"/>
      <c r="H615" s="57"/>
      <c r="I615" s="4"/>
      <c r="J615" s="4"/>
      <c r="K615" s="4"/>
      <c r="L615" s="4"/>
      <c r="M615" s="4"/>
      <c r="N615" s="57"/>
      <c r="O615" s="5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 ht="18" x14ac:dyDescent="0.3">
      <c r="A616" s="55"/>
      <c r="B616" s="56"/>
      <c r="C616" s="56"/>
      <c r="D616" s="4"/>
      <c r="E616" s="4"/>
      <c r="F616" s="4"/>
      <c r="G616" s="4"/>
      <c r="H616" s="57"/>
      <c r="I616" s="4"/>
      <c r="J616" s="4"/>
      <c r="K616" s="4"/>
      <c r="L616" s="4"/>
      <c r="M616" s="4"/>
      <c r="N616" s="57"/>
      <c r="O616" s="5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 ht="18" x14ac:dyDescent="0.3">
      <c r="A617" s="55"/>
      <c r="B617" s="56"/>
      <c r="C617" s="56"/>
      <c r="D617" s="4"/>
      <c r="E617" s="4"/>
      <c r="F617" s="4"/>
      <c r="G617" s="4"/>
      <c r="H617" s="57"/>
      <c r="I617" s="4"/>
      <c r="J617" s="4"/>
      <c r="K617" s="4"/>
      <c r="L617" s="4"/>
      <c r="M617" s="4"/>
      <c r="N617" s="57"/>
      <c r="O617" s="5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 ht="18" x14ac:dyDescent="0.3">
      <c r="A618" s="55"/>
      <c r="B618" s="56"/>
      <c r="C618" s="56"/>
      <c r="D618" s="4"/>
      <c r="E618" s="4"/>
      <c r="F618" s="4"/>
      <c r="G618" s="4"/>
      <c r="H618" s="57"/>
      <c r="I618" s="4"/>
      <c r="J618" s="4"/>
      <c r="K618" s="4"/>
      <c r="L618" s="4"/>
      <c r="M618" s="4"/>
      <c r="N618" s="57"/>
      <c r="O618" s="5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 ht="18" x14ac:dyDescent="0.3">
      <c r="A619" s="55"/>
      <c r="B619" s="56"/>
      <c r="C619" s="56"/>
      <c r="D619" s="4"/>
      <c r="E619" s="4"/>
      <c r="F619" s="4"/>
      <c r="G619" s="4"/>
      <c r="H619" s="57"/>
      <c r="I619" s="4"/>
      <c r="J619" s="4"/>
      <c r="K619" s="4"/>
      <c r="L619" s="4"/>
      <c r="M619" s="4"/>
      <c r="N619" s="57"/>
      <c r="O619" s="5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 ht="18" x14ac:dyDescent="0.3">
      <c r="A620" s="55"/>
      <c r="B620" s="56"/>
      <c r="C620" s="56"/>
      <c r="D620" s="4"/>
      <c r="E620" s="4"/>
      <c r="F620" s="4"/>
      <c r="G620" s="4"/>
      <c r="H620" s="57"/>
      <c r="I620" s="4"/>
      <c r="J620" s="4"/>
      <c r="K620" s="4"/>
      <c r="L620" s="4"/>
      <c r="M620" s="4"/>
      <c r="N620" s="57"/>
      <c r="O620" s="5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 ht="18" x14ac:dyDescent="0.3">
      <c r="A621" s="55"/>
      <c r="B621" s="56"/>
      <c r="C621" s="56"/>
      <c r="D621" s="4"/>
      <c r="E621" s="4"/>
      <c r="F621" s="4"/>
      <c r="G621" s="4"/>
      <c r="H621" s="57"/>
      <c r="I621" s="4"/>
      <c r="J621" s="4"/>
      <c r="K621" s="4"/>
      <c r="L621" s="4"/>
      <c r="M621" s="4"/>
      <c r="N621" s="57"/>
      <c r="O621" s="5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 ht="18" x14ac:dyDescent="0.3">
      <c r="A622" s="55"/>
      <c r="B622" s="56"/>
      <c r="C622" s="56"/>
      <c r="D622" s="4"/>
      <c r="E622" s="4"/>
      <c r="F622" s="4"/>
      <c r="G622" s="4"/>
      <c r="H622" s="57"/>
      <c r="I622" s="4"/>
      <c r="J622" s="4"/>
      <c r="K622" s="4"/>
      <c r="L622" s="4"/>
      <c r="M622" s="4"/>
      <c r="N622" s="57"/>
      <c r="O622" s="5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 ht="18" x14ac:dyDescent="0.3">
      <c r="A623" s="55"/>
      <c r="B623" s="56"/>
      <c r="C623" s="56"/>
      <c r="D623" s="4"/>
      <c r="E623" s="4"/>
      <c r="F623" s="4"/>
      <c r="G623" s="4"/>
      <c r="H623" s="57"/>
      <c r="I623" s="4"/>
      <c r="J623" s="4"/>
      <c r="K623" s="4"/>
      <c r="L623" s="4"/>
      <c r="M623" s="4"/>
      <c r="N623" s="57"/>
      <c r="O623" s="5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 ht="18" x14ac:dyDescent="0.3">
      <c r="A624" s="55"/>
      <c r="B624" s="56"/>
      <c r="C624" s="56"/>
      <c r="D624" s="4"/>
      <c r="E624" s="4"/>
      <c r="F624" s="4"/>
      <c r="G624" s="4"/>
      <c r="H624" s="57"/>
      <c r="I624" s="4"/>
      <c r="J624" s="4"/>
      <c r="K624" s="4"/>
      <c r="L624" s="4"/>
      <c r="M624" s="4"/>
      <c r="N624" s="57"/>
      <c r="O624" s="5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 ht="18" x14ac:dyDescent="0.3">
      <c r="A625" s="55"/>
      <c r="B625" s="56"/>
      <c r="C625" s="56"/>
      <c r="D625" s="4"/>
      <c r="E625" s="4"/>
      <c r="F625" s="4"/>
      <c r="G625" s="4"/>
      <c r="H625" s="57"/>
      <c r="I625" s="4"/>
      <c r="J625" s="4"/>
      <c r="K625" s="4"/>
      <c r="L625" s="4"/>
      <c r="M625" s="4"/>
      <c r="N625" s="57"/>
      <c r="O625" s="5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 ht="18" x14ac:dyDescent="0.3">
      <c r="A626" s="55"/>
      <c r="B626" s="56"/>
      <c r="C626" s="56"/>
      <c r="D626" s="4"/>
      <c r="E626" s="4"/>
      <c r="F626" s="4"/>
      <c r="G626" s="4"/>
      <c r="H626" s="57"/>
      <c r="I626" s="4"/>
      <c r="J626" s="4"/>
      <c r="K626" s="4"/>
      <c r="L626" s="4"/>
      <c r="M626" s="4"/>
      <c r="N626" s="57"/>
      <c r="O626" s="5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 ht="18" x14ac:dyDescent="0.3">
      <c r="A627" s="55"/>
      <c r="B627" s="56"/>
      <c r="C627" s="56"/>
      <c r="D627" s="4"/>
      <c r="E627" s="4"/>
      <c r="F627" s="4"/>
      <c r="G627" s="4"/>
      <c r="H627" s="57"/>
      <c r="I627" s="4"/>
      <c r="J627" s="4"/>
      <c r="K627" s="4"/>
      <c r="L627" s="4"/>
      <c r="M627" s="4"/>
      <c r="N627" s="57"/>
      <c r="O627" s="5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 ht="18" x14ac:dyDescent="0.3">
      <c r="A628" s="55"/>
      <c r="B628" s="56"/>
      <c r="C628" s="56"/>
      <c r="D628" s="4"/>
      <c r="E628" s="4"/>
      <c r="F628" s="4"/>
      <c r="G628" s="4"/>
      <c r="H628" s="57"/>
      <c r="I628" s="4"/>
      <c r="J628" s="4"/>
      <c r="K628" s="4"/>
      <c r="L628" s="4"/>
      <c r="M628" s="4"/>
      <c r="N628" s="57"/>
      <c r="O628" s="5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 ht="18" x14ac:dyDescent="0.3">
      <c r="A629" s="55"/>
      <c r="B629" s="56"/>
      <c r="C629" s="56"/>
      <c r="D629" s="4"/>
      <c r="E629" s="4"/>
      <c r="F629" s="4"/>
      <c r="G629" s="4"/>
      <c r="H629" s="57"/>
      <c r="I629" s="4"/>
      <c r="J629" s="4"/>
      <c r="K629" s="4"/>
      <c r="L629" s="4"/>
      <c r="M629" s="4"/>
      <c r="N629" s="57"/>
      <c r="O629" s="5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 ht="18" x14ac:dyDescent="0.3">
      <c r="A630" s="55"/>
      <c r="B630" s="56"/>
      <c r="C630" s="56"/>
      <c r="D630" s="4"/>
      <c r="E630" s="4"/>
      <c r="F630" s="4"/>
      <c r="G630" s="4"/>
      <c r="H630" s="57"/>
      <c r="I630" s="4"/>
      <c r="J630" s="4"/>
      <c r="K630" s="4"/>
      <c r="L630" s="4"/>
      <c r="M630" s="4"/>
      <c r="N630" s="57"/>
      <c r="O630" s="5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 ht="18" x14ac:dyDescent="0.3">
      <c r="A631" s="55"/>
      <c r="B631" s="56"/>
      <c r="C631" s="56"/>
      <c r="D631" s="4"/>
      <c r="E631" s="4"/>
      <c r="F631" s="4"/>
      <c r="G631" s="4"/>
      <c r="H631" s="57"/>
      <c r="I631" s="4"/>
      <c r="J631" s="4"/>
      <c r="K631" s="4"/>
      <c r="L631" s="4"/>
      <c r="M631" s="4"/>
      <c r="N631" s="57"/>
      <c r="O631" s="5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 ht="18" x14ac:dyDescent="0.3">
      <c r="A632" s="55"/>
      <c r="B632" s="56"/>
      <c r="C632" s="56"/>
      <c r="D632" s="4"/>
      <c r="E632" s="4"/>
      <c r="F632" s="4"/>
      <c r="G632" s="4"/>
      <c r="H632" s="57"/>
      <c r="I632" s="4"/>
      <c r="J632" s="4"/>
      <c r="K632" s="4"/>
      <c r="L632" s="4"/>
      <c r="M632" s="4"/>
      <c r="N632" s="57"/>
      <c r="O632" s="5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 ht="18" x14ac:dyDescent="0.3">
      <c r="A633" s="55"/>
      <c r="B633" s="56"/>
      <c r="C633" s="56"/>
      <c r="D633" s="4"/>
      <c r="E633" s="4"/>
      <c r="F633" s="4"/>
      <c r="G633" s="4"/>
      <c r="H633" s="57"/>
      <c r="I633" s="4"/>
      <c r="J633" s="4"/>
      <c r="K633" s="4"/>
      <c r="L633" s="4"/>
      <c r="M633" s="4"/>
      <c r="N633" s="57"/>
      <c r="O633" s="5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 ht="18" x14ac:dyDescent="0.3">
      <c r="A634" s="55"/>
      <c r="B634" s="56"/>
      <c r="C634" s="56"/>
      <c r="D634" s="4"/>
      <c r="E634" s="4"/>
      <c r="F634" s="4"/>
      <c r="G634" s="4"/>
      <c r="H634" s="57"/>
      <c r="I634" s="4"/>
      <c r="J634" s="4"/>
      <c r="K634" s="4"/>
      <c r="L634" s="4"/>
      <c r="M634" s="4"/>
      <c r="N634" s="57"/>
      <c r="O634" s="5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 ht="18" x14ac:dyDescent="0.3">
      <c r="A635" s="55"/>
      <c r="B635" s="56"/>
      <c r="C635" s="56"/>
      <c r="D635" s="4"/>
      <c r="E635" s="4"/>
      <c r="F635" s="4"/>
      <c r="G635" s="4"/>
      <c r="H635" s="57"/>
      <c r="I635" s="4"/>
      <c r="J635" s="4"/>
      <c r="K635" s="4"/>
      <c r="L635" s="4"/>
      <c r="M635" s="4"/>
      <c r="N635" s="57"/>
      <c r="O635" s="5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 ht="18" x14ac:dyDescent="0.3">
      <c r="A636" s="55"/>
      <c r="B636" s="56"/>
      <c r="C636" s="56"/>
      <c r="D636" s="4"/>
      <c r="E636" s="4"/>
      <c r="F636" s="4"/>
      <c r="G636" s="4"/>
      <c r="H636" s="57"/>
      <c r="I636" s="4"/>
      <c r="J636" s="4"/>
      <c r="K636" s="4"/>
      <c r="L636" s="4"/>
      <c r="M636" s="4"/>
      <c r="N636" s="57"/>
      <c r="O636" s="5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 ht="18" x14ac:dyDescent="0.3">
      <c r="A637" s="55"/>
      <c r="B637" s="56"/>
      <c r="C637" s="56"/>
      <c r="D637" s="4"/>
      <c r="E637" s="4"/>
      <c r="F637" s="4"/>
      <c r="G637" s="4"/>
      <c r="H637" s="57"/>
      <c r="I637" s="4"/>
      <c r="J637" s="4"/>
      <c r="K637" s="4"/>
      <c r="L637" s="4"/>
      <c r="M637" s="4"/>
      <c r="N637" s="57"/>
      <c r="O637" s="5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 ht="18" x14ac:dyDescent="0.3">
      <c r="A638" s="55"/>
      <c r="B638" s="56"/>
      <c r="C638" s="56"/>
      <c r="D638" s="4"/>
      <c r="E638" s="4"/>
      <c r="F638" s="4"/>
      <c r="G638" s="4"/>
      <c r="H638" s="57"/>
      <c r="I638" s="4"/>
      <c r="J638" s="4"/>
      <c r="K638" s="4"/>
      <c r="L638" s="4"/>
      <c r="M638" s="4"/>
      <c r="N638" s="57"/>
      <c r="O638" s="5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 ht="18" x14ac:dyDescent="0.3">
      <c r="A639" s="55"/>
      <c r="B639" s="56"/>
      <c r="C639" s="56"/>
      <c r="D639" s="4"/>
      <c r="E639" s="4"/>
      <c r="F639" s="4"/>
      <c r="G639" s="4"/>
      <c r="H639" s="57"/>
      <c r="I639" s="4"/>
      <c r="J639" s="4"/>
      <c r="K639" s="4"/>
      <c r="L639" s="4"/>
      <c r="M639" s="4"/>
      <c r="N639" s="57"/>
      <c r="O639" s="5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 ht="18" x14ac:dyDescent="0.3">
      <c r="A640" s="55"/>
      <c r="B640" s="56"/>
      <c r="C640" s="56"/>
      <c r="D640" s="4"/>
      <c r="E640" s="4"/>
      <c r="F640" s="4"/>
      <c r="G640" s="4"/>
      <c r="H640" s="57"/>
      <c r="I640" s="4"/>
      <c r="J640" s="4"/>
      <c r="K640" s="4"/>
      <c r="L640" s="4"/>
      <c r="M640" s="4"/>
      <c r="N640" s="57"/>
      <c r="O640" s="5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 ht="18" x14ac:dyDescent="0.3">
      <c r="A641" s="55"/>
      <c r="B641" s="56"/>
      <c r="C641" s="56"/>
      <c r="D641" s="4"/>
      <c r="E641" s="4"/>
      <c r="F641" s="4"/>
      <c r="G641" s="4"/>
      <c r="H641" s="57"/>
      <c r="I641" s="4"/>
      <c r="J641" s="4"/>
      <c r="K641" s="4"/>
      <c r="L641" s="4"/>
      <c r="M641" s="4"/>
      <c r="N641" s="57"/>
      <c r="O641" s="5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 ht="18" x14ac:dyDescent="0.3">
      <c r="A642" s="55"/>
      <c r="B642" s="56"/>
      <c r="C642" s="56"/>
      <c r="D642" s="4"/>
      <c r="E642" s="4"/>
      <c r="F642" s="4"/>
      <c r="G642" s="4"/>
      <c r="H642" s="57"/>
      <c r="I642" s="4"/>
      <c r="J642" s="4"/>
      <c r="K642" s="4"/>
      <c r="L642" s="4"/>
      <c r="M642" s="4"/>
      <c r="N642" s="57"/>
      <c r="O642" s="5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 ht="18" x14ac:dyDescent="0.3">
      <c r="A643" s="55"/>
      <c r="B643" s="56"/>
      <c r="C643" s="56"/>
      <c r="D643" s="4"/>
      <c r="E643" s="4"/>
      <c r="F643" s="4"/>
      <c r="G643" s="4"/>
      <c r="H643" s="57"/>
      <c r="I643" s="4"/>
      <c r="J643" s="4"/>
      <c r="K643" s="4"/>
      <c r="L643" s="4"/>
      <c r="M643" s="4"/>
      <c r="N643" s="57"/>
      <c r="O643" s="57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 ht="18" x14ac:dyDescent="0.3">
      <c r="A644" s="55"/>
      <c r="B644" s="4"/>
      <c r="C644" s="4"/>
      <c r="D644" s="4"/>
      <c r="E644" s="4"/>
      <c r="F644" s="4"/>
      <c r="G644" s="4"/>
      <c r="H644" s="57"/>
      <c r="I644" s="4"/>
      <c r="J644" s="4"/>
      <c r="K644" s="4"/>
      <c r="L644" s="4"/>
      <c r="M644" s="4"/>
      <c r="N644" s="57"/>
      <c r="O644" s="57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 ht="18" x14ac:dyDescent="0.3">
      <c r="A645" s="55"/>
      <c r="B645" s="4"/>
      <c r="C645" s="4"/>
      <c r="D645" s="4"/>
      <c r="E645" s="4"/>
      <c r="F645" s="4"/>
      <c r="G645" s="4"/>
      <c r="H645" s="57"/>
      <c r="I645" s="4"/>
      <c r="J645" s="4"/>
      <c r="K645" s="4"/>
      <c r="L645" s="4"/>
      <c r="M645" s="4"/>
      <c r="N645" s="57"/>
      <c r="O645" s="57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 ht="18" x14ac:dyDescent="0.3">
      <c r="A646" s="55"/>
      <c r="B646" s="4"/>
      <c r="C646" s="4"/>
      <c r="D646" s="4"/>
      <c r="E646" s="4"/>
      <c r="F646" s="4"/>
      <c r="G646" s="4"/>
      <c r="H646" s="57"/>
      <c r="I646" s="4"/>
      <c r="J646" s="4"/>
      <c r="K646" s="4"/>
      <c r="L646" s="4"/>
      <c r="M646" s="4"/>
      <c r="N646" s="57"/>
      <c r="O646" s="57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 ht="18" x14ac:dyDescent="0.3">
      <c r="A647" s="55"/>
      <c r="B647" s="4"/>
      <c r="C647" s="4"/>
      <c r="D647" s="4"/>
      <c r="E647" s="4"/>
      <c r="F647" s="4"/>
      <c r="G647" s="4"/>
      <c r="H647" s="57"/>
      <c r="I647" s="4"/>
      <c r="J647" s="4"/>
      <c r="K647" s="4"/>
      <c r="L647" s="4"/>
      <c r="M647" s="4"/>
      <c r="N647" s="57"/>
      <c r="O647" s="57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 ht="18" x14ac:dyDescent="0.3">
      <c r="A648" s="55"/>
      <c r="B648" s="4"/>
      <c r="C648" s="4"/>
      <c r="D648" s="4"/>
      <c r="E648" s="4"/>
      <c r="F648" s="4"/>
      <c r="G648" s="4"/>
      <c r="H648" s="57"/>
      <c r="I648" s="4"/>
      <c r="J648" s="4"/>
      <c r="K648" s="4"/>
      <c r="L648" s="4"/>
      <c r="M648" s="4"/>
      <c r="N648" s="57"/>
      <c r="O648" s="57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 ht="18" x14ac:dyDescent="0.3">
      <c r="A649" s="55"/>
      <c r="B649" s="4"/>
      <c r="C649" s="4"/>
      <c r="D649" s="4"/>
      <c r="E649" s="4"/>
      <c r="F649" s="4"/>
      <c r="G649" s="4"/>
      <c r="H649" s="57"/>
      <c r="I649" s="4"/>
      <c r="J649" s="4"/>
      <c r="K649" s="4"/>
      <c r="L649" s="4"/>
      <c r="M649" s="4"/>
      <c r="N649" s="57"/>
      <c r="O649" s="57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 ht="18" x14ac:dyDescent="0.3">
      <c r="A650" s="55"/>
      <c r="B650" s="4"/>
      <c r="C650" s="4"/>
      <c r="D650" s="4"/>
      <c r="E650" s="4"/>
      <c r="F650" s="4"/>
      <c r="G650" s="4"/>
      <c r="H650" s="57"/>
      <c r="I650" s="4"/>
      <c r="J650" s="4"/>
      <c r="K650" s="4"/>
      <c r="L650" s="4"/>
      <c r="M650" s="4"/>
      <c r="N650" s="57"/>
      <c r="O650" s="57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 ht="18" x14ac:dyDescent="0.3">
      <c r="A651" s="55"/>
      <c r="B651" s="4"/>
      <c r="C651" s="4"/>
      <c r="D651" s="4"/>
      <c r="E651" s="4"/>
      <c r="F651" s="4"/>
      <c r="G651" s="4"/>
      <c r="H651" s="57"/>
      <c r="I651" s="4"/>
      <c r="J651" s="4"/>
      <c r="K651" s="4"/>
      <c r="L651" s="4"/>
      <c r="M651" s="4"/>
      <c r="N651" s="57"/>
      <c r="O651" s="57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 ht="18" x14ac:dyDescent="0.3">
      <c r="A652" s="55"/>
      <c r="B652" s="4"/>
      <c r="C652" s="4"/>
      <c r="D652" s="4"/>
      <c r="E652" s="4"/>
      <c r="F652" s="4"/>
      <c r="G652" s="4"/>
      <c r="H652" s="57"/>
      <c r="I652" s="4"/>
      <c r="J652" s="4"/>
      <c r="K652" s="4"/>
      <c r="L652" s="4"/>
      <c r="M652" s="4"/>
      <c r="N652" s="57"/>
      <c r="O652" s="57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 ht="18" x14ac:dyDescent="0.3">
      <c r="A653" s="55"/>
      <c r="B653" s="4"/>
      <c r="C653" s="4"/>
      <c r="D653" s="4"/>
      <c r="E653" s="4"/>
      <c r="F653" s="4"/>
      <c r="G653" s="4"/>
      <c r="H653" s="57"/>
      <c r="I653" s="4"/>
      <c r="J653" s="4"/>
      <c r="K653" s="4"/>
      <c r="L653" s="4"/>
      <c r="M653" s="4"/>
      <c r="N653" s="57"/>
      <c r="O653" s="57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 ht="18" x14ac:dyDescent="0.3">
      <c r="A654" s="55"/>
      <c r="B654" s="4"/>
      <c r="C654" s="4"/>
      <c r="D654" s="4"/>
      <c r="E654" s="4"/>
      <c r="F654" s="4"/>
      <c r="G654" s="4"/>
      <c r="H654" s="57"/>
      <c r="I654" s="4"/>
      <c r="J654" s="4"/>
      <c r="K654" s="4"/>
      <c r="L654" s="4"/>
      <c r="M654" s="4"/>
      <c r="N654" s="57"/>
      <c r="O654" s="57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 ht="18" x14ac:dyDescent="0.3">
      <c r="A655" s="55"/>
      <c r="B655" s="4"/>
      <c r="C655" s="4"/>
      <c r="D655" s="4"/>
      <c r="E655" s="4"/>
      <c r="F655" s="4"/>
      <c r="G655" s="4"/>
      <c r="H655" s="57"/>
      <c r="I655" s="4"/>
      <c r="J655" s="4"/>
      <c r="K655" s="4"/>
      <c r="L655" s="4"/>
      <c r="M655" s="4"/>
      <c r="N655" s="57"/>
      <c r="O655" s="57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 ht="18" x14ac:dyDescent="0.3">
      <c r="A656" s="55"/>
      <c r="B656" s="4"/>
      <c r="C656" s="4"/>
      <c r="D656" s="4"/>
      <c r="E656" s="4"/>
      <c r="F656" s="4"/>
      <c r="G656" s="4"/>
      <c r="H656" s="57"/>
      <c r="I656" s="4"/>
      <c r="J656" s="4"/>
      <c r="K656" s="4"/>
      <c r="L656" s="4"/>
      <c r="M656" s="4"/>
      <c r="N656" s="57"/>
      <c r="O656" s="57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 ht="18" x14ac:dyDescent="0.3">
      <c r="A657" s="55"/>
      <c r="B657" s="4"/>
      <c r="C657" s="4"/>
      <c r="D657" s="4"/>
      <c r="E657" s="4"/>
      <c r="F657" s="4"/>
      <c r="G657" s="4"/>
      <c r="H657" s="57"/>
      <c r="I657" s="4"/>
      <c r="J657" s="4"/>
      <c r="K657" s="4"/>
      <c r="L657" s="4"/>
      <c r="M657" s="4"/>
      <c r="N657" s="57"/>
      <c r="O657" s="57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 ht="18" x14ac:dyDescent="0.3">
      <c r="A658" s="55"/>
      <c r="B658" s="4"/>
      <c r="C658" s="4"/>
      <c r="D658" s="4"/>
      <c r="E658" s="4"/>
      <c r="F658" s="4"/>
      <c r="G658" s="4"/>
      <c r="H658" s="57"/>
      <c r="I658" s="4"/>
      <c r="J658" s="4"/>
      <c r="K658" s="4"/>
      <c r="L658" s="4"/>
      <c r="M658" s="4"/>
      <c r="N658" s="57"/>
      <c r="O658" s="57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 ht="18" x14ac:dyDescent="0.3">
      <c r="A659" s="55"/>
      <c r="B659" s="4"/>
      <c r="C659" s="4"/>
      <c r="D659" s="4"/>
      <c r="E659" s="4"/>
      <c r="F659" s="4"/>
      <c r="G659" s="4"/>
      <c r="H659" s="57"/>
      <c r="I659" s="4"/>
      <c r="J659" s="4"/>
      <c r="K659" s="4"/>
      <c r="L659" s="4"/>
      <c r="M659" s="4"/>
      <c r="N659" s="57"/>
      <c r="O659" s="57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 ht="18" x14ac:dyDescent="0.3">
      <c r="A660" s="55"/>
      <c r="B660" s="4"/>
      <c r="C660" s="4"/>
      <c r="D660" s="4"/>
      <c r="E660" s="4"/>
      <c r="F660" s="4"/>
      <c r="G660" s="4"/>
      <c r="H660" s="57"/>
      <c r="I660" s="4"/>
      <c r="J660" s="4"/>
      <c r="K660" s="4"/>
      <c r="L660" s="4"/>
      <c r="M660" s="4"/>
      <c r="N660" s="57"/>
      <c r="O660" s="57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 ht="18" x14ac:dyDescent="0.3">
      <c r="A661" s="55"/>
      <c r="B661" s="4"/>
      <c r="C661" s="4"/>
      <c r="D661" s="4"/>
      <c r="E661" s="4"/>
      <c r="F661" s="4"/>
      <c r="G661" s="4"/>
      <c r="H661" s="57"/>
      <c r="I661" s="4"/>
      <c r="J661" s="4"/>
      <c r="K661" s="4"/>
      <c r="L661" s="4"/>
      <c r="M661" s="4"/>
      <c r="N661" s="57"/>
      <c r="O661" s="57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 ht="18" x14ac:dyDescent="0.3">
      <c r="A662" s="55"/>
      <c r="B662" s="4"/>
      <c r="C662" s="4"/>
      <c r="D662" s="4"/>
      <c r="E662" s="4"/>
      <c r="F662" s="4"/>
      <c r="G662" s="4"/>
      <c r="H662" s="57"/>
      <c r="I662" s="4"/>
      <c r="J662" s="4"/>
      <c r="K662" s="4"/>
      <c r="L662" s="4"/>
      <c r="M662" s="4"/>
      <c r="N662" s="57"/>
      <c r="O662" s="57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 ht="18" x14ac:dyDescent="0.3">
      <c r="A663" s="55"/>
      <c r="B663" s="4"/>
      <c r="C663" s="4"/>
      <c r="D663" s="4"/>
      <c r="E663" s="4"/>
      <c r="F663" s="4"/>
      <c r="G663" s="4"/>
      <c r="H663" s="57"/>
      <c r="I663" s="4"/>
      <c r="J663" s="4"/>
      <c r="K663" s="4"/>
      <c r="L663" s="4"/>
      <c r="M663" s="4"/>
      <c r="N663" s="57"/>
      <c r="O663" s="57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 ht="18" x14ac:dyDescent="0.3">
      <c r="A664" s="55"/>
      <c r="B664" s="4"/>
      <c r="C664" s="4"/>
      <c r="D664" s="4"/>
      <c r="E664" s="4"/>
      <c r="F664" s="4"/>
      <c r="G664" s="4"/>
      <c r="H664" s="57"/>
      <c r="I664" s="4"/>
      <c r="J664" s="4"/>
      <c r="K664" s="4"/>
      <c r="L664" s="4"/>
      <c r="M664" s="4"/>
      <c r="N664" s="57"/>
      <c r="O664" s="57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 ht="18" x14ac:dyDescent="0.3">
      <c r="A665" s="55"/>
      <c r="B665" s="4"/>
      <c r="C665" s="4"/>
      <c r="D665" s="4"/>
      <c r="E665" s="4"/>
      <c r="F665" s="4"/>
      <c r="G665" s="4"/>
      <c r="H665" s="57"/>
      <c r="I665" s="4"/>
      <c r="J665" s="4"/>
      <c r="K665" s="4"/>
      <c r="L665" s="4"/>
      <c r="M665" s="4"/>
      <c r="N665" s="57"/>
      <c r="O665" s="57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 ht="18" x14ac:dyDescent="0.3">
      <c r="A666" s="55"/>
      <c r="B666" s="4"/>
      <c r="C666" s="4"/>
      <c r="D666" s="4"/>
      <c r="E666" s="4"/>
      <c r="F666" s="4"/>
      <c r="G666" s="4"/>
      <c r="H666" s="57"/>
      <c r="I666" s="4"/>
      <c r="J666" s="4"/>
      <c r="K666" s="4"/>
      <c r="L666" s="4"/>
      <c r="M666" s="4"/>
      <c r="N666" s="57"/>
      <c r="O666" s="57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 ht="18" x14ac:dyDescent="0.3">
      <c r="A667" s="55"/>
      <c r="B667" s="4"/>
      <c r="C667" s="4"/>
      <c r="D667" s="4"/>
      <c r="E667" s="4"/>
      <c r="F667" s="4"/>
      <c r="G667" s="4"/>
      <c r="H667" s="57"/>
      <c r="I667" s="4"/>
      <c r="J667" s="4"/>
      <c r="K667" s="4"/>
      <c r="L667" s="4"/>
      <c r="M667" s="4"/>
      <c r="N667" s="57"/>
      <c r="O667" s="57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 ht="18" x14ac:dyDescent="0.3">
      <c r="A668" s="55"/>
      <c r="B668" s="4"/>
      <c r="C668" s="4"/>
      <c r="D668" s="4"/>
      <c r="E668" s="4"/>
      <c r="F668" s="4"/>
      <c r="G668" s="4"/>
      <c r="H668" s="57"/>
      <c r="I668" s="4"/>
      <c r="J668" s="4"/>
      <c r="K668" s="4"/>
      <c r="L668" s="4"/>
      <c r="M668" s="4"/>
      <c r="N668" s="57"/>
      <c r="O668" s="57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 ht="18" x14ac:dyDescent="0.3">
      <c r="A669" s="55"/>
      <c r="B669" s="4"/>
      <c r="C669" s="4"/>
      <c r="D669" s="4"/>
      <c r="E669" s="4"/>
      <c r="F669" s="4"/>
      <c r="G669" s="4"/>
      <c r="H669" s="57"/>
      <c r="I669" s="4"/>
      <c r="J669" s="4"/>
      <c r="K669" s="4"/>
      <c r="L669" s="4"/>
      <c r="M669" s="4"/>
      <c r="N669" s="57"/>
      <c r="O669" s="57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 ht="18" x14ac:dyDescent="0.3">
      <c r="A670" s="4"/>
      <c r="B670" s="4"/>
      <c r="C670" s="4"/>
      <c r="D670" s="4"/>
      <c r="E670" s="4"/>
      <c r="F670" s="4"/>
      <c r="G670" s="4"/>
      <c r="H670" s="57"/>
      <c r="I670" s="4"/>
      <c r="J670" s="4"/>
      <c r="K670" s="4"/>
      <c r="L670" s="4"/>
      <c r="M670" s="4"/>
      <c r="N670" s="57"/>
      <c r="O670" s="57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 ht="18" x14ac:dyDescent="0.3">
      <c r="A671" s="4"/>
      <c r="B671" s="4"/>
      <c r="C671" s="4"/>
      <c r="D671" s="4"/>
      <c r="E671" s="4"/>
      <c r="F671" s="4"/>
      <c r="G671" s="4"/>
      <c r="H671" s="57"/>
      <c r="I671" s="4"/>
      <c r="J671" s="4"/>
      <c r="K671" s="4"/>
      <c r="L671" s="4"/>
      <c r="M671" s="4"/>
      <c r="N671" s="57"/>
      <c r="O671" s="57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 ht="18" x14ac:dyDescent="0.3">
      <c r="A672" s="4"/>
      <c r="B672" s="4"/>
      <c r="C672" s="4"/>
      <c r="D672" s="4"/>
      <c r="E672" s="4"/>
      <c r="F672" s="4"/>
      <c r="G672" s="4"/>
      <c r="H672" s="57"/>
      <c r="I672" s="4"/>
      <c r="J672" s="4"/>
      <c r="K672" s="4"/>
      <c r="L672" s="4"/>
      <c r="M672" s="4"/>
      <c r="N672" s="57"/>
      <c r="O672" s="57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 ht="18" x14ac:dyDescent="0.3">
      <c r="A673" s="4"/>
      <c r="B673" s="4"/>
      <c r="C673" s="4"/>
      <c r="D673" s="4"/>
      <c r="E673" s="4"/>
      <c r="F673" s="4"/>
      <c r="G673" s="4"/>
      <c r="H673" s="57"/>
      <c r="I673" s="4"/>
      <c r="J673" s="4"/>
      <c r="K673" s="4"/>
      <c r="L673" s="4"/>
      <c r="M673" s="4"/>
      <c r="N673" s="57"/>
      <c r="O673" s="57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 ht="18" x14ac:dyDescent="0.3">
      <c r="A674" s="4"/>
      <c r="B674" s="4"/>
      <c r="C674" s="4"/>
      <c r="D674" s="4"/>
      <c r="E674" s="4"/>
      <c r="F674" s="4"/>
      <c r="G674" s="4"/>
      <c r="H674" s="57"/>
      <c r="I674" s="4"/>
      <c r="J674" s="4"/>
      <c r="K674" s="4"/>
      <c r="L674" s="4"/>
      <c r="M674" s="4"/>
      <c r="N674" s="57"/>
      <c r="O674" s="57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 ht="18" x14ac:dyDescent="0.3">
      <c r="A675" s="4"/>
      <c r="B675" s="4"/>
      <c r="C675" s="4"/>
      <c r="D675" s="4"/>
      <c r="E675" s="4"/>
      <c r="F675" s="4"/>
      <c r="G675" s="4"/>
      <c r="H675" s="57"/>
      <c r="I675" s="4"/>
      <c r="J675" s="4"/>
      <c r="K675" s="4"/>
      <c r="L675" s="4"/>
      <c r="M675" s="4"/>
      <c r="N675" s="57"/>
      <c r="O675" s="57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 ht="18" x14ac:dyDescent="0.3">
      <c r="A676" s="4"/>
      <c r="B676" s="4"/>
      <c r="C676" s="4"/>
      <c r="D676" s="4"/>
      <c r="E676" s="4"/>
      <c r="F676" s="4"/>
      <c r="G676" s="4"/>
      <c r="H676" s="57"/>
      <c r="I676" s="4"/>
      <c r="J676" s="4"/>
      <c r="K676" s="4"/>
      <c r="L676" s="4"/>
      <c r="M676" s="4"/>
      <c r="N676" s="57"/>
      <c r="O676" s="57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 ht="18" x14ac:dyDescent="0.3">
      <c r="A677" s="4"/>
      <c r="B677" s="4"/>
      <c r="C677" s="4"/>
      <c r="D677" s="4"/>
      <c r="E677" s="4"/>
      <c r="F677" s="4"/>
      <c r="G677" s="4"/>
      <c r="H677" s="57"/>
      <c r="I677" s="4"/>
      <c r="J677" s="4"/>
      <c r="K677" s="4"/>
      <c r="L677" s="4"/>
      <c r="M677" s="4"/>
      <c r="N677" s="57"/>
      <c r="O677" s="57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 ht="18" x14ac:dyDescent="0.3">
      <c r="A678" s="4"/>
      <c r="B678" s="4"/>
      <c r="C678" s="4"/>
      <c r="D678" s="4"/>
      <c r="E678" s="4"/>
      <c r="F678" s="4"/>
      <c r="G678" s="4"/>
      <c r="H678" s="57"/>
      <c r="I678" s="4"/>
      <c r="J678" s="4"/>
      <c r="K678" s="4"/>
      <c r="L678" s="4"/>
      <c r="M678" s="4"/>
      <c r="N678" s="57"/>
      <c r="O678" s="57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 ht="18" x14ac:dyDescent="0.3">
      <c r="A679" s="4"/>
      <c r="B679" s="4"/>
      <c r="C679" s="4"/>
      <c r="D679" s="4"/>
      <c r="E679" s="4"/>
      <c r="F679" s="4"/>
      <c r="G679" s="4"/>
      <c r="H679" s="57"/>
      <c r="I679" s="4"/>
      <c r="J679" s="4"/>
      <c r="K679" s="4"/>
      <c r="L679" s="4"/>
      <c r="M679" s="4"/>
      <c r="N679" s="57"/>
      <c r="O679" s="57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 ht="18" x14ac:dyDescent="0.3">
      <c r="A680" s="4"/>
      <c r="B680" s="4"/>
      <c r="C680" s="4"/>
      <c r="D680" s="4"/>
      <c r="E680" s="4"/>
      <c r="F680" s="4"/>
      <c r="G680" s="4"/>
      <c r="H680" s="57"/>
      <c r="I680" s="4"/>
      <c r="J680" s="4"/>
      <c r="K680" s="4"/>
      <c r="L680" s="4"/>
      <c r="M680" s="4"/>
      <c r="N680" s="57"/>
      <c r="O680" s="57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 ht="18" x14ac:dyDescent="0.3">
      <c r="A681" s="4"/>
      <c r="B681" s="4"/>
      <c r="C681" s="4"/>
      <c r="D681" s="4"/>
      <c r="E681" s="4"/>
      <c r="F681" s="4"/>
      <c r="G681" s="4"/>
      <c r="H681" s="57"/>
      <c r="I681" s="4"/>
      <c r="J681" s="4"/>
      <c r="K681" s="4"/>
      <c r="L681" s="4"/>
      <c r="M681" s="4"/>
      <c r="N681" s="57"/>
      <c r="O681" s="57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 ht="18" x14ac:dyDescent="0.3">
      <c r="A682" s="4"/>
      <c r="B682" s="4"/>
      <c r="C682" s="4"/>
      <c r="D682" s="4"/>
      <c r="E682" s="4"/>
      <c r="F682" s="4"/>
      <c r="G682" s="4"/>
      <c r="H682" s="57"/>
      <c r="I682" s="4"/>
      <c r="J682" s="4"/>
      <c r="K682" s="4"/>
      <c r="L682" s="4"/>
      <c r="M682" s="4"/>
      <c r="N682" s="57"/>
      <c r="O682" s="57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 ht="18" x14ac:dyDescent="0.3">
      <c r="A683" s="4"/>
      <c r="B683" s="4"/>
      <c r="C683" s="4"/>
      <c r="D683" s="4"/>
      <c r="E683" s="4"/>
      <c r="F683" s="4"/>
      <c r="G683" s="4"/>
      <c r="H683" s="57"/>
      <c r="I683" s="4"/>
      <c r="J683" s="4"/>
      <c r="K683" s="4"/>
      <c r="L683" s="4"/>
      <c r="M683" s="4"/>
      <c r="N683" s="57"/>
      <c r="O683" s="57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 ht="18" x14ac:dyDescent="0.3">
      <c r="A684" s="4"/>
      <c r="B684" s="4"/>
      <c r="C684" s="4"/>
      <c r="D684" s="4"/>
      <c r="E684" s="4"/>
      <c r="F684" s="4"/>
      <c r="G684" s="4"/>
      <c r="H684" s="57"/>
      <c r="I684" s="4"/>
      <c r="J684" s="4"/>
      <c r="K684" s="4"/>
      <c r="L684" s="4"/>
      <c r="M684" s="4"/>
      <c r="N684" s="57"/>
      <c r="O684" s="57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 ht="18" x14ac:dyDescent="0.3">
      <c r="A685" s="4"/>
      <c r="B685" s="4"/>
      <c r="C685" s="4"/>
      <c r="D685" s="4"/>
      <c r="E685" s="4"/>
      <c r="F685" s="4"/>
      <c r="G685" s="4"/>
      <c r="H685" s="57"/>
      <c r="I685" s="4"/>
      <c r="J685" s="4"/>
      <c r="K685" s="4"/>
      <c r="L685" s="4"/>
      <c r="M685" s="4"/>
      <c r="N685" s="57"/>
      <c r="O685" s="57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 ht="18" x14ac:dyDescent="0.3">
      <c r="A686" s="4"/>
      <c r="B686" s="4"/>
      <c r="C686" s="4"/>
      <c r="D686" s="4"/>
      <c r="E686" s="4"/>
      <c r="F686" s="4"/>
      <c r="G686" s="4"/>
      <c r="H686" s="57"/>
      <c r="I686" s="4"/>
      <c r="J686" s="4"/>
      <c r="K686" s="4"/>
      <c r="L686" s="4"/>
      <c r="M686" s="4"/>
      <c r="N686" s="57"/>
      <c r="O686" s="57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 ht="18" x14ac:dyDescent="0.3">
      <c r="A687" s="4"/>
      <c r="B687" s="4"/>
      <c r="C687" s="4"/>
      <c r="D687" s="4"/>
      <c r="E687" s="4"/>
      <c r="F687" s="4"/>
      <c r="G687" s="4"/>
      <c r="H687" s="57"/>
      <c r="I687" s="4"/>
      <c r="J687" s="4"/>
      <c r="K687" s="4"/>
      <c r="L687" s="4"/>
      <c r="M687" s="4"/>
      <c r="N687" s="57"/>
      <c r="O687" s="57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 ht="18" x14ac:dyDescent="0.3">
      <c r="A688" s="4"/>
      <c r="B688" s="4"/>
      <c r="C688" s="4"/>
      <c r="D688" s="4"/>
      <c r="E688" s="4"/>
      <c r="F688" s="4"/>
      <c r="G688" s="4"/>
      <c r="H688" s="57"/>
      <c r="I688" s="4"/>
      <c r="J688" s="4"/>
      <c r="K688" s="4"/>
      <c r="L688" s="4"/>
      <c r="M688" s="4"/>
      <c r="N688" s="57"/>
      <c r="O688" s="57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 ht="18" x14ac:dyDescent="0.3">
      <c r="A689" s="4"/>
      <c r="B689" s="4"/>
      <c r="C689" s="4"/>
      <c r="D689" s="4"/>
      <c r="E689" s="4"/>
      <c r="F689" s="4"/>
      <c r="G689" s="4"/>
      <c r="H689" s="57"/>
      <c r="I689" s="4"/>
      <c r="J689" s="4"/>
      <c r="K689" s="4"/>
      <c r="L689" s="4"/>
      <c r="M689" s="4"/>
      <c r="N689" s="57"/>
      <c r="O689" s="57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 ht="18" x14ac:dyDescent="0.3">
      <c r="A690" s="4"/>
      <c r="B690" s="4"/>
      <c r="C690" s="4"/>
      <c r="D690" s="4"/>
      <c r="E690" s="4"/>
      <c r="F690" s="4"/>
      <c r="G690" s="4"/>
      <c r="H690" s="57"/>
      <c r="I690" s="4"/>
      <c r="J690" s="4"/>
      <c r="K690" s="4"/>
      <c r="L690" s="4"/>
      <c r="M690" s="4"/>
      <c r="N690" s="57"/>
      <c r="O690" s="57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 ht="18" x14ac:dyDescent="0.3">
      <c r="A691" s="4"/>
      <c r="B691" s="4"/>
      <c r="C691" s="4"/>
      <c r="D691" s="4"/>
      <c r="E691" s="4"/>
      <c r="F691" s="4"/>
      <c r="G691" s="4"/>
      <c r="H691" s="57"/>
      <c r="I691" s="4"/>
      <c r="J691" s="4"/>
      <c r="K691" s="4"/>
      <c r="L691" s="4"/>
      <c r="M691" s="4"/>
      <c r="N691" s="57"/>
      <c r="O691" s="57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 ht="18" x14ac:dyDescent="0.3">
      <c r="A692" s="4"/>
      <c r="B692" s="4"/>
      <c r="C692" s="4"/>
      <c r="D692" s="4"/>
      <c r="E692" s="4"/>
      <c r="F692" s="4"/>
      <c r="G692" s="4"/>
      <c r="H692" s="57"/>
      <c r="I692" s="4"/>
      <c r="J692" s="4"/>
      <c r="K692" s="4"/>
      <c r="L692" s="4"/>
      <c r="M692" s="4"/>
      <c r="N692" s="57"/>
      <c r="O692" s="57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 ht="18" x14ac:dyDescent="0.3">
      <c r="A693" s="4"/>
      <c r="B693" s="4"/>
      <c r="C693" s="4"/>
      <c r="D693" s="4"/>
      <c r="E693" s="4"/>
      <c r="F693" s="4"/>
      <c r="G693" s="4"/>
      <c r="H693" s="57"/>
      <c r="I693" s="4"/>
      <c r="J693" s="4"/>
      <c r="K693" s="4"/>
      <c r="L693" s="4"/>
      <c r="M693" s="4"/>
      <c r="N693" s="57"/>
      <c r="O693" s="57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 ht="18" x14ac:dyDescent="0.3">
      <c r="A694" s="4"/>
      <c r="B694" s="4"/>
      <c r="C694" s="4"/>
      <c r="D694" s="4"/>
      <c r="E694" s="4"/>
      <c r="F694" s="4"/>
      <c r="G694" s="4"/>
      <c r="H694" s="57"/>
      <c r="I694" s="4"/>
      <c r="J694" s="4"/>
      <c r="K694" s="4"/>
      <c r="L694" s="4"/>
      <c r="M694" s="4"/>
      <c r="N694" s="57"/>
      <c r="O694" s="57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 ht="18" x14ac:dyDescent="0.3">
      <c r="A695" s="4"/>
      <c r="B695" s="4"/>
      <c r="C695" s="4"/>
      <c r="D695" s="4"/>
      <c r="E695" s="4"/>
      <c r="F695" s="4"/>
      <c r="G695" s="4"/>
      <c r="H695" s="57"/>
      <c r="I695" s="4"/>
      <c r="J695" s="4"/>
      <c r="K695" s="4"/>
      <c r="L695" s="4"/>
      <c r="M695" s="4"/>
      <c r="N695" s="57"/>
      <c r="O695" s="57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 ht="18" x14ac:dyDescent="0.3">
      <c r="A696" s="4"/>
      <c r="B696" s="4"/>
      <c r="C696" s="4"/>
      <c r="D696" s="4"/>
      <c r="E696" s="4"/>
      <c r="F696" s="4"/>
      <c r="G696" s="4"/>
      <c r="H696" s="57"/>
      <c r="I696" s="4"/>
      <c r="J696" s="4"/>
      <c r="K696" s="4"/>
      <c r="L696" s="4"/>
      <c r="M696" s="4"/>
      <c r="N696" s="57"/>
      <c r="O696" s="57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 ht="18" x14ac:dyDescent="0.3">
      <c r="A697" s="4"/>
      <c r="B697" s="4"/>
      <c r="C697" s="4"/>
      <c r="D697" s="4"/>
      <c r="E697" s="4"/>
      <c r="F697" s="4"/>
      <c r="G697" s="4"/>
      <c r="H697" s="57"/>
      <c r="I697" s="4"/>
      <c r="J697" s="4"/>
      <c r="K697" s="4"/>
      <c r="L697" s="4"/>
      <c r="M697" s="4"/>
      <c r="N697" s="57"/>
      <c r="O697" s="57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 ht="18" x14ac:dyDescent="0.3">
      <c r="A698" s="4"/>
      <c r="B698" s="4"/>
      <c r="C698" s="4"/>
      <c r="D698" s="4"/>
      <c r="E698" s="4"/>
      <c r="F698" s="4"/>
      <c r="G698" s="4"/>
      <c r="H698" s="57"/>
      <c r="I698" s="4"/>
      <c r="J698" s="4"/>
      <c r="K698" s="4"/>
      <c r="L698" s="4"/>
      <c r="M698" s="4"/>
      <c r="N698" s="57"/>
      <c r="O698" s="57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 ht="18" x14ac:dyDescent="0.3">
      <c r="A699" s="4"/>
      <c r="B699" s="4"/>
      <c r="C699" s="4"/>
      <c r="D699" s="4"/>
      <c r="E699" s="4"/>
      <c r="F699" s="4"/>
      <c r="G699" s="4"/>
      <c r="H699" s="57"/>
      <c r="I699" s="4"/>
      <c r="J699" s="4"/>
      <c r="K699" s="4"/>
      <c r="L699" s="4"/>
      <c r="M699" s="4"/>
      <c r="N699" s="57"/>
      <c r="O699" s="57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 ht="18" x14ac:dyDescent="0.3">
      <c r="A700" s="4"/>
      <c r="B700" s="4"/>
      <c r="C700" s="4"/>
      <c r="D700" s="4"/>
      <c r="E700" s="4"/>
      <c r="F700" s="4"/>
      <c r="G700" s="4"/>
      <c r="H700" s="57"/>
      <c r="I700" s="4"/>
      <c r="J700" s="4"/>
      <c r="K700" s="4"/>
      <c r="L700" s="4"/>
      <c r="M700" s="4"/>
      <c r="N700" s="57"/>
      <c r="O700" s="57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 ht="18" x14ac:dyDescent="0.3">
      <c r="A701" s="4"/>
      <c r="B701" s="4"/>
      <c r="C701" s="4"/>
      <c r="D701" s="4"/>
      <c r="E701" s="4"/>
      <c r="F701" s="4"/>
      <c r="G701" s="4"/>
      <c r="H701" s="57"/>
      <c r="I701" s="4"/>
      <c r="J701" s="4"/>
      <c r="K701" s="4"/>
      <c r="L701" s="4"/>
      <c r="M701" s="4"/>
      <c r="N701" s="57"/>
      <c r="O701" s="57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 ht="18" x14ac:dyDescent="0.3">
      <c r="A702" s="4"/>
      <c r="B702" s="4"/>
      <c r="C702" s="4"/>
      <c r="D702" s="4"/>
      <c r="E702" s="4"/>
      <c r="F702" s="4"/>
      <c r="G702" s="4"/>
      <c r="H702" s="57"/>
      <c r="I702" s="4"/>
      <c r="J702" s="4"/>
      <c r="K702" s="4"/>
      <c r="L702" s="4"/>
      <c r="M702" s="4"/>
      <c r="N702" s="57"/>
      <c r="O702" s="57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 ht="18" x14ac:dyDescent="0.3">
      <c r="A703" s="4"/>
      <c r="B703" s="4"/>
      <c r="C703" s="4"/>
      <c r="D703" s="4"/>
      <c r="E703" s="4"/>
      <c r="F703" s="4"/>
      <c r="G703" s="4"/>
      <c r="H703" s="57"/>
      <c r="I703" s="4"/>
      <c r="J703" s="4"/>
      <c r="K703" s="4"/>
      <c r="L703" s="4"/>
      <c r="M703" s="4"/>
      <c r="N703" s="57"/>
      <c r="O703" s="57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 ht="18" x14ac:dyDescent="0.3">
      <c r="A704" s="4"/>
      <c r="B704" s="4"/>
      <c r="C704" s="4"/>
      <c r="D704" s="4"/>
      <c r="E704" s="4"/>
      <c r="F704" s="4"/>
      <c r="G704" s="4"/>
      <c r="H704" s="57"/>
      <c r="I704" s="4"/>
      <c r="J704" s="4"/>
      <c r="K704" s="4"/>
      <c r="L704" s="4"/>
      <c r="M704" s="4"/>
      <c r="N704" s="57"/>
      <c r="O704" s="57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 ht="18" x14ac:dyDescent="0.3">
      <c r="A705" s="4"/>
      <c r="B705" s="4"/>
      <c r="C705" s="4"/>
      <c r="D705" s="4"/>
      <c r="E705" s="4"/>
      <c r="F705" s="4"/>
      <c r="G705" s="4"/>
      <c r="H705" s="57"/>
      <c r="I705" s="4"/>
      <c r="J705" s="4"/>
      <c r="K705" s="4"/>
      <c r="L705" s="4"/>
      <c r="M705" s="4"/>
      <c r="N705" s="57"/>
      <c r="O705" s="57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 ht="18" x14ac:dyDescent="0.3">
      <c r="A706" s="4"/>
      <c r="B706" s="4"/>
      <c r="C706" s="4"/>
      <c r="D706" s="4"/>
      <c r="E706" s="4"/>
      <c r="F706" s="4"/>
      <c r="G706" s="4"/>
      <c r="H706" s="57"/>
      <c r="I706" s="4"/>
      <c r="J706" s="4"/>
      <c r="K706" s="4"/>
      <c r="L706" s="4"/>
      <c r="M706" s="4"/>
      <c r="N706" s="57"/>
      <c r="O706" s="57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 ht="18" x14ac:dyDescent="0.3">
      <c r="A707" s="4"/>
      <c r="B707" s="4"/>
      <c r="C707" s="4"/>
      <c r="D707" s="4"/>
      <c r="E707" s="4"/>
      <c r="F707" s="4"/>
      <c r="G707" s="4"/>
      <c r="H707" s="57"/>
      <c r="I707" s="4"/>
      <c r="J707" s="4"/>
      <c r="K707" s="4"/>
      <c r="L707" s="4"/>
      <c r="M707" s="4"/>
      <c r="N707" s="57"/>
      <c r="O707" s="57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 ht="18" x14ac:dyDescent="0.3">
      <c r="A708" s="4"/>
      <c r="B708" s="4"/>
      <c r="C708" s="4"/>
      <c r="D708" s="4"/>
      <c r="E708" s="4"/>
      <c r="F708" s="4"/>
      <c r="G708" s="4"/>
      <c r="H708" s="57"/>
      <c r="I708" s="4"/>
      <c r="J708" s="4"/>
      <c r="K708" s="4"/>
      <c r="L708" s="4"/>
      <c r="M708" s="4"/>
      <c r="N708" s="57"/>
      <c r="O708" s="57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 ht="18" x14ac:dyDescent="0.3">
      <c r="A709" s="4"/>
      <c r="B709" s="4"/>
      <c r="C709" s="4"/>
      <c r="D709" s="4"/>
      <c r="E709" s="4"/>
      <c r="F709" s="4"/>
      <c r="G709" s="4"/>
      <c r="H709" s="57"/>
      <c r="I709" s="4"/>
      <c r="J709" s="4"/>
      <c r="K709" s="4"/>
      <c r="L709" s="4"/>
      <c r="M709" s="4"/>
      <c r="N709" s="57"/>
      <c r="O709" s="57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 ht="18" x14ac:dyDescent="0.3">
      <c r="A710" s="4"/>
      <c r="B710" s="4"/>
      <c r="C710" s="4"/>
      <c r="D710" s="4"/>
      <c r="E710" s="4"/>
      <c r="F710" s="4"/>
      <c r="G710" s="4"/>
      <c r="H710" s="57"/>
      <c r="I710" s="4"/>
      <c r="J710" s="4"/>
      <c r="K710" s="4"/>
      <c r="L710" s="4"/>
      <c r="M710" s="4"/>
      <c r="N710" s="57"/>
      <c r="O710" s="57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 ht="18" x14ac:dyDescent="0.3">
      <c r="A711" s="4"/>
      <c r="B711" s="4"/>
      <c r="C711" s="4"/>
      <c r="D711" s="4"/>
      <c r="E711" s="4"/>
      <c r="F711" s="4"/>
      <c r="G711" s="4"/>
      <c r="H711" s="57"/>
      <c r="I711" s="4"/>
      <c r="J711" s="4"/>
      <c r="K711" s="4"/>
      <c r="L711" s="4"/>
      <c r="M711" s="4"/>
      <c r="N711" s="57"/>
      <c r="O711" s="57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 ht="18" x14ac:dyDescent="0.3">
      <c r="A712" s="4"/>
      <c r="B712" s="4"/>
      <c r="C712" s="4"/>
      <c r="D712" s="4"/>
      <c r="E712" s="4"/>
      <c r="F712" s="4"/>
      <c r="G712" s="4"/>
      <c r="H712" s="57"/>
      <c r="I712" s="4"/>
      <c r="J712" s="4"/>
      <c r="K712" s="4"/>
      <c r="L712" s="4"/>
      <c r="M712" s="4"/>
      <c r="N712" s="57"/>
      <c r="O712" s="57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 ht="18" x14ac:dyDescent="0.3">
      <c r="A713" s="4"/>
      <c r="B713" s="4"/>
      <c r="C713" s="4"/>
      <c r="D713" s="4"/>
      <c r="E713" s="4"/>
      <c r="F713" s="4"/>
      <c r="G713" s="4"/>
      <c r="H713" s="57"/>
      <c r="I713" s="4"/>
      <c r="J713" s="4"/>
      <c r="K713" s="4"/>
      <c r="L713" s="4"/>
      <c r="M713" s="4"/>
      <c r="N713" s="57"/>
      <c r="O713" s="57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 ht="18" x14ac:dyDescent="0.3">
      <c r="A714" s="4"/>
      <c r="B714" s="4"/>
      <c r="C714" s="4"/>
      <c r="D714" s="4"/>
      <c r="E714" s="4"/>
      <c r="F714" s="4"/>
      <c r="G714" s="4"/>
      <c r="H714" s="57"/>
      <c r="I714" s="4"/>
      <c r="J714" s="4"/>
      <c r="K714" s="4"/>
      <c r="L714" s="4"/>
      <c r="M714" s="4"/>
      <c r="N714" s="57"/>
      <c r="O714" s="57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 ht="18" x14ac:dyDescent="0.3">
      <c r="A715" s="4"/>
      <c r="B715" s="4"/>
      <c r="C715" s="4"/>
      <c r="D715" s="4"/>
      <c r="E715" s="4"/>
      <c r="F715" s="4"/>
      <c r="G715" s="4"/>
      <c r="H715" s="57"/>
      <c r="I715" s="4"/>
      <c r="J715" s="4"/>
      <c r="K715" s="4"/>
      <c r="L715" s="4"/>
      <c r="M715" s="4"/>
      <c r="N715" s="57"/>
      <c r="O715" s="57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 ht="18" x14ac:dyDescent="0.3">
      <c r="A716" s="4"/>
      <c r="B716" s="4"/>
      <c r="C716" s="4"/>
      <c r="D716" s="4"/>
      <c r="E716" s="4"/>
      <c r="F716" s="4"/>
      <c r="G716" s="4"/>
      <c r="H716" s="57"/>
      <c r="I716" s="4"/>
      <c r="J716" s="4"/>
      <c r="K716" s="4"/>
      <c r="L716" s="4"/>
      <c r="M716" s="4"/>
      <c r="N716" s="57"/>
      <c r="O716" s="57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 ht="18" x14ac:dyDescent="0.3">
      <c r="A717" s="4"/>
      <c r="B717" s="4"/>
      <c r="C717" s="4"/>
      <c r="D717" s="4"/>
      <c r="E717" s="4"/>
      <c r="F717" s="4"/>
      <c r="G717" s="4"/>
      <c r="H717" s="57"/>
      <c r="I717" s="4"/>
      <c r="J717" s="4"/>
      <c r="K717" s="4"/>
      <c r="L717" s="4"/>
      <c r="M717" s="4"/>
      <c r="N717" s="57"/>
      <c r="O717" s="57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 ht="18" x14ac:dyDescent="0.3">
      <c r="A718" s="4"/>
      <c r="B718" s="4"/>
      <c r="C718" s="4"/>
      <c r="D718" s="4"/>
      <c r="E718" s="4"/>
      <c r="F718" s="4"/>
      <c r="G718" s="4"/>
      <c r="H718" s="57"/>
      <c r="I718" s="4"/>
      <c r="J718" s="4"/>
      <c r="K718" s="4"/>
      <c r="L718" s="4"/>
      <c r="M718" s="4"/>
      <c r="N718" s="57"/>
      <c r="O718" s="57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 ht="18" x14ac:dyDescent="0.3">
      <c r="A719" s="4"/>
      <c r="B719" s="4"/>
      <c r="C719" s="4"/>
      <c r="D719" s="4"/>
      <c r="E719" s="4"/>
      <c r="F719" s="4"/>
      <c r="G719" s="4"/>
      <c r="H719" s="57"/>
      <c r="I719" s="4"/>
      <c r="J719" s="4"/>
      <c r="K719" s="4"/>
      <c r="L719" s="4"/>
      <c r="M719" s="4"/>
      <c r="N719" s="57"/>
      <c r="O719" s="57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 ht="18" x14ac:dyDescent="0.3">
      <c r="A720" s="4"/>
      <c r="B720" s="4"/>
      <c r="C720" s="4"/>
      <c r="D720" s="4"/>
      <c r="E720" s="4"/>
      <c r="F720" s="4"/>
      <c r="G720" s="4"/>
      <c r="H720" s="57"/>
      <c r="I720" s="4"/>
      <c r="J720" s="4"/>
      <c r="K720" s="4"/>
      <c r="L720" s="4"/>
      <c r="M720" s="4"/>
      <c r="N720" s="57"/>
      <c r="O720" s="57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 ht="18" x14ac:dyDescent="0.3">
      <c r="A721" s="4"/>
      <c r="B721" s="4"/>
      <c r="C721" s="4"/>
      <c r="D721" s="4"/>
      <c r="E721" s="4"/>
      <c r="F721" s="4"/>
      <c r="G721" s="4"/>
      <c r="H721" s="57"/>
      <c r="I721" s="4"/>
      <c r="J721" s="4"/>
      <c r="K721" s="4"/>
      <c r="L721" s="4"/>
      <c r="M721" s="4"/>
      <c r="N721" s="57"/>
      <c r="O721" s="57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 ht="18" x14ac:dyDescent="0.3">
      <c r="A722" s="4"/>
      <c r="B722" s="4"/>
      <c r="C722" s="4"/>
      <c r="D722" s="4"/>
      <c r="E722" s="4"/>
      <c r="F722" s="4"/>
      <c r="G722" s="4"/>
      <c r="H722" s="57"/>
      <c r="I722" s="4"/>
      <c r="J722" s="4"/>
      <c r="K722" s="4"/>
      <c r="L722" s="4"/>
      <c r="M722" s="4"/>
      <c r="N722" s="57"/>
      <c r="O722" s="57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 ht="18" x14ac:dyDescent="0.3">
      <c r="A723" s="4"/>
      <c r="B723" s="4"/>
      <c r="C723" s="4"/>
      <c r="D723" s="4"/>
      <c r="E723" s="4"/>
      <c r="F723" s="4"/>
      <c r="G723" s="4"/>
      <c r="H723" s="57"/>
      <c r="I723" s="4"/>
      <c r="J723" s="4"/>
      <c r="K723" s="4"/>
      <c r="L723" s="4"/>
      <c r="M723" s="4"/>
      <c r="N723" s="57"/>
      <c r="O723" s="57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 ht="18" x14ac:dyDescent="0.3">
      <c r="A724" s="4"/>
      <c r="B724" s="4"/>
      <c r="C724" s="4"/>
      <c r="D724" s="4"/>
      <c r="E724" s="4"/>
      <c r="F724" s="4"/>
      <c r="G724" s="4"/>
      <c r="H724" s="57"/>
      <c r="I724" s="4"/>
      <c r="J724" s="4"/>
      <c r="K724" s="4"/>
      <c r="L724" s="4"/>
      <c r="M724" s="4"/>
      <c r="N724" s="57"/>
      <c r="O724" s="57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 ht="18" x14ac:dyDescent="0.3">
      <c r="A725" s="4"/>
      <c r="B725" s="4"/>
      <c r="C725" s="4"/>
      <c r="D725" s="4"/>
      <c r="E725" s="4"/>
      <c r="F725" s="4"/>
      <c r="G725" s="4"/>
      <c r="H725" s="57"/>
      <c r="I725" s="4"/>
      <c r="J725" s="4"/>
      <c r="K725" s="4"/>
      <c r="L725" s="4"/>
      <c r="M725" s="4"/>
      <c r="N725" s="57"/>
      <c r="O725" s="57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 ht="18" x14ac:dyDescent="0.3">
      <c r="A726" s="4"/>
      <c r="B726" s="4"/>
      <c r="C726" s="4"/>
      <c r="D726" s="4"/>
      <c r="E726" s="4"/>
      <c r="F726" s="4"/>
      <c r="G726" s="4"/>
      <c r="H726" s="57"/>
      <c r="I726" s="4"/>
      <c r="J726" s="4"/>
      <c r="K726" s="4"/>
      <c r="L726" s="4"/>
      <c r="M726" s="4"/>
      <c r="N726" s="57"/>
      <c r="O726" s="57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 ht="18" x14ac:dyDescent="0.3">
      <c r="A727" s="4"/>
      <c r="B727" s="4"/>
      <c r="C727" s="4"/>
      <c r="D727" s="4"/>
      <c r="E727" s="4"/>
      <c r="F727" s="4"/>
      <c r="G727" s="4"/>
      <c r="H727" s="57"/>
      <c r="I727" s="4"/>
      <c r="J727" s="4"/>
      <c r="K727" s="4"/>
      <c r="L727" s="4"/>
      <c r="M727" s="4"/>
      <c r="N727" s="57"/>
      <c r="O727" s="57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 ht="18" x14ac:dyDescent="0.3">
      <c r="A728" s="4"/>
      <c r="B728" s="4"/>
      <c r="C728" s="4"/>
      <c r="D728" s="4"/>
      <c r="E728" s="4"/>
      <c r="F728" s="4"/>
      <c r="G728" s="4"/>
      <c r="H728" s="57"/>
      <c r="I728" s="4"/>
      <c r="J728" s="4"/>
      <c r="K728" s="4"/>
      <c r="L728" s="4"/>
      <c r="M728" s="4"/>
      <c r="N728" s="57"/>
      <c r="O728" s="57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 ht="18" x14ac:dyDescent="0.3">
      <c r="A729" s="4"/>
      <c r="B729" s="4"/>
      <c r="C729" s="4"/>
      <c r="D729" s="4"/>
      <c r="E729" s="4"/>
      <c r="F729" s="4"/>
      <c r="G729" s="4"/>
      <c r="H729" s="57"/>
      <c r="I729" s="4"/>
      <c r="J729" s="4"/>
      <c r="K729" s="4"/>
      <c r="L729" s="4"/>
      <c r="M729" s="4"/>
      <c r="N729" s="57"/>
      <c r="O729" s="57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 ht="18" x14ac:dyDescent="0.3">
      <c r="A730" s="4"/>
      <c r="B730" s="4"/>
      <c r="C730" s="4"/>
      <c r="D730" s="4"/>
      <c r="E730" s="4"/>
      <c r="F730" s="4"/>
      <c r="G730" s="4"/>
      <c r="H730" s="57"/>
      <c r="I730" s="4"/>
      <c r="J730" s="4"/>
      <c r="K730" s="4"/>
      <c r="L730" s="4"/>
      <c r="M730" s="4"/>
      <c r="N730" s="57"/>
      <c r="O730" s="57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 ht="18" x14ac:dyDescent="0.3">
      <c r="A731" s="4"/>
      <c r="B731" s="4"/>
      <c r="C731" s="4"/>
      <c r="D731" s="4"/>
      <c r="E731" s="4"/>
      <c r="F731" s="4"/>
      <c r="G731" s="4"/>
      <c r="H731" s="57"/>
      <c r="I731" s="4"/>
      <c r="J731" s="4"/>
      <c r="K731" s="4"/>
      <c r="L731" s="4"/>
      <c r="M731" s="4"/>
      <c r="N731" s="57"/>
      <c r="O731" s="57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 ht="18" x14ac:dyDescent="0.3">
      <c r="A732" s="4"/>
      <c r="B732" s="4"/>
      <c r="C732" s="4"/>
      <c r="D732" s="4"/>
      <c r="E732" s="4"/>
      <c r="F732" s="4"/>
      <c r="G732" s="4"/>
      <c r="H732" s="57"/>
      <c r="I732" s="4"/>
      <c r="J732" s="4"/>
      <c r="K732" s="4"/>
      <c r="L732" s="4"/>
      <c r="M732" s="4"/>
      <c r="N732" s="57"/>
      <c r="O732" s="57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 ht="18" x14ac:dyDescent="0.3">
      <c r="A733" s="4"/>
      <c r="B733" s="4"/>
      <c r="C733" s="4"/>
      <c r="D733" s="4"/>
      <c r="E733" s="4"/>
      <c r="F733" s="4"/>
      <c r="G733" s="4"/>
      <c r="H733" s="57"/>
      <c r="I733" s="4"/>
      <c r="J733" s="4"/>
      <c r="K733" s="4"/>
      <c r="L733" s="4"/>
      <c r="M733" s="4"/>
      <c r="N733" s="57"/>
      <c r="O733" s="57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 ht="18" x14ac:dyDescent="0.3">
      <c r="A734" s="4"/>
      <c r="B734" s="4"/>
      <c r="C734" s="4"/>
      <c r="D734" s="4"/>
      <c r="E734" s="4"/>
      <c r="F734" s="4"/>
      <c r="G734" s="4"/>
      <c r="H734" s="57"/>
      <c r="I734" s="4"/>
      <c r="J734" s="4"/>
      <c r="K734" s="4"/>
      <c r="L734" s="4"/>
      <c r="M734" s="4"/>
      <c r="N734" s="57"/>
      <c r="O734" s="57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 ht="18" x14ac:dyDescent="0.3">
      <c r="A735" s="4"/>
      <c r="B735" s="4"/>
      <c r="C735" s="4"/>
      <c r="D735" s="4"/>
      <c r="E735" s="4"/>
      <c r="F735" s="4"/>
      <c r="G735" s="4"/>
      <c r="H735" s="57"/>
      <c r="I735" s="4"/>
      <c r="J735" s="4"/>
      <c r="K735" s="4"/>
      <c r="L735" s="4"/>
      <c r="M735" s="4"/>
      <c r="N735" s="57"/>
      <c r="O735" s="57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 ht="18" x14ac:dyDescent="0.3">
      <c r="A736" s="4"/>
      <c r="B736" s="4"/>
      <c r="C736" s="4"/>
      <c r="D736" s="4"/>
      <c r="E736" s="4"/>
      <c r="F736" s="4"/>
      <c r="G736" s="4"/>
      <c r="H736" s="57"/>
      <c r="I736" s="4"/>
      <c r="J736" s="4"/>
      <c r="K736" s="4"/>
      <c r="L736" s="4"/>
      <c r="M736" s="4"/>
      <c r="N736" s="57"/>
      <c r="O736" s="57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 ht="18" x14ac:dyDescent="0.3">
      <c r="A737" s="4"/>
      <c r="B737" s="4"/>
      <c r="C737" s="4"/>
      <c r="D737" s="4"/>
      <c r="E737" s="4"/>
      <c r="F737" s="4"/>
      <c r="G737" s="4"/>
      <c r="H737" s="57"/>
      <c r="I737" s="4"/>
      <c r="J737" s="4"/>
      <c r="K737" s="4"/>
      <c r="L737" s="4"/>
      <c r="M737" s="4"/>
      <c r="N737" s="57"/>
      <c r="O737" s="57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 ht="18" x14ac:dyDescent="0.3">
      <c r="A738" s="4"/>
      <c r="B738" s="4"/>
      <c r="C738" s="4"/>
      <c r="D738" s="4"/>
      <c r="E738" s="4"/>
      <c r="F738" s="4"/>
      <c r="G738" s="4"/>
      <c r="H738" s="57"/>
      <c r="I738" s="4"/>
      <c r="J738" s="4"/>
      <c r="K738" s="4"/>
      <c r="L738" s="4"/>
      <c r="M738" s="4"/>
      <c r="N738" s="57"/>
      <c r="O738" s="57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 ht="18" x14ac:dyDescent="0.3">
      <c r="A739" s="4"/>
      <c r="B739" s="4"/>
      <c r="C739" s="4"/>
      <c r="D739" s="4"/>
      <c r="E739" s="4"/>
      <c r="F739" s="4"/>
      <c r="G739" s="4"/>
      <c r="H739" s="57"/>
      <c r="I739" s="4"/>
      <c r="J739" s="4"/>
      <c r="K739" s="4"/>
      <c r="L739" s="4"/>
      <c r="M739" s="4"/>
      <c r="N739" s="57"/>
      <c r="O739" s="57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 ht="18" x14ac:dyDescent="0.3">
      <c r="A740" s="4"/>
      <c r="B740" s="4"/>
      <c r="C740" s="4"/>
      <c r="D740" s="4"/>
      <c r="E740" s="4"/>
      <c r="F740" s="4"/>
      <c r="G740" s="4"/>
      <c r="H740" s="57"/>
      <c r="I740" s="4"/>
      <c r="J740" s="4"/>
      <c r="K740" s="4"/>
      <c r="L740" s="4"/>
      <c r="M740" s="4"/>
      <c r="N740" s="57"/>
      <c r="O740" s="57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 ht="18" x14ac:dyDescent="0.3">
      <c r="A741" s="4"/>
      <c r="B741" s="4"/>
      <c r="C741" s="4"/>
      <c r="D741" s="4"/>
      <c r="E741" s="4"/>
      <c r="F741" s="4"/>
      <c r="G741" s="4"/>
      <c r="H741" s="57"/>
      <c r="I741" s="4"/>
      <c r="J741" s="4"/>
      <c r="K741" s="4"/>
      <c r="L741" s="4"/>
      <c r="M741" s="4"/>
      <c r="N741" s="57"/>
      <c r="O741" s="57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 ht="18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7"/>
      <c r="O742" s="57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 ht="18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7"/>
      <c r="O743" s="57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 ht="18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7"/>
      <c r="O744" s="57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 ht="18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7"/>
      <c r="O745" s="57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 ht="18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7"/>
      <c r="O746" s="57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 ht="18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7"/>
      <c r="O747" s="57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 ht="18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7"/>
      <c r="O748" s="57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 ht="18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7"/>
      <c r="O749" s="57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 ht="18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7"/>
      <c r="O750" s="57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 ht="18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7"/>
      <c r="O751" s="57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 ht="18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7"/>
      <c r="O752" s="57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 ht="18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7"/>
      <c r="O753" s="57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 ht="18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7"/>
      <c r="O754" s="57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 ht="18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7"/>
      <c r="O755" s="57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 ht="18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7"/>
      <c r="O756" s="57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 ht="18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7"/>
      <c r="O757" s="57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 ht="18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7"/>
      <c r="O758" s="57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 ht="18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7"/>
      <c r="O759" s="57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 ht="18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7"/>
      <c r="O760" s="57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 ht="18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7"/>
      <c r="O761" s="57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 ht="18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7"/>
      <c r="O762" s="57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 ht="18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7"/>
      <c r="O763" s="57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 ht="18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7"/>
      <c r="O764" s="57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 ht="18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7"/>
      <c r="O765" s="57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 ht="18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7"/>
      <c r="O766" s="57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 ht="18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7"/>
      <c r="O767" s="57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 ht="18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7"/>
      <c r="O768" s="57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 ht="18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7"/>
      <c r="O769" s="57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 ht="18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7"/>
      <c r="O770" s="57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 ht="18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7"/>
      <c r="O771" s="57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 ht="18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7"/>
      <c r="O772" s="57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 ht="18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7"/>
      <c r="O773" s="57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 ht="18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7"/>
      <c r="O774" s="57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 ht="18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7"/>
      <c r="O775" s="57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 ht="18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7"/>
      <c r="O776" s="57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 ht="18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7"/>
      <c r="O777" s="57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 ht="18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7"/>
      <c r="O778" s="57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 ht="18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7"/>
      <c r="O779" s="57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 ht="18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7"/>
      <c r="O780" s="57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 ht="18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7"/>
      <c r="O781" s="57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 ht="18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7"/>
      <c r="O782" s="57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 ht="18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7"/>
      <c r="O783" s="57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 ht="18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7"/>
      <c r="O784" s="57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 ht="18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7"/>
      <c r="O785" s="57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 ht="18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7"/>
      <c r="O786" s="57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 ht="18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7"/>
      <c r="O787" s="57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 ht="18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7"/>
      <c r="O788" s="57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 ht="18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7"/>
      <c r="O789" s="57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 ht="18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7"/>
      <c r="O790" s="57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 ht="18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7"/>
      <c r="O791" s="57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 ht="18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7"/>
      <c r="O792" s="57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 ht="18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7"/>
      <c r="O793" s="57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 ht="18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7"/>
      <c r="O794" s="57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 ht="18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7"/>
      <c r="O795" s="57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 ht="18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7"/>
      <c r="O796" s="57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 ht="18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7"/>
      <c r="O797" s="57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 ht="18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7"/>
      <c r="O798" s="57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 ht="18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7"/>
      <c r="O799" s="57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 ht="18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7"/>
      <c r="O800" s="57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 ht="18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7"/>
      <c r="O801" s="57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 ht="18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7"/>
      <c r="O802" s="57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 ht="18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7"/>
      <c r="O803" s="57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 ht="18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7"/>
      <c r="O804" s="57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 ht="18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7"/>
      <c r="O805" s="57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 ht="18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7"/>
      <c r="O806" s="57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 ht="18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7"/>
      <c r="O807" s="57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 ht="18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7"/>
      <c r="O808" s="57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 ht="18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7"/>
      <c r="O809" s="57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 ht="18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7"/>
      <c r="O810" s="57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 ht="18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7"/>
      <c r="O811" s="57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 ht="18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7"/>
      <c r="O812" s="57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 ht="18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7"/>
      <c r="O813" s="57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 ht="18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7"/>
      <c r="O814" s="57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 ht="18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7"/>
      <c r="O815" s="57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 ht="18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7"/>
      <c r="O816" s="57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 ht="18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7"/>
      <c r="O817" s="57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 ht="18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7"/>
      <c r="O818" s="57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 ht="18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7"/>
      <c r="O819" s="57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 ht="18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7"/>
      <c r="O820" s="57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 ht="18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7"/>
      <c r="O821" s="57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 ht="18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7"/>
      <c r="O822" s="57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 ht="18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7"/>
      <c r="O823" s="57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 ht="18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7"/>
      <c r="O824" s="57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 ht="18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7"/>
      <c r="O825" s="57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 ht="18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7"/>
      <c r="O826" s="57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 ht="18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7"/>
      <c r="O827" s="57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 ht="18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7"/>
      <c r="O828" s="57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 ht="18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7"/>
      <c r="O829" s="57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 ht="18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7"/>
      <c r="O830" s="57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 ht="18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7"/>
      <c r="O831" s="57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 ht="18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7"/>
      <c r="O832" s="57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 ht="18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7"/>
      <c r="O833" s="57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 ht="18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7"/>
      <c r="O834" s="57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 ht="18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7"/>
      <c r="O835" s="57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 ht="18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7"/>
      <c r="O836" s="57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 ht="18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7"/>
      <c r="O837" s="57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 ht="18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7"/>
      <c r="O838" s="57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 ht="18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7"/>
      <c r="O839" s="57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 ht="18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7"/>
      <c r="O840" s="57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 ht="18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7"/>
      <c r="O841" s="57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 ht="18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7"/>
      <c r="O842" s="57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 ht="18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7"/>
      <c r="O843" s="57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 ht="18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7"/>
      <c r="O844" s="57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 ht="18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7"/>
      <c r="O845" s="57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 ht="18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7"/>
      <c r="O846" s="57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 ht="18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7"/>
      <c r="O847" s="57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 ht="18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7"/>
      <c r="O848" s="57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 ht="18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7"/>
      <c r="O849" s="57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 ht="18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7"/>
      <c r="O850" s="57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 ht="18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7"/>
      <c r="O851" s="57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 ht="18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7"/>
      <c r="O852" s="57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 ht="18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7"/>
      <c r="O853" s="57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 ht="18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7"/>
      <c r="O854" s="57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 ht="18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7"/>
      <c r="O855" s="57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 ht="18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7"/>
      <c r="O856" s="57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 ht="18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7"/>
      <c r="O857" s="57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 ht="18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7"/>
      <c r="O858" s="57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 ht="18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7"/>
      <c r="O859" s="57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 ht="18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7"/>
      <c r="O860" s="57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 ht="18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7"/>
      <c r="O861" s="57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 ht="18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7"/>
      <c r="O862" s="57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 ht="18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7"/>
      <c r="O863" s="57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 ht="18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7"/>
      <c r="O864" s="57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 ht="18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7"/>
      <c r="O865" s="57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 ht="18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7"/>
      <c r="O866" s="57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 ht="18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7"/>
      <c r="O867" s="57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 ht="18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7"/>
      <c r="O868" s="57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 ht="18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7"/>
      <c r="O869" s="57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 ht="18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7"/>
      <c r="O870" s="57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 ht="18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7"/>
      <c r="O871" s="57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 ht="18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7"/>
      <c r="O872" s="57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 ht="18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7"/>
      <c r="O873" s="57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 ht="18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7"/>
      <c r="O874" s="57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 ht="18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7"/>
      <c r="O875" s="57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1:35" ht="18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7"/>
      <c r="O876" s="57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1:35" ht="18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7"/>
      <c r="O877" s="57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1:35" ht="18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7"/>
      <c r="O878" s="57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1:35" ht="18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7"/>
      <c r="O879" s="57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1:35" ht="18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7"/>
      <c r="O880" s="57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1:35" ht="18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7"/>
      <c r="O881" s="57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1:35" ht="18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7"/>
      <c r="O882" s="57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1:35" ht="18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7"/>
      <c r="O883" s="57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1:35" ht="18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7"/>
      <c r="O884" s="57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1:35" ht="18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7"/>
      <c r="O885" s="57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1:35" ht="18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7"/>
      <c r="O886" s="57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1:35" ht="18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7"/>
      <c r="O887" s="57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1:35" ht="18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7"/>
      <c r="O888" s="57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1:35" ht="18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7"/>
      <c r="O889" s="57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1:35" ht="18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7"/>
      <c r="O890" s="57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1:35" ht="18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7"/>
      <c r="O891" s="57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1:35" ht="18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7"/>
      <c r="O892" s="57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1:35" ht="18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7"/>
      <c r="O893" s="57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1:35" ht="18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7"/>
      <c r="O894" s="57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1:35" ht="18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7"/>
      <c r="O895" s="57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1:35" ht="18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7"/>
      <c r="O896" s="57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1:35" ht="18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7"/>
      <c r="O897" s="57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1:35" ht="18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7"/>
      <c r="O898" s="57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1:35" ht="18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7"/>
      <c r="O899" s="57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1:35" ht="18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7"/>
      <c r="O900" s="57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1:35" ht="18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7"/>
      <c r="O901" s="57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1:35" ht="18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7"/>
      <c r="O902" s="57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1:35" ht="18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7"/>
      <c r="O903" s="57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1:35" ht="18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7"/>
      <c r="O904" s="57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1:35" ht="18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7"/>
      <c r="O905" s="57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1:35" ht="18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7"/>
      <c r="O906" s="57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1:35" ht="18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7"/>
      <c r="O907" s="57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1:35" ht="18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7"/>
      <c r="O908" s="57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1:35" ht="18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7"/>
      <c r="O909" s="57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1:35" ht="18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7"/>
      <c r="O910" s="57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1:35" ht="18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7"/>
      <c r="O911" s="57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1:35" ht="18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7"/>
      <c r="O912" s="57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1:35" ht="18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7"/>
      <c r="O913" s="57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1:35" ht="18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7"/>
      <c r="O914" s="57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1:35" ht="18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7"/>
      <c r="O915" s="57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1:35" ht="18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7"/>
      <c r="O916" s="57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1:35" ht="18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7"/>
      <c r="O917" s="57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1:35" ht="18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7"/>
      <c r="O918" s="57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1:35" ht="18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7"/>
      <c r="O919" s="57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1:35" ht="18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7"/>
      <c r="O920" s="57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1:35" ht="18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7"/>
      <c r="O921" s="57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1:35" ht="18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7"/>
      <c r="O922" s="57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1:35" ht="18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7"/>
      <c r="O923" s="57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1:35" ht="18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7"/>
      <c r="O924" s="57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1:35" ht="18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7"/>
      <c r="O925" s="57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1:35" ht="18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7"/>
      <c r="O926" s="57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1:35" ht="18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7"/>
      <c r="O927" s="57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1:35" ht="18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7"/>
      <c r="O928" s="57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1:35" ht="18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7"/>
      <c r="O929" s="57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1:35" ht="18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7"/>
      <c r="O930" s="57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1:35" ht="18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7"/>
      <c r="O931" s="57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1:35" ht="18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7"/>
      <c r="O932" s="57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1:35" ht="18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7"/>
      <c r="O933" s="57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1:35" ht="18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7"/>
      <c r="O934" s="57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1:35" ht="18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7"/>
      <c r="O935" s="57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1:35" ht="18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7"/>
      <c r="O936" s="57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1:35" ht="18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7"/>
      <c r="O937" s="57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1:35" ht="18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7"/>
      <c r="O938" s="57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1:35" ht="18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7"/>
      <c r="O939" s="57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1:35" ht="18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7"/>
      <c r="O940" s="57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1:35" ht="18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7"/>
      <c r="O941" s="57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1:35" ht="18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7"/>
      <c r="O942" s="57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1:35" ht="18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7"/>
      <c r="O943" s="57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1:35" ht="18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7"/>
      <c r="O944" s="57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1:35" ht="18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7"/>
      <c r="O945" s="57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1:35" ht="18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7"/>
      <c r="O946" s="57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1:35" ht="18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7"/>
      <c r="O947" s="57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1:35" ht="18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7"/>
      <c r="O948" s="57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1:35" ht="18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7"/>
      <c r="O949" s="57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1:35" ht="18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7"/>
      <c r="O950" s="57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1:35" ht="18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7"/>
      <c r="O951" s="57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1:35" ht="18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7"/>
      <c r="O952" s="57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1:35" ht="18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7"/>
      <c r="O953" s="57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1:35" ht="18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7"/>
      <c r="O954" s="57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1:35" ht="18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7"/>
      <c r="O955" s="57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1:35" ht="18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7"/>
      <c r="O956" s="57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1:35" ht="18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7"/>
      <c r="O957" s="57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1:35" ht="18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7"/>
      <c r="O958" s="57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1:35" ht="18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7"/>
      <c r="O959" s="57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1:35" ht="18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7"/>
      <c r="O960" s="57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1:35" ht="18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7"/>
      <c r="O961" s="57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1:35" ht="18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7"/>
      <c r="O962" s="57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1:35" ht="18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7"/>
      <c r="O963" s="57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1:35" ht="18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7"/>
      <c r="O964" s="57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1:35" ht="18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7"/>
      <c r="O965" s="57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1:35" ht="18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7"/>
      <c r="O966" s="57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1:35" ht="18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7"/>
      <c r="O967" s="57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1:35" ht="18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7"/>
      <c r="O968" s="57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1:35" ht="18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7"/>
      <c r="O969" s="57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1:35" ht="18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7"/>
      <c r="O970" s="57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1:35" ht="18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7"/>
      <c r="O971" s="57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1:35" ht="18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7"/>
      <c r="O972" s="57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1:35" ht="18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7"/>
      <c r="O973" s="57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1:35" ht="18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7"/>
      <c r="O974" s="57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1:35" ht="18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7"/>
      <c r="O975" s="57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1:35" ht="18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7"/>
      <c r="O976" s="57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1:35" ht="18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7"/>
      <c r="O977" s="57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1:35" ht="18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7"/>
      <c r="O978" s="57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1:35" ht="18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7"/>
      <c r="O979" s="57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1:35" ht="18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7"/>
      <c r="O980" s="57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1:35" ht="18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7"/>
      <c r="O981" s="57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1:35" ht="18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7"/>
      <c r="O982" s="57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1:35" ht="18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7"/>
      <c r="O983" s="57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1:35" ht="18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7"/>
      <c r="O984" s="57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1:35" ht="18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7"/>
      <c r="O985" s="57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1:35" ht="18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7"/>
      <c r="O986" s="57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1:35" ht="18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7"/>
      <c r="O987" s="57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1:35" ht="18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7"/>
      <c r="O988" s="57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1:35" ht="18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7"/>
      <c r="O989" s="57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1:35" ht="18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7"/>
      <c r="O990" s="57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1:35" ht="18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7"/>
      <c r="O991" s="57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1:35" ht="18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7"/>
      <c r="O992" s="57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1:35" ht="18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7"/>
      <c r="O993" s="57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1:35" ht="18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7"/>
      <c r="O994" s="57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1:35" ht="18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7"/>
      <c r="O995" s="57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1:35" ht="18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7"/>
      <c r="O996" s="57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1:35" ht="18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7"/>
      <c r="O997" s="57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1:35" ht="18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7"/>
      <c r="O998" s="57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1:35" ht="18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7"/>
      <c r="O999" s="57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1:35" ht="18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57"/>
      <c r="O1000" s="57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1:35" ht="18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57"/>
      <c r="O1001" s="57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1:35" ht="18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57"/>
      <c r="O1002" s="57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1:35" ht="18" x14ac:dyDescent="0.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57"/>
      <c r="O1003" s="57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1:35" ht="18" x14ac:dyDescent="0.3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57"/>
      <c r="O1004" s="57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1:35" ht="18" x14ac:dyDescent="0.3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57"/>
      <c r="O1005" s="57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1:35" ht="18" x14ac:dyDescent="0.3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57"/>
      <c r="O1006" s="57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1:35" ht="18" x14ac:dyDescent="0.3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57"/>
      <c r="O1007" s="57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1:35" ht="18" x14ac:dyDescent="0.3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57"/>
      <c r="O1008" s="57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1:35" ht="18" x14ac:dyDescent="0.3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57"/>
      <c r="O1009" s="57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1:35" ht="18" x14ac:dyDescent="0.3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57"/>
      <c r="O1010" s="57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1:35" ht="18" x14ac:dyDescent="0.3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57"/>
      <c r="O1011" s="57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1:35" ht="18" x14ac:dyDescent="0.3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57"/>
      <c r="O1012" s="57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1:35" ht="18" x14ac:dyDescent="0.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57"/>
      <c r="O1013" s="57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1:35" ht="18" x14ac:dyDescent="0.3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57"/>
      <c r="O1014" s="57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1:35" ht="18" x14ac:dyDescent="0.3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57"/>
      <c r="O1015" s="57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1:35" ht="18" x14ac:dyDescent="0.3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57"/>
      <c r="O1016" s="57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1:35" ht="18" x14ac:dyDescent="0.3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57"/>
      <c r="O1017" s="57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1:35" ht="18" x14ac:dyDescent="0.3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57"/>
      <c r="O1018" s="57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1:35" ht="18" x14ac:dyDescent="0.3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57"/>
      <c r="O1019" s="57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1:35" ht="18" x14ac:dyDescent="0.3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57"/>
      <c r="O1020" s="57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1:35" ht="18" x14ac:dyDescent="0.3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57"/>
      <c r="O1021" s="57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1:35" ht="18" x14ac:dyDescent="0.3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57"/>
      <c r="O1022" s="57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1:35" ht="18" x14ac:dyDescent="0.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57"/>
      <c r="O1023" s="57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1:35" ht="18" x14ac:dyDescent="0.3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57"/>
      <c r="O1024" s="57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1:35" ht="18" x14ac:dyDescent="0.3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57"/>
      <c r="O1025" s="57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1:35" ht="18" x14ac:dyDescent="0.3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57"/>
      <c r="O1026" s="57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1:35" ht="18" x14ac:dyDescent="0.3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57"/>
      <c r="O1027" s="57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1:35" ht="18" x14ac:dyDescent="0.3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57"/>
      <c r="O1028" s="57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1:35" ht="18" x14ac:dyDescent="0.3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57"/>
      <c r="O1029" s="57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1:35" ht="18" x14ac:dyDescent="0.3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57"/>
      <c r="O1030" s="57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1:35" ht="18" x14ac:dyDescent="0.3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57"/>
      <c r="O1031" s="57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1:35" ht="18" x14ac:dyDescent="0.3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57"/>
      <c r="O1032" s="57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1:35" ht="18" x14ac:dyDescent="0.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57"/>
      <c r="O1033" s="57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1:35" ht="18" x14ac:dyDescent="0.3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57"/>
      <c r="O1034" s="57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1:35" ht="18" x14ac:dyDescent="0.3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57"/>
      <c r="O1035" s="57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1:35" ht="18" x14ac:dyDescent="0.3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57"/>
      <c r="O1036" s="57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1:35" ht="18" x14ac:dyDescent="0.3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57"/>
      <c r="O1037" s="57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1:35" ht="18" x14ac:dyDescent="0.3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57"/>
      <c r="O1038" s="57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1:35" ht="18" x14ac:dyDescent="0.3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57"/>
      <c r="O1039" s="57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1:35" ht="18" x14ac:dyDescent="0.3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57"/>
      <c r="O1040" s="57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1:35" ht="18" x14ac:dyDescent="0.3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57"/>
      <c r="O1041" s="57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1:35" ht="18" x14ac:dyDescent="0.3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57"/>
      <c r="O1042" s="57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1:35" ht="18" x14ac:dyDescent="0.3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57"/>
      <c r="O1043" s="57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1:35" ht="18" x14ac:dyDescent="0.3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57"/>
      <c r="O1044" s="57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1:35" ht="18" x14ac:dyDescent="0.3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57"/>
      <c r="O1045" s="57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1:35" ht="18" x14ac:dyDescent="0.3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57"/>
      <c r="O1046" s="57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1:35" ht="18" x14ac:dyDescent="0.3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57"/>
      <c r="O1047" s="57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1:35" ht="18" x14ac:dyDescent="0.3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57"/>
      <c r="O1048" s="57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1:35" ht="18" x14ac:dyDescent="0.3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57"/>
      <c r="O1049" s="57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1:35" ht="18" x14ac:dyDescent="0.3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57"/>
      <c r="O1050" s="57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1:35" ht="18" x14ac:dyDescent="0.3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57"/>
      <c r="O1051" s="57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1:35" ht="18" x14ac:dyDescent="0.3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57"/>
      <c r="O1052" s="57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1:35" ht="18" x14ac:dyDescent="0.3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57"/>
      <c r="O1053" s="57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1:35" ht="18" x14ac:dyDescent="0.3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57"/>
      <c r="O1054" s="57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1:35" ht="18" x14ac:dyDescent="0.3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57"/>
      <c r="O1055" s="57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1:35" ht="18" x14ac:dyDescent="0.3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57"/>
      <c r="O1056" s="57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1:35" ht="18" x14ac:dyDescent="0.3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57"/>
      <c r="O1057" s="57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1:35" ht="18" x14ac:dyDescent="0.3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57"/>
      <c r="O1058" s="57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1:35" ht="18" x14ac:dyDescent="0.3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57"/>
      <c r="O1059" s="57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1:35" ht="18" x14ac:dyDescent="0.3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57"/>
      <c r="O1060" s="57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1:35" ht="18" x14ac:dyDescent="0.3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57"/>
      <c r="O1061" s="57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1:35" ht="18" x14ac:dyDescent="0.3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57"/>
      <c r="O1062" s="57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1:35" ht="18" x14ac:dyDescent="0.3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57"/>
      <c r="O1063" s="57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1:35" ht="18" x14ac:dyDescent="0.3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57"/>
      <c r="O1064" s="57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1:35" ht="18" x14ac:dyDescent="0.3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57"/>
      <c r="O1065" s="57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1:35" ht="18" x14ac:dyDescent="0.3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57"/>
      <c r="O1066" s="57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1:35" ht="18" x14ac:dyDescent="0.3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57"/>
      <c r="O1067" s="57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1:35" ht="18" x14ac:dyDescent="0.3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57"/>
      <c r="O1068" s="57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1:35" ht="18" x14ac:dyDescent="0.3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57"/>
      <c r="O1069" s="57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1:35" ht="18" x14ac:dyDescent="0.3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57"/>
      <c r="O1070" s="57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1:35" ht="18" x14ac:dyDescent="0.3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57"/>
      <c r="O1071" s="57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1:35" ht="18" x14ac:dyDescent="0.3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57"/>
      <c r="O1072" s="57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1:35" ht="18" x14ac:dyDescent="0.3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57"/>
      <c r="O1073" s="57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1:35" ht="18" x14ac:dyDescent="0.3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57"/>
      <c r="O1074" s="57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1:35" ht="18" x14ac:dyDescent="0.3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57"/>
      <c r="O1075" s="57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1:35" ht="18" x14ac:dyDescent="0.3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57"/>
      <c r="O1076" s="57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1:35" ht="18" x14ac:dyDescent="0.3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57"/>
      <c r="O1077" s="57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1:35" ht="18" x14ac:dyDescent="0.3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57"/>
      <c r="O1078" s="57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1:35" ht="18" x14ac:dyDescent="0.3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57"/>
      <c r="O1079" s="57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1:35" ht="18" x14ac:dyDescent="0.3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57"/>
      <c r="O1080" s="57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1:35" ht="18" x14ac:dyDescent="0.3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57"/>
      <c r="O1081" s="57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1:35" ht="18" x14ac:dyDescent="0.3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57"/>
      <c r="O1082" s="57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1:35" ht="18" x14ac:dyDescent="0.3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57"/>
      <c r="O1083" s="57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1:35" ht="18" x14ac:dyDescent="0.3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57"/>
      <c r="O1084" s="57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1:35" ht="18" x14ac:dyDescent="0.3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57"/>
      <c r="O1085" s="57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1:35" ht="18" x14ac:dyDescent="0.3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57"/>
      <c r="O1086" s="57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1:35" ht="18" x14ac:dyDescent="0.3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57"/>
      <c r="O1087" s="57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1:35" ht="18" x14ac:dyDescent="0.3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57"/>
      <c r="O1088" s="57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1:35" ht="18" x14ac:dyDescent="0.3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57"/>
      <c r="O1089" s="57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1:35" ht="18" x14ac:dyDescent="0.3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57"/>
      <c r="O1090" s="57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1:35" ht="18" x14ac:dyDescent="0.3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57"/>
      <c r="O1091" s="57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1:35" ht="18" x14ac:dyDescent="0.3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57"/>
      <c r="O1092" s="57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1:35" ht="18" x14ac:dyDescent="0.3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57"/>
      <c r="O1093" s="57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1:35" ht="18" x14ac:dyDescent="0.3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57"/>
      <c r="O1094" s="57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1:35" ht="18" x14ac:dyDescent="0.3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57"/>
      <c r="O1095" s="57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1:35" ht="18" x14ac:dyDescent="0.3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57"/>
      <c r="O1096" s="57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1:35" ht="18" x14ac:dyDescent="0.3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57"/>
      <c r="O1097" s="57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1:35" ht="18" x14ac:dyDescent="0.3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57"/>
      <c r="O1098" s="57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1:35" ht="18" x14ac:dyDescent="0.3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57"/>
      <c r="O1099" s="57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1:35" ht="18" x14ac:dyDescent="0.3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57"/>
      <c r="O1100" s="57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1:35" ht="18" x14ac:dyDescent="0.3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57"/>
      <c r="O1101" s="57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1:35" ht="18" x14ac:dyDescent="0.3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57"/>
      <c r="O1102" s="57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1:35" ht="18" x14ac:dyDescent="0.3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57"/>
      <c r="O1103" s="57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1:35" ht="18" x14ac:dyDescent="0.3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57"/>
      <c r="O1104" s="57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1:35" ht="18" x14ac:dyDescent="0.3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57"/>
      <c r="O1105" s="57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1:35" ht="18" x14ac:dyDescent="0.3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57"/>
      <c r="O1106" s="57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1:35" ht="18" x14ac:dyDescent="0.3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57"/>
      <c r="O1107" s="57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1:35" ht="18" x14ac:dyDescent="0.3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57"/>
      <c r="O1108" s="57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1:35" ht="18" x14ac:dyDescent="0.3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57"/>
      <c r="O1109" s="57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1:35" ht="18" x14ac:dyDescent="0.3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57"/>
      <c r="O1110" s="57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1:35" ht="18" x14ac:dyDescent="0.3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57"/>
      <c r="O1111" s="57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1:35" ht="18" x14ac:dyDescent="0.3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57"/>
      <c r="O1112" s="57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1:35" ht="18" x14ac:dyDescent="0.3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57"/>
      <c r="O1113" s="57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1:35" ht="18" x14ac:dyDescent="0.3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57"/>
      <c r="O1114" s="57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1:35" ht="18" x14ac:dyDescent="0.3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57"/>
      <c r="O1115" s="57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1:35" ht="18" x14ac:dyDescent="0.3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57"/>
      <c r="O1116" s="57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1:35" ht="18" x14ac:dyDescent="0.3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57"/>
      <c r="O1117" s="57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1:35" ht="18" x14ac:dyDescent="0.3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57"/>
      <c r="O1118" s="57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1:35" ht="18" x14ac:dyDescent="0.3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57"/>
      <c r="O1119" s="57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1:35" ht="18" x14ac:dyDescent="0.3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57"/>
      <c r="O1120" s="57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1:35" ht="18" x14ac:dyDescent="0.3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57"/>
      <c r="O1121" s="57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1:35" ht="18" x14ac:dyDescent="0.3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57"/>
      <c r="O1122" s="57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1:35" ht="18" x14ac:dyDescent="0.3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57"/>
      <c r="O1123" s="57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1:35" ht="18" x14ac:dyDescent="0.3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57"/>
      <c r="O1124" s="57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1:35" ht="18" x14ac:dyDescent="0.3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57"/>
      <c r="O1125" s="57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1:35" ht="18" x14ac:dyDescent="0.3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57"/>
      <c r="O1126" s="57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1:35" ht="18" x14ac:dyDescent="0.3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57"/>
      <c r="O1127" s="57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1:35" ht="18" x14ac:dyDescent="0.3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57"/>
      <c r="O1128" s="57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1:35" ht="18" x14ac:dyDescent="0.3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57"/>
      <c r="O1129" s="57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1:35" ht="18" x14ac:dyDescent="0.3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57"/>
      <c r="O1130" s="57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1:35" ht="18" x14ac:dyDescent="0.3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57"/>
      <c r="O1131" s="57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1:35" ht="18" x14ac:dyDescent="0.3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57"/>
      <c r="O1132" s="57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1:35" ht="18" x14ac:dyDescent="0.3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57"/>
      <c r="O1133" s="57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1:35" ht="18" x14ac:dyDescent="0.3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57"/>
      <c r="O1134" s="57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1:35" ht="18" x14ac:dyDescent="0.3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57"/>
      <c r="O1135" s="57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1:35" ht="18" x14ac:dyDescent="0.3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57"/>
      <c r="O1136" s="57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1:35" ht="18" x14ac:dyDescent="0.3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57"/>
      <c r="O1137" s="57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1:35" ht="18" x14ac:dyDescent="0.3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57"/>
      <c r="O1138" s="57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1:35" ht="18" x14ac:dyDescent="0.3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57"/>
      <c r="O1139" s="57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1:35" ht="18" x14ac:dyDescent="0.3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57"/>
      <c r="O1140" s="57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1:35" ht="18" x14ac:dyDescent="0.3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57"/>
      <c r="O1141" s="57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1:35" ht="18" x14ac:dyDescent="0.3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57"/>
      <c r="O1142" s="57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1:35" ht="18" x14ac:dyDescent="0.3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57"/>
      <c r="O1143" s="57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1:35" ht="18" x14ac:dyDescent="0.3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57"/>
      <c r="O1144" s="57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1:35" ht="18" x14ac:dyDescent="0.3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57"/>
      <c r="O1145" s="57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1:35" ht="18" x14ac:dyDescent="0.3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57"/>
      <c r="O1146" s="57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1:35" ht="18" x14ac:dyDescent="0.3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57"/>
      <c r="O1147" s="57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1:35" ht="18" x14ac:dyDescent="0.3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57"/>
      <c r="O1148" s="57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1:35" ht="18" x14ac:dyDescent="0.3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57"/>
      <c r="O1149" s="57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1:35" ht="18" x14ac:dyDescent="0.3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57"/>
      <c r="O1150" s="57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1:35" ht="18" x14ac:dyDescent="0.3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57"/>
      <c r="O1151" s="57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1:35" ht="18" x14ac:dyDescent="0.3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57"/>
      <c r="O1152" s="57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1:35" ht="18" x14ac:dyDescent="0.3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57"/>
      <c r="O1153" s="57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1:35" ht="18" x14ac:dyDescent="0.3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57"/>
      <c r="O1154" s="57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1:35" ht="18" x14ac:dyDescent="0.3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57"/>
      <c r="O1155" s="57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1:35" ht="18" x14ac:dyDescent="0.3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57"/>
      <c r="O1156" s="57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1:35" ht="18" x14ac:dyDescent="0.3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57"/>
      <c r="O1157" s="57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1:35" ht="18" x14ac:dyDescent="0.3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57"/>
      <c r="O1158" s="57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1:35" ht="18" x14ac:dyDescent="0.3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57"/>
      <c r="O1159" s="57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1:35" ht="18" x14ac:dyDescent="0.3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57"/>
      <c r="O1160" s="57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1:35" ht="18" x14ac:dyDescent="0.3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57"/>
      <c r="O1161" s="57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1:35" ht="18" x14ac:dyDescent="0.3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57"/>
      <c r="O1162" s="57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1:35" ht="18" x14ac:dyDescent="0.3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57"/>
      <c r="O1163" s="57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1:35" ht="18" x14ac:dyDescent="0.3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57"/>
      <c r="O1164" s="57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1:35" ht="18" x14ac:dyDescent="0.3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57"/>
      <c r="O1165" s="57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1:35" ht="18" x14ac:dyDescent="0.3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57"/>
      <c r="O1166" s="57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1:35" ht="18" x14ac:dyDescent="0.3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57"/>
      <c r="O1167" s="57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1:35" ht="18" x14ac:dyDescent="0.3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57"/>
      <c r="O1168" s="57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1:35" ht="18" x14ac:dyDescent="0.3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57"/>
      <c r="O1169" s="57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1:35" ht="18" x14ac:dyDescent="0.3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57"/>
      <c r="O1170" s="57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1:35" ht="18" x14ac:dyDescent="0.3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57"/>
      <c r="O1171" s="57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1:35" ht="18" x14ac:dyDescent="0.3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57"/>
      <c r="O1172" s="57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1:35" ht="18" x14ac:dyDescent="0.3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57"/>
      <c r="O1173" s="57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1:35" ht="18" x14ac:dyDescent="0.3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57"/>
      <c r="O1174" s="57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1:35" ht="18" x14ac:dyDescent="0.3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57"/>
      <c r="O1175" s="57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1:35" ht="18" x14ac:dyDescent="0.3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57"/>
      <c r="O1176" s="57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1:35" ht="18" x14ac:dyDescent="0.3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57"/>
      <c r="O1177" s="57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1:35" ht="18" x14ac:dyDescent="0.3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57"/>
      <c r="O1178" s="57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1:35" ht="18" x14ac:dyDescent="0.3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57"/>
      <c r="O1179" s="57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1:35" ht="18" x14ac:dyDescent="0.3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57"/>
      <c r="O1180" s="57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1:35" ht="18" x14ac:dyDescent="0.3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57"/>
      <c r="O1181" s="57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1:35" ht="18" x14ac:dyDescent="0.3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57"/>
      <c r="O1182" s="57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1:35" ht="18" x14ac:dyDescent="0.3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57"/>
      <c r="O1183" s="57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1:35" ht="18" x14ac:dyDescent="0.3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57"/>
      <c r="O1184" s="57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1:35" ht="18" x14ac:dyDescent="0.3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57"/>
      <c r="O1185" s="57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1:35" ht="18" x14ac:dyDescent="0.3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57"/>
      <c r="O1186" s="57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1:35" ht="18" x14ac:dyDescent="0.3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57"/>
      <c r="O1187" s="57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1:35" ht="18" x14ac:dyDescent="0.3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57"/>
      <c r="O1188" s="57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1:35" ht="18" x14ac:dyDescent="0.3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57"/>
      <c r="O1189" s="57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1:35" ht="18" x14ac:dyDescent="0.3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57"/>
      <c r="O1190" s="57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1:35" ht="18" x14ac:dyDescent="0.3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57"/>
      <c r="O1191" s="57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1:35" ht="18" x14ac:dyDescent="0.3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57"/>
      <c r="O1192" s="57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1:35" ht="18" x14ac:dyDescent="0.3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57"/>
      <c r="O1193" s="57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1:35" ht="18" x14ac:dyDescent="0.3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57"/>
      <c r="O1194" s="57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1:35" ht="18" x14ac:dyDescent="0.3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57"/>
      <c r="O1195" s="57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1:35" ht="18" x14ac:dyDescent="0.3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57"/>
      <c r="O1196" s="57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1:35" ht="18" x14ac:dyDescent="0.3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57"/>
      <c r="O1197" s="57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1:35" ht="18" x14ac:dyDescent="0.3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57"/>
      <c r="O1198" s="57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1:35" ht="18" x14ac:dyDescent="0.3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57"/>
      <c r="O1199" s="57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1:35" ht="18" x14ac:dyDescent="0.3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57"/>
      <c r="O1200" s="57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1:35" ht="18" x14ac:dyDescent="0.3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57"/>
      <c r="O1201" s="57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1:35" ht="18" x14ac:dyDescent="0.3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57"/>
      <c r="O1202" s="57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1:35" ht="18" x14ac:dyDescent="0.3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57"/>
      <c r="O1203" s="57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1:35" ht="18" x14ac:dyDescent="0.3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57"/>
      <c r="O1204" s="57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1:35" ht="18" x14ac:dyDescent="0.3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57"/>
      <c r="O1205" s="57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1:35" ht="18" x14ac:dyDescent="0.3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57"/>
      <c r="O1206" s="57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1:35" ht="18" x14ac:dyDescent="0.3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57"/>
      <c r="O1207" s="57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1:35" ht="18" x14ac:dyDescent="0.3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57"/>
      <c r="O1208" s="57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1:35" ht="18" x14ac:dyDescent="0.3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57"/>
      <c r="O1209" s="57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1:35" ht="18" x14ac:dyDescent="0.3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57"/>
      <c r="O1210" s="57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1:35" ht="18" x14ac:dyDescent="0.3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57"/>
      <c r="O1211" s="57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1:35" ht="18" x14ac:dyDescent="0.3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57"/>
      <c r="O1212" s="57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1:35" ht="18" x14ac:dyDescent="0.3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57"/>
      <c r="O1213" s="57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1:35" ht="18" x14ac:dyDescent="0.3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57"/>
      <c r="O1214" s="57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1:35" ht="18" x14ac:dyDescent="0.3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57"/>
      <c r="O1215" s="57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1:35" ht="18" x14ac:dyDescent="0.3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57"/>
      <c r="O1216" s="57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1:35" ht="18" x14ac:dyDescent="0.3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57"/>
      <c r="O1217" s="57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1:35" ht="18" x14ac:dyDescent="0.3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57"/>
      <c r="O1218" s="57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1:35" ht="18" x14ac:dyDescent="0.3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57"/>
      <c r="O1219" s="57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1:35" ht="18" x14ac:dyDescent="0.3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57"/>
      <c r="O1220" s="57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1:35" ht="18" x14ac:dyDescent="0.3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57"/>
      <c r="O1221" s="57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1:35" ht="18" x14ac:dyDescent="0.3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57"/>
      <c r="O1222" s="57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1:35" ht="18" x14ac:dyDescent="0.3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57"/>
      <c r="O1223" s="57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1:35" ht="18" x14ac:dyDescent="0.3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57"/>
      <c r="O1224" s="57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1:35" ht="18" x14ac:dyDescent="0.3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57"/>
      <c r="O1225" s="57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1:35" ht="18" x14ac:dyDescent="0.3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57"/>
      <c r="O1226" s="57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1:35" ht="18" x14ac:dyDescent="0.3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57"/>
      <c r="O1227" s="57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1:35" ht="18" x14ac:dyDescent="0.3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57"/>
      <c r="O1228" s="57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1:35" ht="18" x14ac:dyDescent="0.3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57"/>
      <c r="O1229" s="57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1:35" ht="18" x14ac:dyDescent="0.3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57"/>
      <c r="O1230" s="57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1:35" ht="18" x14ac:dyDescent="0.3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57"/>
      <c r="O1231" s="57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1:35" ht="18" x14ac:dyDescent="0.3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57"/>
      <c r="O1232" s="57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1:35" ht="18" x14ac:dyDescent="0.3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57"/>
      <c r="O1233" s="57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1:35" ht="18" x14ac:dyDescent="0.3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57"/>
      <c r="O1234" s="57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1:35" ht="18" x14ac:dyDescent="0.3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57"/>
      <c r="O1235" s="57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1:35" ht="18" x14ac:dyDescent="0.3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57"/>
      <c r="O1236" s="57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1:35" ht="18" x14ac:dyDescent="0.3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57"/>
      <c r="O1237" s="57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1:35" ht="18" x14ac:dyDescent="0.3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57"/>
      <c r="O1238" s="57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1:35" ht="18" x14ac:dyDescent="0.3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57"/>
      <c r="O1239" s="57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1:35" ht="18" x14ac:dyDescent="0.3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57"/>
      <c r="O1240" s="57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1:35" ht="18" x14ac:dyDescent="0.3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57"/>
      <c r="O1241" s="57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1:35" ht="18" x14ac:dyDescent="0.3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57"/>
      <c r="O1242" s="57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1:35" ht="18" x14ac:dyDescent="0.3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57"/>
      <c r="O1243" s="57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1:35" ht="18" x14ac:dyDescent="0.3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57"/>
      <c r="O1244" s="57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1:35" ht="18" x14ac:dyDescent="0.3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57"/>
      <c r="O1245" s="57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1:35" ht="18" x14ac:dyDescent="0.3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57"/>
      <c r="O1246" s="57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1:35" ht="18" x14ac:dyDescent="0.3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57"/>
      <c r="O1247" s="57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1:35" ht="18" x14ac:dyDescent="0.3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57"/>
      <c r="O1248" s="57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1:35" ht="18" x14ac:dyDescent="0.3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57"/>
      <c r="O1249" s="57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1:35" ht="18" x14ac:dyDescent="0.3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57"/>
      <c r="O1250" s="57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1:35" ht="18" x14ac:dyDescent="0.3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57"/>
      <c r="O1251" s="57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1:35" ht="18" x14ac:dyDescent="0.3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57"/>
      <c r="O1252" s="57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1:35" ht="18" x14ac:dyDescent="0.3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57"/>
      <c r="O1253" s="57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1:35" ht="18" x14ac:dyDescent="0.3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57"/>
      <c r="O1254" s="57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1:35" ht="18" x14ac:dyDescent="0.3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57"/>
      <c r="O1255" s="57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1:35" ht="18" x14ac:dyDescent="0.3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57"/>
      <c r="O1256" s="57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1:35" ht="18" x14ac:dyDescent="0.3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57"/>
      <c r="O1257" s="57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1:35" ht="18" x14ac:dyDescent="0.3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57"/>
      <c r="O1258" s="57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1:35" ht="18" x14ac:dyDescent="0.3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57"/>
      <c r="O1259" s="57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1:35" ht="18" x14ac:dyDescent="0.3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57"/>
      <c r="O1260" s="57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1:35" ht="18" x14ac:dyDescent="0.3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57"/>
      <c r="O1261" s="57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1:35" ht="18" x14ac:dyDescent="0.3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57"/>
      <c r="O1262" s="57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1:35" ht="18" x14ac:dyDescent="0.3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57"/>
      <c r="O1263" s="57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1:35" ht="18" x14ac:dyDescent="0.3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57"/>
      <c r="O1264" s="57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1:35" ht="18" x14ac:dyDescent="0.3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57"/>
      <c r="O1265" s="57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1:35" ht="18" x14ac:dyDescent="0.3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57"/>
      <c r="O1266" s="57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1:35" ht="18" x14ac:dyDescent="0.3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57"/>
      <c r="O1267" s="57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1:35" ht="18" x14ac:dyDescent="0.3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57"/>
      <c r="O1268" s="57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1:35" ht="18" x14ac:dyDescent="0.3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57"/>
      <c r="O1269" s="57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1:35" ht="18" x14ac:dyDescent="0.3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57"/>
      <c r="O1270" s="57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1:35" ht="18" x14ac:dyDescent="0.3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57"/>
      <c r="O1271" s="57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1:35" ht="18" x14ac:dyDescent="0.3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57"/>
      <c r="O1272" s="57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1:35" ht="18" x14ac:dyDescent="0.3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57"/>
      <c r="O1273" s="57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1:35" ht="18" x14ac:dyDescent="0.3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57"/>
      <c r="O1274" s="57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</row>
    <row r="1275" spans="1:35" ht="18" x14ac:dyDescent="0.3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57"/>
      <c r="O1275" s="57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</row>
    <row r="1276" spans="1:35" ht="18" x14ac:dyDescent="0.3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57"/>
      <c r="O1276" s="57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</row>
    <row r="1277" spans="1:35" ht="18" x14ac:dyDescent="0.3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57"/>
      <c r="O1277" s="57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</row>
    <row r="1278" spans="1:35" ht="18" x14ac:dyDescent="0.3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57"/>
      <c r="O1278" s="57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</row>
    <row r="1279" spans="1:35" ht="18" x14ac:dyDescent="0.3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57"/>
      <c r="O1279" s="57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</row>
    <row r="1280" spans="1:35" ht="18" x14ac:dyDescent="0.3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57"/>
      <c r="O1280" s="57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</row>
    <row r="1281" spans="1:35" ht="18" x14ac:dyDescent="0.3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57"/>
      <c r="O1281" s="57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</row>
    <row r="1282" spans="1:35" ht="18" x14ac:dyDescent="0.3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57"/>
      <c r="O1282" s="57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</row>
  </sheetData>
  <mergeCells count="446">
    <mergeCell ref="A236:O236"/>
    <mergeCell ref="A237:O237"/>
    <mergeCell ref="A238:O238"/>
    <mergeCell ref="G223:G232"/>
    <mergeCell ref="N223:N232"/>
    <mergeCell ref="O223:O232"/>
    <mergeCell ref="A233:O233"/>
    <mergeCell ref="A234:O234"/>
    <mergeCell ref="A235:O235"/>
    <mergeCell ref="A223:A232"/>
    <mergeCell ref="B223:B232"/>
    <mergeCell ref="C223:C232"/>
    <mergeCell ref="D223:D232"/>
    <mergeCell ref="E223:E232"/>
    <mergeCell ref="F223:F232"/>
    <mergeCell ref="A221:A222"/>
    <mergeCell ref="B221:B222"/>
    <mergeCell ref="C221:C222"/>
    <mergeCell ref="D221:D222"/>
    <mergeCell ref="E221:E222"/>
    <mergeCell ref="F221:F222"/>
    <mergeCell ref="G221:G222"/>
    <mergeCell ref="N221:N222"/>
    <mergeCell ref="O221:O222"/>
    <mergeCell ref="H221:H222"/>
    <mergeCell ref="I221:I222"/>
    <mergeCell ref="J221:J222"/>
    <mergeCell ref="K221:K222"/>
    <mergeCell ref="L221:L222"/>
    <mergeCell ref="M221:M222"/>
    <mergeCell ref="A217:A220"/>
    <mergeCell ref="B217:B220"/>
    <mergeCell ref="C217:C220"/>
    <mergeCell ref="D217:D220"/>
    <mergeCell ref="E217:E220"/>
    <mergeCell ref="F217:F220"/>
    <mergeCell ref="G217:G220"/>
    <mergeCell ref="N217:N220"/>
    <mergeCell ref="O217:O220"/>
    <mergeCell ref="G208:G209"/>
    <mergeCell ref="N208:N209"/>
    <mergeCell ref="O208:O209"/>
    <mergeCell ref="A211:A216"/>
    <mergeCell ref="B211:B216"/>
    <mergeCell ref="C211:C216"/>
    <mergeCell ref="D211:D216"/>
    <mergeCell ref="E211:E216"/>
    <mergeCell ref="F211:F216"/>
    <mergeCell ref="G211:G216"/>
    <mergeCell ref="A208:A209"/>
    <mergeCell ref="B208:B209"/>
    <mergeCell ref="C208:C209"/>
    <mergeCell ref="D208:D209"/>
    <mergeCell ref="E208:E209"/>
    <mergeCell ref="F208:F209"/>
    <mergeCell ref="N211:N216"/>
    <mergeCell ref="O211:O216"/>
    <mergeCell ref="A206:A207"/>
    <mergeCell ref="B206:B207"/>
    <mergeCell ref="C206:C207"/>
    <mergeCell ref="D206:D207"/>
    <mergeCell ref="E206:E207"/>
    <mergeCell ref="F206:F207"/>
    <mergeCell ref="G206:G207"/>
    <mergeCell ref="N206:N207"/>
    <mergeCell ref="O206:O207"/>
    <mergeCell ref="A204:A205"/>
    <mergeCell ref="B204:B205"/>
    <mergeCell ref="C204:C205"/>
    <mergeCell ref="D204:D205"/>
    <mergeCell ref="E204:E205"/>
    <mergeCell ref="F204:F205"/>
    <mergeCell ref="G204:G205"/>
    <mergeCell ref="N204:N205"/>
    <mergeCell ref="O204:O205"/>
    <mergeCell ref="G200:G201"/>
    <mergeCell ref="N200:N201"/>
    <mergeCell ref="O200:O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N202:N203"/>
    <mergeCell ref="O202:O203"/>
    <mergeCell ref="A198:A199"/>
    <mergeCell ref="B198:B199"/>
    <mergeCell ref="D198:D199"/>
    <mergeCell ref="E198:E199"/>
    <mergeCell ref="F198:F199"/>
    <mergeCell ref="G198:G199"/>
    <mergeCell ref="N198:N199"/>
    <mergeCell ref="O198:O199"/>
    <mergeCell ref="A196:A197"/>
    <mergeCell ref="B196:B197"/>
    <mergeCell ref="D196:D197"/>
    <mergeCell ref="E196:E197"/>
    <mergeCell ref="F196:F197"/>
    <mergeCell ref="G196:G197"/>
    <mergeCell ref="A193:A195"/>
    <mergeCell ref="B193:B195"/>
    <mergeCell ref="D193:D195"/>
    <mergeCell ref="E193:E195"/>
    <mergeCell ref="F193:F195"/>
    <mergeCell ref="G193:G195"/>
    <mergeCell ref="N193:N195"/>
    <mergeCell ref="O193:O195"/>
    <mergeCell ref="N196:N197"/>
    <mergeCell ref="O196:O197"/>
    <mergeCell ref="G188:G189"/>
    <mergeCell ref="N188:N189"/>
    <mergeCell ref="O188:O189"/>
    <mergeCell ref="A190:A192"/>
    <mergeCell ref="B190:B192"/>
    <mergeCell ref="D190:D192"/>
    <mergeCell ref="E190:E192"/>
    <mergeCell ref="F190:F192"/>
    <mergeCell ref="G190:G192"/>
    <mergeCell ref="N190:N192"/>
    <mergeCell ref="A188:A189"/>
    <mergeCell ref="B188:B189"/>
    <mergeCell ref="C188:C189"/>
    <mergeCell ref="D188:D189"/>
    <mergeCell ref="E188:E189"/>
    <mergeCell ref="F188:F189"/>
    <mergeCell ref="O190:O192"/>
    <mergeCell ref="A186:A187"/>
    <mergeCell ref="B186:B187"/>
    <mergeCell ref="C186:C187"/>
    <mergeCell ref="D186:D187"/>
    <mergeCell ref="E186:E187"/>
    <mergeCell ref="F186:F187"/>
    <mergeCell ref="G186:G187"/>
    <mergeCell ref="N186:N187"/>
    <mergeCell ref="O186:O187"/>
    <mergeCell ref="A184:A185"/>
    <mergeCell ref="B184:B185"/>
    <mergeCell ref="C184:C185"/>
    <mergeCell ref="D184:D185"/>
    <mergeCell ref="E184:E185"/>
    <mergeCell ref="F184:F185"/>
    <mergeCell ref="G184:G185"/>
    <mergeCell ref="N184:N185"/>
    <mergeCell ref="O184:O185"/>
    <mergeCell ref="G180:G181"/>
    <mergeCell ref="N180:N181"/>
    <mergeCell ref="O180:O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N182:N183"/>
    <mergeCell ref="O182:O183"/>
    <mergeCell ref="A177:A178"/>
    <mergeCell ref="B177:B178"/>
    <mergeCell ref="C177:C178"/>
    <mergeCell ref="D177:D178"/>
    <mergeCell ref="E177:E178"/>
    <mergeCell ref="F177:F178"/>
    <mergeCell ref="G177:G178"/>
    <mergeCell ref="N177:N178"/>
    <mergeCell ref="O177:O178"/>
    <mergeCell ref="A173:A175"/>
    <mergeCell ref="B173:B175"/>
    <mergeCell ref="C173:C175"/>
    <mergeCell ref="D173:D175"/>
    <mergeCell ref="E173:E175"/>
    <mergeCell ref="F173:F175"/>
    <mergeCell ref="G173:G175"/>
    <mergeCell ref="N173:N175"/>
    <mergeCell ref="O173:O175"/>
    <mergeCell ref="A171:A172"/>
    <mergeCell ref="B171:B172"/>
    <mergeCell ref="C171:C172"/>
    <mergeCell ref="D171:D172"/>
    <mergeCell ref="E171:E172"/>
    <mergeCell ref="F171:F172"/>
    <mergeCell ref="G171:G172"/>
    <mergeCell ref="N171:N172"/>
    <mergeCell ref="O171:O172"/>
    <mergeCell ref="N167:N168"/>
    <mergeCell ref="O167:O168"/>
    <mergeCell ref="A169:A170"/>
    <mergeCell ref="B169:B170"/>
    <mergeCell ref="C169:C170"/>
    <mergeCell ref="D169:D170"/>
    <mergeCell ref="E169:E170"/>
    <mergeCell ref="F169:F170"/>
    <mergeCell ref="G169:G170"/>
    <mergeCell ref="N169:N170"/>
    <mergeCell ref="O169:O170"/>
    <mergeCell ref="A167:A168"/>
    <mergeCell ref="B167:B168"/>
    <mergeCell ref="C167:C168"/>
    <mergeCell ref="D167:D168"/>
    <mergeCell ref="E167:E168"/>
    <mergeCell ref="F167:F168"/>
    <mergeCell ref="G167:G168"/>
    <mergeCell ref="N155:N161"/>
    <mergeCell ref="O155:O161"/>
    <mergeCell ref="A162:A164"/>
    <mergeCell ref="B162:B164"/>
    <mergeCell ref="D162:D164"/>
    <mergeCell ref="E162:E164"/>
    <mergeCell ref="F162:F164"/>
    <mergeCell ref="G162:G164"/>
    <mergeCell ref="N162:N164"/>
    <mergeCell ref="O162:O164"/>
    <mergeCell ref="A155:A161"/>
    <mergeCell ref="B155:B161"/>
    <mergeCell ref="C155:C161"/>
    <mergeCell ref="D155:D161"/>
    <mergeCell ref="E155:E161"/>
    <mergeCell ref="F155:F161"/>
    <mergeCell ref="G155:G161"/>
    <mergeCell ref="C163:C164"/>
    <mergeCell ref="A148:A154"/>
    <mergeCell ref="B148:B154"/>
    <mergeCell ref="C148:C154"/>
    <mergeCell ref="D148:D154"/>
    <mergeCell ref="E148:E154"/>
    <mergeCell ref="F148:F154"/>
    <mergeCell ref="G148:G154"/>
    <mergeCell ref="N148:N154"/>
    <mergeCell ref="O148:O154"/>
    <mergeCell ref="C140:C141"/>
    <mergeCell ref="A142:A144"/>
    <mergeCell ref="B142:B144"/>
    <mergeCell ref="C142:C144"/>
    <mergeCell ref="D142:D144"/>
    <mergeCell ref="E142:E144"/>
    <mergeCell ref="O131:O136"/>
    <mergeCell ref="C135:C136"/>
    <mergeCell ref="A137:A141"/>
    <mergeCell ref="B137:B141"/>
    <mergeCell ref="D137:D141"/>
    <mergeCell ref="E137:E141"/>
    <mergeCell ref="F137:F141"/>
    <mergeCell ref="G137:G141"/>
    <mergeCell ref="N137:N141"/>
    <mergeCell ref="O137:O141"/>
    <mergeCell ref="F142:F144"/>
    <mergeCell ref="G142:G144"/>
    <mergeCell ref="N142:N144"/>
    <mergeCell ref="O142:O144"/>
    <mergeCell ref="N127:N130"/>
    <mergeCell ref="O127:O130"/>
    <mergeCell ref="C128:C130"/>
    <mergeCell ref="A131:A136"/>
    <mergeCell ref="B131:B136"/>
    <mergeCell ref="D131:D136"/>
    <mergeCell ref="E131:E136"/>
    <mergeCell ref="F131:F136"/>
    <mergeCell ref="G131:G136"/>
    <mergeCell ref="N131:N136"/>
    <mergeCell ref="A127:A130"/>
    <mergeCell ref="B127:B130"/>
    <mergeCell ref="D127:D130"/>
    <mergeCell ref="E127:E130"/>
    <mergeCell ref="F127:F130"/>
    <mergeCell ref="G127:G130"/>
    <mergeCell ref="C119:C124"/>
    <mergeCell ref="D119:D124"/>
    <mergeCell ref="E119:E124"/>
    <mergeCell ref="F119:F124"/>
    <mergeCell ref="G119:G124"/>
    <mergeCell ref="N119:N124"/>
    <mergeCell ref="O119:O124"/>
    <mergeCell ref="A125:A126"/>
    <mergeCell ref="B125:B126"/>
    <mergeCell ref="D125:D126"/>
    <mergeCell ref="E125:E126"/>
    <mergeCell ref="F125:F126"/>
    <mergeCell ref="G125:G126"/>
    <mergeCell ref="N125:N126"/>
    <mergeCell ref="O125:O126"/>
    <mergeCell ref="A119:A124"/>
    <mergeCell ref="B119:B124"/>
    <mergeCell ref="O105:O110"/>
    <mergeCell ref="C106:C110"/>
    <mergeCell ref="A111:A118"/>
    <mergeCell ref="B111:B118"/>
    <mergeCell ref="D111:D118"/>
    <mergeCell ref="E111:E118"/>
    <mergeCell ref="F111:F118"/>
    <mergeCell ref="G111:G118"/>
    <mergeCell ref="N111:N118"/>
    <mergeCell ref="O111:O118"/>
    <mergeCell ref="C112:C118"/>
    <mergeCell ref="C100:C104"/>
    <mergeCell ref="A105:A110"/>
    <mergeCell ref="B105:B110"/>
    <mergeCell ref="D105:D110"/>
    <mergeCell ref="E105:E110"/>
    <mergeCell ref="F105:F110"/>
    <mergeCell ref="N91:N95"/>
    <mergeCell ref="O91:O95"/>
    <mergeCell ref="A96:A104"/>
    <mergeCell ref="B96:B104"/>
    <mergeCell ref="D96:D104"/>
    <mergeCell ref="E96:E104"/>
    <mergeCell ref="F96:F104"/>
    <mergeCell ref="G96:G104"/>
    <mergeCell ref="N96:N104"/>
    <mergeCell ref="O96:O104"/>
    <mergeCell ref="H91:H94"/>
    <mergeCell ref="I91:I94"/>
    <mergeCell ref="J91:J94"/>
    <mergeCell ref="K91:K94"/>
    <mergeCell ref="L91:L94"/>
    <mergeCell ref="M91:M94"/>
    <mergeCell ref="G105:G110"/>
    <mergeCell ref="N105:N110"/>
    <mergeCell ref="A91:A95"/>
    <mergeCell ref="B91:B95"/>
    <mergeCell ref="C91:C95"/>
    <mergeCell ref="D91:D95"/>
    <mergeCell ref="E91:E95"/>
    <mergeCell ref="F91:F95"/>
    <mergeCell ref="G91:G95"/>
    <mergeCell ref="G87:G90"/>
    <mergeCell ref="H87:H90"/>
    <mergeCell ref="O76:O86"/>
    <mergeCell ref="C80:C86"/>
    <mergeCell ref="A87:A90"/>
    <mergeCell ref="B87:B90"/>
    <mergeCell ref="C87:C90"/>
    <mergeCell ref="D87:D90"/>
    <mergeCell ref="E87:E90"/>
    <mergeCell ref="F87:F90"/>
    <mergeCell ref="M87:M90"/>
    <mergeCell ref="N87:N90"/>
    <mergeCell ref="O87:O90"/>
    <mergeCell ref="I87:I90"/>
    <mergeCell ref="J87:J90"/>
    <mergeCell ref="K87:K90"/>
    <mergeCell ref="L87:L90"/>
    <mergeCell ref="A76:A86"/>
    <mergeCell ref="B76:B86"/>
    <mergeCell ref="D76:D86"/>
    <mergeCell ref="E76:E86"/>
    <mergeCell ref="F76:F86"/>
    <mergeCell ref="G76:G86"/>
    <mergeCell ref="N76:N86"/>
    <mergeCell ref="O57:O67"/>
    <mergeCell ref="C58:C67"/>
    <mergeCell ref="A68:A75"/>
    <mergeCell ref="B68:B75"/>
    <mergeCell ref="D68:D75"/>
    <mergeCell ref="E68:E75"/>
    <mergeCell ref="F68:F75"/>
    <mergeCell ref="G68:G75"/>
    <mergeCell ref="N68:N75"/>
    <mergeCell ref="O68:O75"/>
    <mergeCell ref="A57:A67"/>
    <mergeCell ref="B57:B67"/>
    <mergeCell ref="D57:D67"/>
    <mergeCell ref="E57:E67"/>
    <mergeCell ref="F57:F67"/>
    <mergeCell ref="G57:G67"/>
    <mergeCell ref="N57:N67"/>
    <mergeCell ref="C70:C75"/>
    <mergeCell ref="O45:O50"/>
    <mergeCell ref="C46:C50"/>
    <mergeCell ref="A51:A56"/>
    <mergeCell ref="B51:B56"/>
    <mergeCell ref="C51:C56"/>
    <mergeCell ref="D51:D56"/>
    <mergeCell ref="E51:E56"/>
    <mergeCell ref="F51:F56"/>
    <mergeCell ref="G51:G56"/>
    <mergeCell ref="N51:N56"/>
    <mergeCell ref="O51:O56"/>
    <mergeCell ref="A45:A50"/>
    <mergeCell ref="B45:B50"/>
    <mergeCell ref="D45:D50"/>
    <mergeCell ref="E45:E50"/>
    <mergeCell ref="F45:F50"/>
    <mergeCell ref="G45:G50"/>
    <mergeCell ref="N45:N50"/>
    <mergeCell ref="O30:O38"/>
    <mergeCell ref="C32:C38"/>
    <mergeCell ref="A39:A44"/>
    <mergeCell ref="B39:B44"/>
    <mergeCell ref="D39:D44"/>
    <mergeCell ref="E39:E44"/>
    <mergeCell ref="F39:F44"/>
    <mergeCell ref="G39:G44"/>
    <mergeCell ref="N39:N44"/>
    <mergeCell ref="O39:O44"/>
    <mergeCell ref="A30:A38"/>
    <mergeCell ref="B30:B38"/>
    <mergeCell ref="D30:D38"/>
    <mergeCell ref="E30:E38"/>
    <mergeCell ref="F30:F38"/>
    <mergeCell ref="G30:G38"/>
    <mergeCell ref="N30:N38"/>
    <mergeCell ref="C43:C44"/>
    <mergeCell ref="H17:H18"/>
    <mergeCell ref="I17:M17"/>
    <mergeCell ref="N17:N18"/>
    <mergeCell ref="O17:O18"/>
    <mergeCell ref="A20:A29"/>
    <mergeCell ref="B20:B29"/>
    <mergeCell ref="C20:C29"/>
    <mergeCell ref="D20:D29"/>
    <mergeCell ref="E20:E29"/>
    <mergeCell ref="F20:F29"/>
    <mergeCell ref="A17:A18"/>
    <mergeCell ref="B17:B18"/>
    <mergeCell ref="C17:C18"/>
    <mergeCell ref="D17:D18"/>
    <mergeCell ref="E17:E18"/>
    <mergeCell ref="F17:G17"/>
    <mergeCell ref="G20:G29"/>
    <mergeCell ref="N20:N29"/>
    <mergeCell ref="O20:O29"/>
    <mergeCell ref="L7:O7"/>
    <mergeCell ref="L8:O8"/>
    <mergeCell ref="A12:O12"/>
    <mergeCell ref="A13:O13"/>
    <mergeCell ref="A14:O14"/>
    <mergeCell ref="A15:O15"/>
    <mergeCell ref="N1:O1"/>
    <mergeCell ref="K2:O2"/>
    <mergeCell ref="L3:O3"/>
    <mergeCell ref="L4:O4"/>
    <mergeCell ref="K5:O5"/>
    <mergeCell ref="L6:O6"/>
  </mergeCells>
  <pageMargins left="0" right="0" top="0.78740157480314965" bottom="0.59055118110236227" header="0" footer="0"/>
  <pageSetup paperSize="9" scale="60" fitToHeight="2" orientation="landscape" r:id="rId1"/>
  <headerFooter>
    <oddHeader xml:space="preserve">&amp;C
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03"/>
  <sheetViews>
    <sheetView view="pageBreakPreview" zoomScaleNormal="130" zoomScaleSheetLayoutView="100" workbookViewId="0">
      <selection activeCell="J20" sqref="J20"/>
    </sheetView>
  </sheetViews>
  <sheetFormatPr defaultRowHeight="13.2" x14ac:dyDescent="0.25"/>
  <cols>
    <col min="1" max="1" width="6.6640625" style="83" customWidth="1"/>
    <col min="2" max="2" width="40.88671875" style="67" customWidth="1"/>
    <col min="3" max="3" width="15.5546875" style="84" customWidth="1"/>
    <col min="4" max="4" width="14.5546875" style="84" customWidth="1"/>
    <col min="5" max="5" width="15.109375" style="84" customWidth="1"/>
    <col min="6" max="6" width="10.6640625" style="65" customWidth="1"/>
    <col min="7" max="7" width="14.88671875" style="65" customWidth="1"/>
    <col min="8" max="10" width="9.109375" style="65"/>
    <col min="11" max="39" width="9.109375" style="67"/>
    <col min="40" max="40" width="7" style="67" customWidth="1"/>
    <col min="41" max="41" width="40.109375" style="67" customWidth="1"/>
    <col min="42" max="42" width="35.33203125" style="67" customWidth="1"/>
    <col min="43" max="43" width="18" style="67" customWidth="1"/>
    <col min="44" max="44" width="15.33203125" style="67" customWidth="1"/>
    <col min="45" max="45" width="10.109375" style="67" bestFit="1" customWidth="1"/>
    <col min="46" max="46" width="9.109375" style="67"/>
    <col min="47" max="47" width="10.109375" style="67" bestFit="1" customWidth="1"/>
    <col min="48" max="207" width="9.109375" style="67"/>
    <col min="208" max="295" width="9.109375" style="68"/>
    <col min="296" max="296" width="7" style="68" customWidth="1"/>
    <col min="297" max="297" width="40.109375" style="68" customWidth="1"/>
    <col min="298" max="298" width="35.33203125" style="68" customWidth="1"/>
    <col min="299" max="299" width="18" style="68" customWidth="1"/>
    <col min="300" max="300" width="15.33203125" style="68" customWidth="1"/>
    <col min="301" max="301" width="10.109375" style="68" bestFit="1" customWidth="1"/>
    <col min="302" max="302" width="9.109375" style="68"/>
    <col min="303" max="303" width="10.109375" style="68" bestFit="1" customWidth="1"/>
    <col min="304" max="551" width="9.109375" style="68"/>
    <col min="552" max="552" width="7" style="68" customWidth="1"/>
    <col min="553" max="553" width="40.109375" style="68" customWidth="1"/>
    <col min="554" max="554" width="35.33203125" style="68" customWidth="1"/>
    <col min="555" max="555" width="18" style="68" customWidth="1"/>
    <col min="556" max="556" width="15.33203125" style="68" customWidth="1"/>
    <col min="557" max="557" width="10.109375" style="68" bestFit="1" customWidth="1"/>
    <col min="558" max="558" width="9.109375" style="68"/>
    <col min="559" max="559" width="10.109375" style="68" bestFit="1" customWidth="1"/>
    <col min="560" max="807" width="9.109375" style="68"/>
    <col min="808" max="808" width="7" style="68" customWidth="1"/>
    <col min="809" max="809" width="40.109375" style="68" customWidth="1"/>
    <col min="810" max="810" width="35.33203125" style="68" customWidth="1"/>
    <col min="811" max="811" width="18" style="68" customWidth="1"/>
    <col min="812" max="812" width="15.33203125" style="68" customWidth="1"/>
    <col min="813" max="813" width="10.109375" style="68" bestFit="1" customWidth="1"/>
    <col min="814" max="814" width="9.109375" style="68"/>
    <col min="815" max="815" width="10.109375" style="68" bestFit="1" customWidth="1"/>
    <col min="816" max="1063" width="9.109375" style="68"/>
    <col min="1064" max="1064" width="7" style="68" customWidth="1"/>
    <col min="1065" max="1065" width="40.109375" style="68" customWidth="1"/>
    <col min="1066" max="1066" width="35.33203125" style="68" customWidth="1"/>
    <col min="1067" max="1067" width="18" style="68" customWidth="1"/>
    <col min="1068" max="1068" width="15.33203125" style="68" customWidth="1"/>
    <col min="1069" max="1069" width="10.109375" style="68" bestFit="1" customWidth="1"/>
    <col min="1070" max="1070" width="9.109375" style="68"/>
    <col min="1071" max="1071" width="10.109375" style="68" bestFit="1" customWidth="1"/>
    <col min="1072" max="1319" width="9.109375" style="68"/>
    <col min="1320" max="1320" width="7" style="68" customWidth="1"/>
    <col min="1321" max="1321" width="40.109375" style="68" customWidth="1"/>
    <col min="1322" max="1322" width="35.33203125" style="68" customWidth="1"/>
    <col min="1323" max="1323" width="18" style="68" customWidth="1"/>
    <col min="1324" max="1324" width="15.33203125" style="68" customWidth="1"/>
    <col min="1325" max="1325" width="10.109375" style="68" bestFit="1" customWidth="1"/>
    <col min="1326" max="1326" width="9.109375" style="68"/>
    <col min="1327" max="1327" width="10.109375" style="68" bestFit="1" customWidth="1"/>
    <col min="1328" max="1575" width="9.109375" style="68"/>
    <col min="1576" max="1576" width="7" style="68" customWidth="1"/>
    <col min="1577" max="1577" width="40.109375" style="68" customWidth="1"/>
    <col min="1578" max="1578" width="35.33203125" style="68" customWidth="1"/>
    <col min="1579" max="1579" width="18" style="68" customWidth="1"/>
    <col min="1580" max="1580" width="15.33203125" style="68" customWidth="1"/>
    <col min="1581" max="1581" width="10.109375" style="68" bestFit="1" customWidth="1"/>
    <col min="1582" max="1582" width="9.109375" style="68"/>
    <col min="1583" max="1583" width="10.109375" style="68" bestFit="1" customWidth="1"/>
    <col min="1584" max="1831" width="9.109375" style="68"/>
    <col min="1832" max="1832" width="7" style="68" customWidth="1"/>
    <col min="1833" max="1833" width="40.109375" style="68" customWidth="1"/>
    <col min="1834" max="1834" width="35.33203125" style="68" customWidth="1"/>
    <col min="1835" max="1835" width="18" style="68" customWidth="1"/>
    <col min="1836" max="1836" width="15.33203125" style="68" customWidth="1"/>
    <col min="1837" max="1837" width="10.109375" style="68" bestFit="1" customWidth="1"/>
    <col min="1838" max="1838" width="9.109375" style="68"/>
    <col min="1839" max="1839" width="10.109375" style="68" bestFit="1" customWidth="1"/>
    <col min="1840" max="2087" width="9.109375" style="68"/>
    <col min="2088" max="2088" width="7" style="68" customWidth="1"/>
    <col min="2089" max="2089" width="40.109375" style="68" customWidth="1"/>
    <col min="2090" max="2090" width="35.33203125" style="68" customWidth="1"/>
    <col min="2091" max="2091" width="18" style="68" customWidth="1"/>
    <col min="2092" max="2092" width="15.33203125" style="68" customWidth="1"/>
    <col min="2093" max="2093" width="10.109375" style="68" bestFit="1" customWidth="1"/>
    <col min="2094" max="2094" width="9.109375" style="68"/>
    <col min="2095" max="2095" width="10.109375" style="68" bestFit="1" customWidth="1"/>
    <col min="2096" max="2343" width="9.109375" style="68"/>
    <col min="2344" max="2344" width="7" style="68" customWidth="1"/>
    <col min="2345" max="2345" width="40.109375" style="68" customWidth="1"/>
    <col min="2346" max="2346" width="35.33203125" style="68" customWidth="1"/>
    <col min="2347" max="2347" width="18" style="68" customWidth="1"/>
    <col min="2348" max="2348" width="15.33203125" style="68" customWidth="1"/>
    <col min="2349" max="2349" width="10.109375" style="68" bestFit="1" customWidth="1"/>
    <col min="2350" max="2350" width="9.109375" style="68"/>
    <col min="2351" max="2351" width="10.109375" style="68" bestFit="1" customWidth="1"/>
    <col min="2352" max="2599" width="9.109375" style="68"/>
    <col min="2600" max="2600" width="7" style="68" customWidth="1"/>
    <col min="2601" max="2601" width="40.109375" style="68" customWidth="1"/>
    <col min="2602" max="2602" width="35.33203125" style="68" customWidth="1"/>
    <col min="2603" max="2603" width="18" style="68" customWidth="1"/>
    <col min="2604" max="2604" width="15.33203125" style="68" customWidth="1"/>
    <col min="2605" max="2605" width="10.109375" style="68" bestFit="1" customWidth="1"/>
    <col min="2606" max="2606" width="9.109375" style="68"/>
    <col min="2607" max="2607" width="10.109375" style="68" bestFit="1" customWidth="1"/>
    <col min="2608" max="2855" width="9.109375" style="68"/>
    <col min="2856" max="2856" width="7" style="68" customWidth="1"/>
    <col min="2857" max="2857" width="40.109375" style="68" customWidth="1"/>
    <col min="2858" max="2858" width="35.33203125" style="68" customWidth="1"/>
    <col min="2859" max="2859" width="18" style="68" customWidth="1"/>
    <col min="2860" max="2860" width="15.33203125" style="68" customWidth="1"/>
    <col min="2861" max="2861" width="10.109375" style="68" bestFit="1" customWidth="1"/>
    <col min="2862" max="2862" width="9.109375" style="68"/>
    <col min="2863" max="2863" width="10.109375" style="68" bestFit="1" customWidth="1"/>
    <col min="2864" max="3111" width="9.109375" style="68"/>
    <col min="3112" max="3112" width="7" style="68" customWidth="1"/>
    <col min="3113" max="3113" width="40.109375" style="68" customWidth="1"/>
    <col min="3114" max="3114" width="35.33203125" style="68" customWidth="1"/>
    <col min="3115" max="3115" width="18" style="68" customWidth="1"/>
    <col min="3116" max="3116" width="15.33203125" style="68" customWidth="1"/>
    <col min="3117" max="3117" width="10.109375" style="68" bestFit="1" customWidth="1"/>
    <col min="3118" max="3118" width="9.109375" style="68"/>
    <col min="3119" max="3119" width="10.109375" style="68" bestFit="1" customWidth="1"/>
    <col min="3120" max="3367" width="9.109375" style="68"/>
    <col min="3368" max="3368" width="7" style="68" customWidth="1"/>
    <col min="3369" max="3369" width="40.109375" style="68" customWidth="1"/>
    <col min="3370" max="3370" width="35.33203125" style="68" customWidth="1"/>
    <col min="3371" max="3371" width="18" style="68" customWidth="1"/>
    <col min="3372" max="3372" width="15.33203125" style="68" customWidth="1"/>
    <col min="3373" max="3373" width="10.109375" style="68" bestFit="1" customWidth="1"/>
    <col min="3374" max="3374" width="9.109375" style="68"/>
    <col min="3375" max="3375" width="10.109375" style="68" bestFit="1" customWidth="1"/>
    <col min="3376" max="3623" width="9.109375" style="68"/>
    <col min="3624" max="3624" width="7" style="68" customWidth="1"/>
    <col min="3625" max="3625" width="40.109375" style="68" customWidth="1"/>
    <col min="3626" max="3626" width="35.33203125" style="68" customWidth="1"/>
    <col min="3627" max="3627" width="18" style="68" customWidth="1"/>
    <col min="3628" max="3628" width="15.33203125" style="68" customWidth="1"/>
    <col min="3629" max="3629" width="10.109375" style="68" bestFit="1" customWidth="1"/>
    <col min="3630" max="3630" width="9.109375" style="68"/>
    <col min="3631" max="3631" width="10.109375" style="68" bestFit="1" customWidth="1"/>
    <col min="3632" max="3879" width="9.109375" style="68"/>
    <col min="3880" max="3880" width="7" style="68" customWidth="1"/>
    <col min="3881" max="3881" width="40.109375" style="68" customWidth="1"/>
    <col min="3882" max="3882" width="35.33203125" style="68" customWidth="1"/>
    <col min="3883" max="3883" width="18" style="68" customWidth="1"/>
    <col min="3884" max="3884" width="15.33203125" style="68" customWidth="1"/>
    <col min="3885" max="3885" width="10.109375" style="68" bestFit="1" customWidth="1"/>
    <col min="3886" max="3886" width="9.109375" style="68"/>
    <col min="3887" max="3887" width="10.109375" style="68" bestFit="1" customWidth="1"/>
    <col min="3888" max="4135" width="9.109375" style="68"/>
    <col min="4136" max="4136" width="7" style="68" customWidth="1"/>
    <col min="4137" max="4137" width="40.109375" style="68" customWidth="1"/>
    <col min="4138" max="4138" width="35.33203125" style="68" customWidth="1"/>
    <col min="4139" max="4139" width="18" style="68" customWidth="1"/>
    <col min="4140" max="4140" width="15.33203125" style="68" customWidth="1"/>
    <col min="4141" max="4141" width="10.109375" style="68" bestFit="1" customWidth="1"/>
    <col min="4142" max="4142" width="9.109375" style="68"/>
    <col min="4143" max="4143" width="10.109375" style="68" bestFit="1" customWidth="1"/>
    <col min="4144" max="4391" width="9.109375" style="68"/>
    <col min="4392" max="4392" width="7" style="68" customWidth="1"/>
    <col min="4393" max="4393" width="40.109375" style="68" customWidth="1"/>
    <col min="4394" max="4394" width="35.33203125" style="68" customWidth="1"/>
    <col min="4395" max="4395" width="18" style="68" customWidth="1"/>
    <col min="4396" max="4396" width="15.33203125" style="68" customWidth="1"/>
    <col min="4397" max="4397" width="10.109375" style="68" bestFit="1" customWidth="1"/>
    <col min="4398" max="4398" width="9.109375" style="68"/>
    <col min="4399" max="4399" width="10.109375" style="68" bestFit="1" customWidth="1"/>
    <col min="4400" max="4647" width="9.109375" style="68"/>
    <col min="4648" max="4648" width="7" style="68" customWidth="1"/>
    <col min="4649" max="4649" width="40.109375" style="68" customWidth="1"/>
    <col min="4650" max="4650" width="35.33203125" style="68" customWidth="1"/>
    <col min="4651" max="4651" width="18" style="68" customWidth="1"/>
    <col min="4652" max="4652" width="15.33203125" style="68" customWidth="1"/>
    <col min="4653" max="4653" width="10.109375" style="68" bestFit="1" customWidth="1"/>
    <col min="4654" max="4654" width="9.109375" style="68"/>
    <col min="4655" max="4655" width="10.109375" style="68" bestFit="1" customWidth="1"/>
    <col min="4656" max="4903" width="9.109375" style="68"/>
    <col min="4904" max="4904" width="7" style="68" customWidth="1"/>
    <col min="4905" max="4905" width="40.109375" style="68" customWidth="1"/>
    <col min="4906" max="4906" width="35.33203125" style="68" customWidth="1"/>
    <col min="4907" max="4907" width="18" style="68" customWidth="1"/>
    <col min="4908" max="4908" width="15.33203125" style="68" customWidth="1"/>
    <col min="4909" max="4909" width="10.109375" style="68" bestFit="1" customWidth="1"/>
    <col min="4910" max="4910" width="9.109375" style="68"/>
    <col min="4911" max="4911" width="10.109375" style="68" bestFit="1" customWidth="1"/>
    <col min="4912" max="5159" width="9.109375" style="68"/>
    <col min="5160" max="5160" width="7" style="68" customWidth="1"/>
    <col min="5161" max="5161" width="40.109375" style="68" customWidth="1"/>
    <col min="5162" max="5162" width="35.33203125" style="68" customWidth="1"/>
    <col min="5163" max="5163" width="18" style="68" customWidth="1"/>
    <col min="5164" max="5164" width="15.33203125" style="68" customWidth="1"/>
    <col min="5165" max="5165" width="10.109375" style="68" bestFit="1" customWidth="1"/>
    <col min="5166" max="5166" width="9.109375" style="68"/>
    <col min="5167" max="5167" width="10.109375" style="68" bestFit="1" customWidth="1"/>
    <col min="5168" max="5415" width="9.109375" style="68"/>
    <col min="5416" max="5416" width="7" style="68" customWidth="1"/>
    <col min="5417" max="5417" width="40.109375" style="68" customWidth="1"/>
    <col min="5418" max="5418" width="35.33203125" style="68" customWidth="1"/>
    <col min="5419" max="5419" width="18" style="68" customWidth="1"/>
    <col min="5420" max="5420" width="15.33203125" style="68" customWidth="1"/>
    <col min="5421" max="5421" width="10.109375" style="68" bestFit="1" customWidth="1"/>
    <col min="5422" max="5422" width="9.109375" style="68"/>
    <col min="5423" max="5423" width="10.109375" style="68" bestFit="1" customWidth="1"/>
    <col min="5424" max="5671" width="9.109375" style="68"/>
    <col min="5672" max="5672" width="7" style="68" customWidth="1"/>
    <col min="5673" max="5673" width="40.109375" style="68" customWidth="1"/>
    <col min="5674" max="5674" width="35.33203125" style="68" customWidth="1"/>
    <col min="5675" max="5675" width="18" style="68" customWidth="1"/>
    <col min="5676" max="5676" width="15.33203125" style="68" customWidth="1"/>
    <col min="5677" max="5677" width="10.109375" style="68" bestFit="1" customWidth="1"/>
    <col min="5678" max="5678" width="9.109375" style="68"/>
    <col min="5679" max="5679" width="10.109375" style="68" bestFit="1" customWidth="1"/>
    <col min="5680" max="5927" width="9.109375" style="68"/>
    <col min="5928" max="5928" width="7" style="68" customWidth="1"/>
    <col min="5929" max="5929" width="40.109375" style="68" customWidth="1"/>
    <col min="5930" max="5930" width="35.33203125" style="68" customWidth="1"/>
    <col min="5931" max="5931" width="18" style="68" customWidth="1"/>
    <col min="5932" max="5932" width="15.33203125" style="68" customWidth="1"/>
    <col min="5933" max="5933" width="10.109375" style="68" bestFit="1" customWidth="1"/>
    <col min="5934" max="5934" width="9.109375" style="68"/>
    <col min="5935" max="5935" width="10.109375" style="68" bestFit="1" customWidth="1"/>
    <col min="5936" max="6183" width="9.109375" style="68"/>
    <col min="6184" max="6184" width="7" style="68" customWidth="1"/>
    <col min="6185" max="6185" width="40.109375" style="68" customWidth="1"/>
    <col min="6186" max="6186" width="35.33203125" style="68" customWidth="1"/>
    <col min="6187" max="6187" width="18" style="68" customWidth="1"/>
    <col min="6188" max="6188" width="15.33203125" style="68" customWidth="1"/>
    <col min="6189" max="6189" width="10.109375" style="68" bestFit="1" customWidth="1"/>
    <col min="6190" max="6190" width="9.109375" style="68"/>
    <col min="6191" max="6191" width="10.109375" style="68" bestFit="1" customWidth="1"/>
    <col min="6192" max="6439" width="9.109375" style="68"/>
    <col min="6440" max="6440" width="7" style="68" customWidth="1"/>
    <col min="6441" max="6441" width="40.109375" style="68" customWidth="1"/>
    <col min="6442" max="6442" width="35.33203125" style="68" customWidth="1"/>
    <col min="6443" max="6443" width="18" style="68" customWidth="1"/>
    <col min="6444" max="6444" width="15.33203125" style="68" customWidth="1"/>
    <col min="6445" max="6445" width="10.109375" style="68" bestFit="1" customWidth="1"/>
    <col min="6446" max="6446" width="9.109375" style="68"/>
    <col min="6447" max="6447" width="10.109375" style="68" bestFit="1" customWidth="1"/>
    <col min="6448" max="6695" width="9.109375" style="68"/>
    <col min="6696" max="6696" width="7" style="68" customWidth="1"/>
    <col min="6697" max="6697" width="40.109375" style="68" customWidth="1"/>
    <col min="6698" max="6698" width="35.33203125" style="68" customWidth="1"/>
    <col min="6699" max="6699" width="18" style="68" customWidth="1"/>
    <col min="6700" max="6700" width="15.33203125" style="68" customWidth="1"/>
    <col min="6701" max="6701" width="10.109375" style="68" bestFit="1" customWidth="1"/>
    <col min="6702" max="6702" width="9.109375" style="68"/>
    <col min="6703" max="6703" width="10.109375" style="68" bestFit="1" customWidth="1"/>
    <col min="6704" max="6951" width="9.109375" style="68"/>
    <col min="6952" max="6952" width="7" style="68" customWidth="1"/>
    <col min="6953" max="6953" width="40.109375" style="68" customWidth="1"/>
    <col min="6954" max="6954" width="35.33203125" style="68" customWidth="1"/>
    <col min="6955" max="6955" width="18" style="68" customWidth="1"/>
    <col min="6956" max="6956" width="15.33203125" style="68" customWidth="1"/>
    <col min="6957" max="6957" width="10.109375" style="68" bestFit="1" customWidth="1"/>
    <col min="6958" max="6958" width="9.109375" style="68"/>
    <col min="6959" max="6959" width="10.109375" style="68" bestFit="1" customWidth="1"/>
    <col min="6960" max="7207" width="9.109375" style="68"/>
    <col min="7208" max="7208" width="7" style="68" customWidth="1"/>
    <col min="7209" max="7209" width="40.109375" style="68" customWidth="1"/>
    <col min="7210" max="7210" width="35.33203125" style="68" customWidth="1"/>
    <col min="7211" max="7211" width="18" style="68" customWidth="1"/>
    <col min="7212" max="7212" width="15.33203125" style="68" customWidth="1"/>
    <col min="7213" max="7213" width="10.109375" style="68" bestFit="1" customWidth="1"/>
    <col min="7214" max="7214" width="9.109375" style="68"/>
    <col min="7215" max="7215" width="10.109375" style="68" bestFit="1" customWidth="1"/>
    <col min="7216" max="7463" width="9.109375" style="68"/>
    <col min="7464" max="7464" width="7" style="68" customWidth="1"/>
    <col min="7465" max="7465" width="40.109375" style="68" customWidth="1"/>
    <col min="7466" max="7466" width="35.33203125" style="68" customWidth="1"/>
    <col min="7467" max="7467" width="18" style="68" customWidth="1"/>
    <col min="7468" max="7468" width="15.33203125" style="68" customWidth="1"/>
    <col min="7469" max="7469" width="10.109375" style="68" bestFit="1" customWidth="1"/>
    <col min="7470" max="7470" width="9.109375" style="68"/>
    <col min="7471" max="7471" width="10.109375" style="68" bestFit="1" customWidth="1"/>
    <col min="7472" max="7719" width="9.109375" style="68"/>
    <col min="7720" max="7720" width="7" style="68" customWidth="1"/>
    <col min="7721" max="7721" width="40.109375" style="68" customWidth="1"/>
    <col min="7722" max="7722" width="35.33203125" style="68" customWidth="1"/>
    <col min="7723" max="7723" width="18" style="68" customWidth="1"/>
    <col min="7724" max="7724" width="15.33203125" style="68" customWidth="1"/>
    <col min="7725" max="7725" width="10.109375" style="68" bestFit="1" customWidth="1"/>
    <col min="7726" max="7726" width="9.109375" style="68"/>
    <col min="7727" max="7727" width="10.109375" style="68" bestFit="1" customWidth="1"/>
    <col min="7728" max="7975" width="9.109375" style="68"/>
    <col min="7976" max="7976" width="7" style="68" customWidth="1"/>
    <col min="7977" max="7977" width="40.109375" style="68" customWidth="1"/>
    <col min="7978" max="7978" width="35.33203125" style="68" customWidth="1"/>
    <col min="7979" max="7979" width="18" style="68" customWidth="1"/>
    <col min="7980" max="7980" width="15.33203125" style="68" customWidth="1"/>
    <col min="7981" max="7981" width="10.109375" style="68" bestFit="1" customWidth="1"/>
    <col min="7982" max="7982" width="9.109375" style="68"/>
    <col min="7983" max="7983" width="10.109375" style="68" bestFit="1" customWidth="1"/>
    <col min="7984" max="8231" width="9.109375" style="68"/>
    <col min="8232" max="8232" width="7" style="68" customWidth="1"/>
    <col min="8233" max="8233" width="40.109375" style="68" customWidth="1"/>
    <col min="8234" max="8234" width="35.33203125" style="68" customWidth="1"/>
    <col min="8235" max="8235" width="18" style="68" customWidth="1"/>
    <col min="8236" max="8236" width="15.33203125" style="68" customWidth="1"/>
    <col min="8237" max="8237" width="10.109375" style="68" bestFit="1" customWidth="1"/>
    <col min="8238" max="8238" width="9.109375" style="68"/>
    <col min="8239" max="8239" width="10.109375" style="68" bestFit="1" customWidth="1"/>
    <col min="8240" max="8487" width="9.109375" style="68"/>
    <col min="8488" max="8488" width="7" style="68" customWidth="1"/>
    <col min="8489" max="8489" width="40.109375" style="68" customWidth="1"/>
    <col min="8490" max="8490" width="35.33203125" style="68" customWidth="1"/>
    <col min="8491" max="8491" width="18" style="68" customWidth="1"/>
    <col min="8492" max="8492" width="15.33203125" style="68" customWidth="1"/>
    <col min="8493" max="8493" width="10.109375" style="68" bestFit="1" customWidth="1"/>
    <col min="8494" max="8494" width="9.109375" style="68"/>
    <col min="8495" max="8495" width="10.109375" style="68" bestFit="1" customWidth="1"/>
    <col min="8496" max="8743" width="9.109375" style="68"/>
    <col min="8744" max="8744" width="7" style="68" customWidth="1"/>
    <col min="8745" max="8745" width="40.109375" style="68" customWidth="1"/>
    <col min="8746" max="8746" width="35.33203125" style="68" customWidth="1"/>
    <col min="8747" max="8747" width="18" style="68" customWidth="1"/>
    <col min="8748" max="8748" width="15.33203125" style="68" customWidth="1"/>
    <col min="8749" max="8749" width="10.109375" style="68" bestFit="1" customWidth="1"/>
    <col min="8750" max="8750" width="9.109375" style="68"/>
    <col min="8751" max="8751" width="10.109375" style="68" bestFit="1" customWidth="1"/>
    <col min="8752" max="8999" width="9.109375" style="68"/>
    <col min="9000" max="9000" width="7" style="68" customWidth="1"/>
    <col min="9001" max="9001" width="40.109375" style="68" customWidth="1"/>
    <col min="9002" max="9002" width="35.33203125" style="68" customWidth="1"/>
    <col min="9003" max="9003" width="18" style="68" customWidth="1"/>
    <col min="9004" max="9004" width="15.33203125" style="68" customWidth="1"/>
    <col min="9005" max="9005" width="10.109375" style="68" bestFit="1" customWidth="1"/>
    <col min="9006" max="9006" width="9.109375" style="68"/>
    <col min="9007" max="9007" width="10.109375" style="68" bestFit="1" customWidth="1"/>
    <col min="9008" max="9255" width="9.109375" style="68"/>
    <col min="9256" max="9256" width="7" style="68" customWidth="1"/>
    <col min="9257" max="9257" width="40.109375" style="68" customWidth="1"/>
    <col min="9258" max="9258" width="35.33203125" style="68" customWidth="1"/>
    <col min="9259" max="9259" width="18" style="68" customWidth="1"/>
    <col min="9260" max="9260" width="15.33203125" style="68" customWidth="1"/>
    <col min="9261" max="9261" width="10.109375" style="68" bestFit="1" customWidth="1"/>
    <col min="9262" max="9262" width="9.109375" style="68"/>
    <col min="9263" max="9263" width="10.109375" style="68" bestFit="1" customWidth="1"/>
    <col min="9264" max="9511" width="9.109375" style="68"/>
    <col min="9512" max="9512" width="7" style="68" customWidth="1"/>
    <col min="9513" max="9513" width="40.109375" style="68" customWidth="1"/>
    <col min="9514" max="9514" width="35.33203125" style="68" customWidth="1"/>
    <col min="9515" max="9515" width="18" style="68" customWidth="1"/>
    <col min="9516" max="9516" width="15.33203125" style="68" customWidth="1"/>
    <col min="9517" max="9517" width="10.109375" style="68" bestFit="1" customWidth="1"/>
    <col min="9518" max="9518" width="9.109375" style="68"/>
    <col min="9519" max="9519" width="10.109375" style="68" bestFit="1" customWidth="1"/>
    <col min="9520" max="9767" width="9.109375" style="68"/>
    <col min="9768" max="9768" width="7" style="68" customWidth="1"/>
    <col min="9769" max="9769" width="40.109375" style="68" customWidth="1"/>
    <col min="9770" max="9770" width="35.33203125" style="68" customWidth="1"/>
    <col min="9771" max="9771" width="18" style="68" customWidth="1"/>
    <col min="9772" max="9772" width="15.33203125" style="68" customWidth="1"/>
    <col min="9773" max="9773" width="10.109375" style="68" bestFit="1" customWidth="1"/>
    <col min="9774" max="9774" width="9.109375" style="68"/>
    <col min="9775" max="9775" width="10.109375" style="68" bestFit="1" customWidth="1"/>
    <col min="9776" max="10023" width="9.109375" style="68"/>
    <col min="10024" max="10024" width="7" style="68" customWidth="1"/>
    <col min="10025" max="10025" width="40.109375" style="68" customWidth="1"/>
    <col min="10026" max="10026" width="35.33203125" style="68" customWidth="1"/>
    <col min="10027" max="10027" width="18" style="68" customWidth="1"/>
    <col min="10028" max="10028" width="15.33203125" style="68" customWidth="1"/>
    <col min="10029" max="10029" width="10.109375" style="68" bestFit="1" customWidth="1"/>
    <col min="10030" max="10030" width="9.109375" style="68"/>
    <col min="10031" max="10031" width="10.109375" style="68" bestFit="1" customWidth="1"/>
    <col min="10032" max="10279" width="9.109375" style="68"/>
    <col min="10280" max="10280" width="7" style="68" customWidth="1"/>
    <col min="10281" max="10281" width="40.109375" style="68" customWidth="1"/>
    <col min="10282" max="10282" width="35.33203125" style="68" customWidth="1"/>
    <col min="10283" max="10283" width="18" style="68" customWidth="1"/>
    <col min="10284" max="10284" width="15.33203125" style="68" customWidth="1"/>
    <col min="10285" max="10285" width="10.109375" style="68" bestFit="1" customWidth="1"/>
    <col min="10286" max="10286" width="9.109375" style="68"/>
    <col min="10287" max="10287" width="10.109375" style="68" bestFit="1" customWidth="1"/>
    <col min="10288" max="10535" width="9.109375" style="68"/>
    <col min="10536" max="10536" width="7" style="68" customWidth="1"/>
    <col min="10537" max="10537" width="40.109375" style="68" customWidth="1"/>
    <col min="10538" max="10538" width="35.33203125" style="68" customWidth="1"/>
    <col min="10539" max="10539" width="18" style="68" customWidth="1"/>
    <col min="10540" max="10540" width="15.33203125" style="68" customWidth="1"/>
    <col min="10541" max="10541" width="10.109375" style="68" bestFit="1" customWidth="1"/>
    <col min="10542" max="10542" width="9.109375" style="68"/>
    <col min="10543" max="10543" width="10.109375" style="68" bestFit="1" customWidth="1"/>
    <col min="10544" max="10791" width="9.109375" style="68"/>
    <col min="10792" max="10792" width="7" style="68" customWidth="1"/>
    <col min="10793" max="10793" width="40.109375" style="68" customWidth="1"/>
    <col min="10794" max="10794" width="35.33203125" style="68" customWidth="1"/>
    <col min="10795" max="10795" width="18" style="68" customWidth="1"/>
    <col min="10796" max="10796" width="15.33203125" style="68" customWidth="1"/>
    <col min="10797" max="10797" width="10.109375" style="68" bestFit="1" customWidth="1"/>
    <col min="10798" max="10798" width="9.109375" style="68"/>
    <col min="10799" max="10799" width="10.109375" style="68" bestFit="1" customWidth="1"/>
    <col min="10800" max="11047" width="9.109375" style="68"/>
    <col min="11048" max="11048" width="7" style="68" customWidth="1"/>
    <col min="11049" max="11049" width="40.109375" style="68" customWidth="1"/>
    <col min="11050" max="11050" width="35.33203125" style="68" customWidth="1"/>
    <col min="11051" max="11051" width="18" style="68" customWidth="1"/>
    <col min="11052" max="11052" width="15.33203125" style="68" customWidth="1"/>
    <col min="11053" max="11053" width="10.109375" style="68" bestFit="1" customWidth="1"/>
    <col min="11054" max="11054" width="9.109375" style="68"/>
    <col min="11055" max="11055" width="10.109375" style="68" bestFit="1" customWidth="1"/>
    <col min="11056" max="11303" width="9.109375" style="68"/>
    <col min="11304" max="11304" width="7" style="68" customWidth="1"/>
    <col min="11305" max="11305" width="40.109375" style="68" customWidth="1"/>
    <col min="11306" max="11306" width="35.33203125" style="68" customWidth="1"/>
    <col min="11307" max="11307" width="18" style="68" customWidth="1"/>
    <col min="11308" max="11308" width="15.33203125" style="68" customWidth="1"/>
    <col min="11309" max="11309" width="10.109375" style="68" bestFit="1" customWidth="1"/>
    <col min="11310" max="11310" width="9.109375" style="68"/>
    <col min="11311" max="11311" width="10.109375" style="68" bestFit="1" customWidth="1"/>
    <col min="11312" max="11559" width="9.109375" style="68"/>
    <col min="11560" max="11560" width="7" style="68" customWidth="1"/>
    <col min="11561" max="11561" width="40.109375" style="68" customWidth="1"/>
    <col min="11562" max="11562" width="35.33203125" style="68" customWidth="1"/>
    <col min="11563" max="11563" width="18" style="68" customWidth="1"/>
    <col min="11564" max="11564" width="15.33203125" style="68" customWidth="1"/>
    <col min="11565" max="11565" width="10.109375" style="68" bestFit="1" customWidth="1"/>
    <col min="11566" max="11566" width="9.109375" style="68"/>
    <col min="11567" max="11567" width="10.109375" style="68" bestFit="1" customWidth="1"/>
    <col min="11568" max="11815" width="9.109375" style="68"/>
    <col min="11816" max="11816" width="7" style="68" customWidth="1"/>
    <col min="11817" max="11817" width="40.109375" style="68" customWidth="1"/>
    <col min="11818" max="11818" width="35.33203125" style="68" customWidth="1"/>
    <col min="11819" max="11819" width="18" style="68" customWidth="1"/>
    <col min="11820" max="11820" width="15.33203125" style="68" customWidth="1"/>
    <col min="11821" max="11821" width="10.109375" style="68" bestFit="1" customWidth="1"/>
    <col min="11822" max="11822" width="9.109375" style="68"/>
    <col min="11823" max="11823" width="10.109375" style="68" bestFit="1" customWidth="1"/>
    <col min="11824" max="12071" width="9.109375" style="68"/>
    <col min="12072" max="12072" width="7" style="68" customWidth="1"/>
    <col min="12073" max="12073" width="40.109375" style="68" customWidth="1"/>
    <col min="12074" max="12074" width="35.33203125" style="68" customWidth="1"/>
    <col min="12075" max="12075" width="18" style="68" customWidth="1"/>
    <col min="12076" max="12076" width="15.33203125" style="68" customWidth="1"/>
    <col min="12077" max="12077" width="10.109375" style="68" bestFit="1" customWidth="1"/>
    <col min="12078" max="12078" width="9.109375" style="68"/>
    <col min="12079" max="12079" width="10.109375" style="68" bestFit="1" customWidth="1"/>
    <col min="12080" max="12327" width="9.109375" style="68"/>
    <col min="12328" max="12328" width="7" style="68" customWidth="1"/>
    <col min="12329" max="12329" width="40.109375" style="68" customWidth="1"/>
    <col min="12330" max="12330" width="35.33203125" style="68" customWidth="1"/>
    <col min="12331" max="12331" width="18" style="68" customWidth="1"/>
    <col min="12332" max="12332" width="15.33203125" style="68" customWidth="1"/>
    <col min="12333" max="12333" width="10.109375" style="68" bestFit="1" customWidth="1"/>
    <col min="12334" max="12334" width="9.109375" style="68"/>
    <col min="12335" max="12335" width="10.109375" style="68" bestFit="1" customWidth="1"/>
    <col min="12336" max="12583" width="9.109375" style="68"/>
    <col min="12584" max="12584" width="7" style="68" customWidth="1"/>
    <col min="12585" max="12585" width="40.109375" style="68" customWidth="1"/>
    <col min="12586" max="12586" width="35.33203125" style="68" customWidth="1"/>
    <col min="12587" max="12587" width="18" style="68" customWidth="1"/>
    <col min="12588" max="12588" width="15.33203125" style="68" customWidth="1"/>
    <col min="12589" max="12589" width="10.109375" style="68" bestFit="1" customWidth="1"/>
    <col min="12590" max="12590" width="9.109375" style="68"/>
    <col min="12591" max="12591" width="10.109375" style="68" bestFit="1" customWidth="1"/>
    <col min="12592" max="12839" width="9.109375" style="68"/>
    <col min="12840" max="12840" width="7" style="68" customWidth="1"/>
    <col min="12841" max="12841" width="40.109375" style="68" customWidth="1"/>
    <col min="12842" max="12842" width="35.33203125" style="68" customWidth="1"/>
    <col min="12843" max="12843" width="18" style="68" customWidth="1"/>
    <col min="12844" max="12844" width="15.33203125" style="68" customWidth="1"/>
    <col min="12845" max="12845" width="10.109375" style="68" bestFit="1" customWidth="1"/>
    <col min="12846" max="12846" width="9.109375" style="68"/>
    <col min="12847" max="12847" width="10.109375" style="68" bestFit="1" customWidth="1"/>
    <col min="12848" max="13095" width="9.109375" style="68"/>
    <col min="13096" max="13096" width="7" style="68" customWidth="1"/>
    <col min="13097" max="13097" width="40.109375" style="68" customWidth="1"/>
    <col min="13098" max="13098" width="35.33203125" style="68" customWidth="1"/>
    <col min="13099" max="13099" width="18" style="68" customWidth="1"/>
    <col min="13100" max="13100" width="15.33203125" style="68" customWidth="1"/>
    <col min="13101" max="13101" width="10.109375" style="68" bestFit="1" customWidth="1"/>
    <col min="13102" max="13102" width="9.109375" style="68"/>
    <col min="13103" max="13103" width="10.109375" style="68" bestFit="1" customWidth="1"/>
    <col min="13104" max="13351" width="9.109375" style="68"/>
    <col min="13352" max="13352" width="7" style="68" customWidth="1"/>
    <col min="13353" max="13353" width="40.109375" style="68" customWidth="1"/>
    <col min="13354" max="13354" width="35.33203125" style="68" customWidth="1"/>
    <col min="13355" max="13355" width="18" style="68" customWidth="1"/>
    <col min="13356" max="13356" width="15.33203125" style="68" customWidth="1"/>
    <col min="13357" max="13357" width="10.109375" style="68" bestFit="1" customWidth="1"/>
    <col min="13358" max="13358" width="9.109375" style="68"/>
    <col min="13359" max="13359" width="10.109375" style="68" bestFit="1" customWidth="1"/>
    <col min="13360" max="13607" width="9.109375" style="68"/>
    <col min="13608" max="13608" width="7" style="68" customWidth="1"/>
    <col min="13609" max="13609" width="40.109375" style="68" customWidth="1"/>
    <col min="13610" max="13610" width="35.33203125" style="68" customWidth="1"/>
    <col min="13611" max="13611" width="18" style="68" customWidth="1"/>
    <col min="13612" max="13612" width="15.33203125" style="68" customWidth="1"/>
    <col min="13613" max="13613" width="10.109375" style="68" bestFit="1" customWidth="1"/>
    <col min="13614" max="13614" width="9.109375" style="68"/>
    <col min="13615" max="13615" width="10.109375" style="68" bestFit="1" customWidth="1"/>
    <col min="13616" max="13863" width="9.109375" style="68"/>
    <col min="13864" max="13864" width="7" style="68" customWidth="1"/>
    <col min="13865" max="13865" width="40.109375" style="68" customWidth="1"/>
    <col min="13866" max="13866" width="35.33203125" style="68" customWidth="1"/>
    <col min="13867" max="13867" width="18" style="68" customWidth="1"/>
    <col min="13868" max="13868" width="15.33203125" style="68" customWidth="1"/>
    <col min="13869" max="13869" width="10.109375" style="68" bestFit="1" customWidth="1"/>
    <col min="13870" max="13870" width="9.109375" style="68"/>
    <col min="13871" max="13871" width="10.109375" style="68" bestFit="1" customWidth="1"/>
    <col min="13872" max="14119" width="9.109375" style="68"/>
    <col min="14120" max="14120" width="7" style="68" customWidth="1"/>
    <col min="14121" max="14121" width="40.109375" style="68" customWidth="1"/>
    <col min="14122" max="14122" width="35.33203125" style="68" customWidth="1"/>
    <col min="14123" max="14123" width="18" style="68" customWidth="1"/>
    <col min="14124" max="14124" width="15.33203125" style="68" customWidth="1"/>
    <col min="14125" max="14125" width="10.109375" style="68" bestFit="1" customWidth="1"/>
    <col min="14126" max="14126" width="9.109375" style="68"/>
    <col min="14127" max="14127" width="10.109375" style="68" bestFit="1" customWidth="1"/>
    <col min="14128" max="14375" width="9.109375" style="68"/>
    <col min="14376" max="14376" width="7" style="68" customWidth="1"/>
    <col min="14377" max="14377" width="40.109375" style="68" customWidth="1"/>
    <col min="14378" max="14378" width="35.33203125" style="68" customWidth="1"/>
    <col min="14379" max="14379" width="18" style="68" customWidth="1"/>
    <col min="14380" max="14380" width="15.33203125" style="68" customWidth="1"/>
    <col min="14381" max="14381" width="10.109375" style="68" bestFit="1" customWidth="1"/>
    <col min="14382" max="14382" width="9.109375" style="68"/>
    <col min="14383" max="14383" width="10.109375" style="68" bestFit="1" customWidth="1"/>
    <col min="14384" max="14631" width="9.109375" style="68"/>
    <col min="14632" max="14632" width="7" style="68" customWidth="1"/>
    <col min="14633" max="14633" width="40.109375" style="68" customWidth="1"/>
    <col min="14634" max="14634" width="35.33203125" style="68" customWidth="1"/>
    <col min="14635" max="14635" width="18" style="68" customWidth="1"/>
    <col min="14636" max="14636" width="15.33203125" style="68" customWidth="1"/>
    <col min="14637" max="14637" width="10.109375" style="68" bestFit="1" customWidth="1"/>
    <col min="14638" max="14638" width="9.109375" style="68"/>
    <col min="14639" max="14639" width="10.109375" style="68" bestFit="1" customWidth="1"/>
    <col min="14640" max="14887" width="9.109375" style="68"/>
    <col min="14888" max="14888" width="7" style="68" customWidth="1"/>
    <col min="14889" max="14889" width="40.109375" style="68" customWidth="1"/>
    <col min="14890" max="14890" width="35.33203125" style="68" customWidth="1"/>
    <col min="14891" max="14891" width="18" style="68" customWidth="1"/>
    <col min="14892" max="14892" width="15.33203125" style="68" customWidth="1"/>
    <col min="14893" max="14893" width="10.109375" style="68" bestFit="1" customWidth="1"/>
    <col min="14894" max="14894" width="9.109375" style="68"/>
    <col min="14895" max="14895" width="10.109375" style="68" bestFit="1" customWidth="1"/>
    <col min="14896" max="15143" width="9.109375" style="68"/>
    <col min="15144" max="15144" width="7" style="68" customWidth="1"/>
    <col min="15145" max="15145" width="40.109375" style="68" customWidth="1"/>
    <col min="15146" max="15146" width="35.33203125" style="68" customWidth="1"/>
    <col min="15147" max="15147" width="18" style="68" customWidth="1"/>
    <col min="15148" max="15148" width="15.33203125" style="68" customWidth="1"/>
    <col min="15149" max="15149" width="10.109375" style="68" bestFit="1" customWidth="1"/>
    <col min="15150" max="15150" width="9.109375" style="68"/>
    <col min="15151" max="15151" width="10.109375" style="68" bestFit="1" customWidth="1"/>
    <col min="15152" max="15399" width="9.109375" style="68"/>
    <col min="15400" max="15400" width="7" style="68" customWidth="1"/>
    <col min="15401" max="15401" width="40.109375" style="68" customWidth="1"/>
    <col min="15402" max="15402" width="35.33203125" style="68" customWidth="1"/>
    <col min="15403" max="15403" width="18" style="68" customWidth="1"/>
    <col min="15404" max="15404" width="15.33203125" style="68" customWidth="1"/>
    <col min="15405" max="15405" width="10.109375" style="68" bestFit="1" customWidth="1"/>
    <col min="15406" max="15406" width="9.109375" style="68"/>
    <col min="15407" max="15407" width="10.109375" style="68" bestFit="1" customWidth="1"/>
    <col min="15408" max="15655" width="9.109375" style="68"/>
    <col min="15656" max="15656" width="7" style="68" customWidth="1"/>
    <col min="15657" max="15657" width="40.109375" style="68" customWidth="1"/>
    <col min="15658" max="15658" width="35.33203125" style="68" customWidth="1"/>
    <col min="15659" max="15659" width="18" style="68" customWidth="1"/>
    <col min="15660" max="15660" width="15.33203125" style="68" customWidth="1"/>
    <col min="15661" max="15661" width="10.109375" style="68" bestFit="1" customWidth="1"/>
    <col min="15662" max="15662" width="9.109375" style="68"/>
    <col min="15663" max="15663" width="10.109375" style="68" bestFit="1" customWidth="1"/>
    <col min="15664" max="15911" width="9.109375" style="68"/>
    <col min="15912" max="15912" width="7" style="68" customWidth="1"/>
    <col min="15913" max="15913" width="40.109375" style="68" customWidth="1"/>
    <col min="15914" max="15914" width="35.33203125" style="68" customWidth="1"/>
    <col min="15915" max="15915" width="18" style="68" customWidth="1"/>
    <col min="15916" max="15916" width="15.33203125" style="68" customWidth="1"/>
    <col min="15917" max="15917" width="10.109375" style="68" bestFit="1" customWidth="1"/>
    <col min="15918" max="15918" width="9.109375" style="68"/>
    <col min="15919" max="15919" width="10.109375" style="68" bestFit="1" customWidth="1"/>
    <col min="15920" max="16384" width="9.109375" style="68"/>
  </cols>
  <sheetData>
    <row r="1" spans="1:207" s="66" customFormat="1" ht="24" customHeight="1" x14ac:dyDescent="0.3">
      <c r="A1" s="63"/>
      <c r="B1" s="64"/>
      <c r="C1" s="177" t="s">
        <v>332</v>
      </c>
      <c r="D1" s="178"/>
      <c r="E1" s="178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</row>
    <row r="2" spans="1:207" s="66" customFormat="1" ht="18.75" customHeight="1" x14ac:dyDescent="0.3">
      <c r="A2" s="63"/>
      <c r="B2" s="64"/>
      <c r="C2" s="177" t="s">
        <v>333</v>
      </c>
      <c r="D2" s="178"/>
      <c r="E2" s="17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</row>
    <row r="3" spans="1:207" s="66" customFormat="1" ht="14.25" customHeight="1" x14ac:dyDescent="0.3">
      <c r="A3" s="63"/>
      <c r="B3" s="64"/>
      <c r="C3" s="177" t="s">
        <v>334</v>
      </c>
      <c r="D3" s="178"/>
      <c r="E3" s="178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</row>
    <row r="4" spans="1:207" s="66" customFormat="1" ht="15.75" customHeight="1" x14ac:dyDescent="0.3">
      <c r="A4" s="63"/>
      <c r="B4" s="64"/>
      <c r="C4" s="179"/>
      <c r="D4" s="180"/>
      <c r="E4" s="180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</row>
    <row r="5" spans="1:207" ht="36" customHeight="1" x14ac:dyDescent="0.25">
      <c r="A5" s="181" t="s">
        <v>335</v>
      </c>
      <c r="B5" s="181"/>
      <c r="C5" s="181"/>
      <c r="D5" s="182"/>
      <c r="E5" s="182"/>
    </row>
    <row r="6" spans="1:207" ht="30" customHeight="1" x14ac:dyDescent="0.25">
      <c r="A6" s="181"/>
      <c r="B6" s="181"/>
      <c r="C6" s="181"/>
      <c r="D6" s="182"/>
      <c r="E6" s="182"/>
    </row>
    <row r="7" spans="1:207" ht="57.75" customHeight="1" x14ac:dyDescent="0.25">
      <c r="A7" s="183"/>
      <c r="B7" s="183"/>
      <c r="C7" s="183"/>
      <c r="D7" s="184"/>
      <c r="E7" s="184"/>
    </row>
    <row r="8" spans="1:207" ht="30.75" customHeight="1" x14ac:dyDescent="0.25">
      <c r="A8" s="185" t="s">
        <v>336</v>
      </c>
      <c r="B8" s="185" t="s">
        <v>337</v>
      </c>
      <c r="C8" s="187" t="s">
        <v>338</v>
      </c>
      <c r="D8" s="188"/>
      <c r="E8" s="189"/>
    </row>
    <row r="9" spans="1:207" ht="28.5" customHeight="1" x14ac:dyDescent="0.25">
      <c r="A9" s="186"/>
      <c r="B9" s="186"/>
      <c r="C9" s="69" t="s">
        <v>339</v>
      </c>
      <c r="D9" s="69" t="s">
        <v>340</v>
      </c>
      <c r="E9" s="69" t="s">
        <v>341</v>
      </c>
    </row>
    <row r="10" spans="1:207" ht="13.8" x14ac:dyDescent="0.25">
      <c r="A10" s="70">
        <v>1</v>
      </c>
      <c r="B10" s="70">
        <v>2</v>
      </c>
      <c r="C10" s="71">
        <v>3</v>
      </c>
      <c r="D10" s="71">
        <v>4</v>
      </c>
      <c r="E10" s="71">
        <v>5</v>
      </c>
    </row>
    <row r="11" spans="1:207" s="67" customFormat="1" ht="20.25" customHeight="1" x14ac:dyDescent="0.25">
      <c r="A11" s="166" t="s">
        <v>162</v>
      </c>
      <c r="B11" s="176"/>
      <c r="C11" s="169"/>
      <c r="D11" s="169"/>
      <c r="E11" s="169"/>
      <c r="F11" s="65"/>
      <c r="G11" s="65"/>
      <c r="H11" s="65"/>
      <c r="I11" s="65"/>
      <c r="J11" s="65"/>
    </row>
    <row r="12" spans="1:207" s="76" customFormat="1" ht="25.5" customHeight="1" x14ac:dyDescent="0.25">
      <c r="A12" s="72">
        <v>1</v>
      </c>
      <c r="B12" s="73" t="s">
        <v>162</v>
      </c>
      <c r="C12" s="74"/>
      <c r="D12" s="74"/>
      <c r="E12" s="74">
        <v>7114.1279999999997</v>
      </c>
      <c r="F12" s="75"/>
      <c r="G12" s="75"/>
      <c r="H12" s="75"/>
      <c r="I12" s="75"/>
      <c r="J12" s="75"/>
    </row>
    <row r="13" spans="1:207" s="76" customFormat="1" ht="25.5" customHeight="1" x14ac:dyDescent="0.25">
      <c r="A13" s="72">
        <v>2</v>
      </c>
      <c r="B13" s="73" t="s">
        <v>154</v>
      </c>
      <c r="C13" s="74">
        <v>40161.834000000003</v>
      </c>
      <c r="D13" s="74"/>
      <c r="E13" s="74"/>
      <c r="F13" s="75"/>
      <c r="G13" s="75"/>
      <c r="H13" s="75"/>
      <c r="I13" s="75"/>
      <c r="J13" s="75"/>
    </row>
    <row r="14" spans="1:207" s="67" customFormat="1" ht="18" customHeight="1" x14ac:dyDescent="0.25">
      <c r="A14" s="166" t="s">
        <v>342</v>
      </c>
      <c r="B14" s="176"/>
      <c r="C14" s="169"/>
      <c r="D14" s="169"/>
      <c r="E14" s="169"/>
      <c r="F14" s="65"/>
      <c r="G14" s="65"/>
      <c r="H14" s="65"/>
      <c r="I14" s="65"/>
      <c r="J14" s="65"/>
    </row>
    <row r="15" spans="1:207" s="76" customFormat="1" ht="25.5" customHeight="1" x14ac:dyDescent="0.25">
      <c r="A15" s="72">
        <v>3</v>
      </c>
      <c r="B15" s="73" t="s">
        <v>343</v>
      </c>
      <c r="C15" s="74"/>
      <c r="D15" s="74">
        <v>20040.400000000001</v>
      </c>
      <c r="E15" s="74">
        <v>33381.119999999995</v>
      </c>
      <c r="F15" s="75"/>
      <c r="G15" s="75"/>
      <c r="H15" s="75"/>
      <c r="I15" s="75"/>
      <c r="J15" s="75"/>
    </row>
    <row r="16" spans="1:207" s="67" customFormat="1" ht="27.75" customHeight="1" x14ac:dyDescent="0.25">
      <c r="A16" s="72">
        <v>4</v>
      </c>
      <c r="B16" s="73" t="s">
        <v>265</v>
      </c>
      <c r="C16" s="74">
        <v>281.78100000000001</v>
      </c>
      <c r="D16" s="74">
        <v>3675.777</v>
      </c>
      <c r="E16" s="74"/>
      <c r="F16" s="65"/>
      <c r="G16" s="65"/>
      <c r="H16" s="65"/>
      <c r="I16" s="65"/>
      <c r="J16" s="65"/>
    </row>
    <row r="17" spans="1:207" s="67" customFormat="1" ht="27.75" customHeight="1" x14ac:dyDescent="0.25">
      <c r="A17" s="72">
        <v>5</v>
      </c>
      <c r="B17" s="73" t="s">
        <v>271</v>
      </c>
      <c r="C17" s="74"/>
      <c r="D17" s="74">
        <v>85454.978000000003</v>
      </c>
      <c r="E17" s="74">
        <v>96885.191999999995</v>
      </c>
      <c r="F17" s="65"/>
      <c r="G17" s="65"/>
      <c r="H17" s="65"/>
      <c r="I17" s="65"/>
      <c r="J17" s="65"/>
    </row>
    <row r="18" spans="1:207" s="77" customFormat="1" ht="22.5" customHeight="1" x14ac:dyDescent="0.25">
      <c r="A18" s="166" t="s">
        <v>287</v>
      </c>
      <c r="B18" s="176"/>
      <c r="C18" s="169"/>
      <c r="D18" s="169"/>
      <c r="E18" s="169"/>
      <c r="F18" s="65"/>
      <c r="G18" s="65"/>
      <c r="H18" s="65"/>
      <c r="I18" s="65"/>
      <c r="J18" s="6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</row>
    <row r="19" spans="1:207" s="76" customFormat="1" ht="27.75" customHeight="1" x14ac:dyDescent="0.25">
      <c r="A19" s="72">
        <v>6</v>
      </c>
      <c r="B19" s="73" t="s">
        <v>287</v>
      </c>
      <c r="C19" s="74"/>
      <c r="D19" s="74">
        <v>2942.33</v>
      </c>
      <c r="E19" s="74">
        <v>4413.5</v>
      </c>
      <c r="F19" s="75"/>
      <c r="G19" s="75"/>
      <c r="H19" s="75"/>
      <c r="I19" s="75"/>
      <c r="J19" s="75"/>
    </row>
    <row r="20" spans="1:207" s="76" customFormat="1" ht="27.75" customHeight="1" x14ac:dyDescent="0.25">
      <c r="A20" s="72">
        <v>7</v>
      </c>
      <c r="B20" s="73" t="s">
        <v>245</v>
      </c>
      <c r="C20" s="74">
        <v>59188.740000000005</v>
      </c>
      <c r="D20" s="74">
        <v>11937.583000000001</v>
      </c>
      <c r="E20" s="74"/>
      <c r="F20" s="75"/>
      <c r="G20" s="75"/>
      <c r="H20" s="75"/>
      <c r="I20" s="75"/>
      <c r="J20" s="75"/>
    </row>
    <row r="21" spans="1:207" s="76" customFormat="1" ht="27.75" customHeight="1" x14ac:dyDescent="0.25">
      <c r="A21" s="72">
        <v>8</v>
      </c>
      <c r="B21" s="73" t="s">
        <v>198</v>
      </c>
      <c r="C21" s="74"/>
      <c r="D21" s="74">
        <v>9417.2919999999995</v>
      </c>
      <c r="E21" s="74">
        <v>12988</v>
      </c>
      <c r="F21" s="75"/>
      <c r="G21" s="75"/>
      <c r="H21" s="75"/>
      <c r="I21" s="75"/>
      <c r="J21" s="75"/>
    </row>
    <row r="22" spans="1:207" s="77" customFormat="1" ht="22.5" customHeight="1" x14ac:dyDescent="0.25">
      <c r="A22" s="166" t="s">
        <v>344</v>
      </c>
      <c r="B22" s="167"/>
      <c r="C22" s="168"/>
      <c r="D22" s="169"/>
      <c r="E22" s="169"/>
      <c r="F22" s="65"/>
      <c r="G22" s="65"/>
      <c r="H22" s="65"/>
      <c r="I22" s="65"/>
      <c r="J22" s="65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</row>
    <row r="23" spans="1:207" s="76" customFormat="1" ht="27.75" customHeight="1" x14ac:dyDescent="0.25">
      <c r="A23" s="72">
        <v>9</v>
      </c>
      <c r="B23" s="73" t="s">
        <v>345</v>
      </c>
      <c r="C23" s="74"/>
      <c r="D23" s="74">
        <v>29022.1</v>
      </c>
      <c r="E23" s="74">
        <v>3224.7</v>
      </c>
      <c r="F23" s="75"/>
      <c r="G23" s="75"/>
      <c r="H23" s="75"/>
      <c r="I23" s="75"/>
      <c r="J23" s="75"/>
    </row>
    <row r="24" spans="1:207" s="77" customFormat="1" ht="22.5" customHeight="1" x14ac:dyDescent="0.25">
      <c r="A24" s="166" t="s">
        <v>346</v>
      </c>
      <c r="B24" s="167"/>
      <c r="C24" s="168"/>
      <c r="D24" s="169"/>
      <c r="E24" s="169"/>
      <c r="F24" s="65"/>
      <c r="G24" s="65"/>
      <c r="H24" s="65"/>
      <c r="I24" s="65"/>
      <c r="J24" s="6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</row>
    <row r="25" spans="1:207" s="76" customFormat="1" ht="27.75" customHeight="1" x14ac:dyDescent="0.25">
      <c r="A25" s="72">
        <v>10</v>
      </c>
      <c r="B25" s="73" t="s">
        <v>208</v>
      </c>
      <c r="C25" s="74"/>
      <c r="D25" s="74"/>
      <c r="E25" s="74">
        <v>6471.6639999999998</v>
      </c>
      <c r="F25" s="75"/>
      <c r="G25" s="75"/>
      <c r="H25" s="75"/>
      <c r="I25" s="75"/>
      <c r="J25" s="75"/>
    </row>
    <row r="26" spans="1:207" s="76" customFormat="1" ht="27.75" customHeight="1" x14ac:dyDescent="0.25">
      <c r="A26" s="72">
        <v>11</v>
      </c>
      <c r="B26" s="73" t="s">
        <v>347</v>
      </c>
      <c r="C26" s="74"/>
      <c r="D26" s="74">
        <f>8730.5+2471.256</f>
        <v>11201.755999999999</v>
      </c>
      <c r="E26" s="74">
        <v>16124.484</v>
      </c>
      <c r="F26" s="75"/>
      <c r="G26" s="75"/>
      <c r="H26" s="75"/>
      <c r="I26" s="75"/>
      <c r="J26" s="75"/>
    </row>
    <row r="27" spans="1:207" s="77" customFormat="1" ht="22.5" customHeight="1" x14ac:dyDescent="0.25">
      <c r="A27" s="166" t="s">
        <v>348</v>
      </c>
      <c r="B27" s="167"/>
      <c r="C27" s="168"/>
      <c r="D27" s="169"/>
      <c r="E27" s="169"/>
      <c r="F27" s="65"/>
      <c r="G27" s="65"/>
      <c r="H27" s="65"/>
      <c r="I27" s="65"/>
      <c r="J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</row>
    <row r="28" spans="1:207" s="76" customFormat="1" ht="27.75" customHeight="1" x14ac:dyDescent="0.25">
      <c r="A28" s="72">
        <v>12</v>
      </c>
      <c r="B28" s="73" t="s">
        <v>220</v>
      </c>
      <c r="C28" s="74">
        <v>43584.803</v>
      </c>
      <c r="D28" s="74">
        <v>2293.9369999999999</v>
      </c>
      <c r="E28" s="74"/>
      <c r="F28" s="75"/>
      <c r="G28" s="75"/>
      <c r="H28" s="75"/>
      <c r="I28" s="75"/>
      <c r="J28" s="75"/>
    </row>
    <row r="29" spans="1:207" s="77" customFormat="1" ht="22.5" customHeight="1" x14ac:dyDescent="0.25">
      <c r="A29" s="166" t="s">
        <v>349</v>
      </c>
      <c r="B29" s="167"/>
      <c r="C29" s="168"/>
      <c r="D29" s="169"/>
      <c r="E29" s="169"/>
      <c r="F29" s="65"/>
      <c r="G29" s="65"/>
      <c r="H29" s="65"/>
      <c r="I29" s="65"/>
      <c r="J29" s="65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</row>
    <row r="30" spans="1:207" s="76" customFormat="1" ht="27.75" customHeight="1" x14ac:dyDescent="0.25">
      <c r="A30" s="72">
        <v>13</v>
      </c>
      <c r="B30" s="73" t="s">
        <v>277</v>
      </c>
      <c r="C30" s="74"/>
      <c r="D30" s="74">
        <v>4275</v>
      </c>
      <c r="E30" s="74"/>
      <c r="F30" s="75"/>
      <c r="G30" s="75"/>
      <c r="H30" s="75"/>
      <c r="I30" s="75"/>
      <c r="J30" s="75"/>
    </row>
    <row r="31" spans="1:207" s="77" customFormat="1" ht="22.5" customHeight="1" x14ac:dyDescent="0.25">
      <c r="A31" s="166" t="s">
        <v>227</v>
      </c>
      <c r="B31" s="167"/>
      <c r="C31" s="168"/>
      <c r="D31" s="169"/>
      <c r="E31" s="169"/>
      <c r="F31" s="65"/>
      <c r="G31" s="65"/>
      <c r="H31" s="65"/>
      <c r="I31" s="65"/>
      <c r="J31" s="65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</row>
    <row r="32" spans="1:207" s="76" customFormat="1" ht="27.75" customHeight="1" x14ac:dyDescent="0.25">
      <c r="A32" s="72">
        <v>14</v>
      </c>
      <c r="B32" s="73" t="s">
        <v>227</v>
      </c>
      <c r="C32" s="74"/>
      <c r="D32" s="74">
        <v>28742.57</v>
      </c>
      <c r="E32" s="74"/>
      <c r="F32" s="75"/>
      <c r="G32" s="75"/>
      <c r="H32" s="75"/>
      <c r="I32" s="75"/>
      <c r="J32" s="75"/>
    </row>
    <row r="33" spans="1:207" s="76" customFormat="1" ht="27.75" customHeight="1" x14ac:dyDescent="0.25">
      <c r="A33" s="170" t="s">
        <v>350</v>
      </c>
      <c r="B33" s="171"/>
      <c r="C33" s="74"/>
      <c r="D33" s="74"/>
      <c r="E33" s="74">
        <v>0</v>
      </c>
      <c r="F33" s="75"/>
      <c r="G33" s="75"/>
      <c r="H33" s="75"/>
      <c r="I33" s="75"/>
      <c r="J33" s="75"/>
    </row>
    <row r="34" spans="1:207" s="79" customFormat="1" ht="24" customHeight="1" x14ac:dyDescent="0.25">
      <c r="A34" s="172" t="s">
        <v>351</v>
      </c>
      <c r="B34" s="173"/>
      <c r="C34" s="74">
        <f>C12+C13+C15+C16+C17+C19+C20+C21+C23+C25+C26+C28+C30+C32+C33</f>
        <v>143217.158</v>
      </c>
      <c r="D34" s="74">
        <f>D12+D13+D15+D16+D17+D19+D20+D21+D23+D25+D26+D28+D30+D32+D33</f>
        <v>209003.723</v>
      </c>
      <c r="E34" s="74">
        <f>E12+E13+E15+E16+E17+E19+E20+E21+E23+E25+E26+E28+E30+E32+E33</f>
        <v>180602.788</v>
      </c>
      <c r="F34" s="65"/>
      <c r="G34" s="65"/>
      <c r="H34" s="65"/>
      <c r="I34" s="78"/>
      <c r="J34" s="65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</row>
    <row r="35" spans="1:207" s="66" customFormat="1" ht="33.75" customHeight="1" x14ac:dyDescent="0.25">
      <c r="A35" s="80"/>
      <c r="B35" s="65"/>
      <c r="C35" s="81"/>
      <c r="D35" s="81"/>
      <c r="E35" s="81"/>
      <c r="F35" s="65"/>
      <c r="G35" s="78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</row>
    <row r="36" spans="1:207" s="66" customFormat="1" ht="30" customHeight="1" x14ac:dyDescent="0.25">
      <c r="A36" s="80"/>
      <c r="B36" s="65"/>
      <c r="C36" s="81"/>
      <c r="D36" s="81"/>
      <c r="E36" s="81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</row>
    <row r="37" spans="1:207" s="66" customFormat="1" ht="29.25" customHeight="1" x14ac:dyDescent="0.25">
      <c r="A37" s="80"/>
      <c r="B37" s="78"/>
      <c r="C37" s="81"/>
      <c r="D37" s="81"/>
      <c r="E37" s="81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</row>
    <row r="38" spans="1:207" s="66" customFormat="1" x14ac:dyDescent="0.25">
      <c r="A38" s="80"/>
      <c r="B38" s="65"/>
      <c r="C38" s="81"/>
      <c r="D38" s="81"/>
      <c r="E38" s="81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</row>
    <row r="39" spans="1:207" s="66" customFormat="1" x14ac:dyDescent="0.25">
      <c r="A39" s="80"/>
      <c r="B39" s="65"/>
      <c r="C39" s="81"/>
      <c r="D39" s="81"/>
      <c r="E39" s="81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</row>
    <row r="40" spans="1:207" s="66" customFormat="1" x14ac:dyDescent="0.25">
      <c r="A40" s="80"/>
      <c r="B40" s="65"/>
      <c r="C40" s="81"/>
      <c r="D40" s="81"/>
      <c r="E40" s="81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</row>
    <row r="41" spans="1:207" s="66" customFormat="1" ht="25.5" customHeight="1" x14ac:dyDescent="0.25">
      <c r="A41" s="174"/>
      <c r="B41" s="174"/>
      <c r="C41" s="82"/>
      <c r="D41" s="82"/>
      <c r="E41" s="82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</row>
    <row r="42" spans="1:207" s="66" customFormat="1" ht="43.5" customHeight="1" x14ac:dyDescent="0.25">
      <c r="A42" s="80"/>
      <c r="B42" s="65"/>
      <c r="C42" s="81"/>
      <c r="D42" s="81"/>
      <c r="E42" s="81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</row>
    <row r="43" spans="1:207" s="66" customFormat="1" ht="34.5" customHeight="1" x14ac:dyDescent="0.25">
      <c r="A43" s="174"/>
      <c r="B43" s="175"/>
      <c r="C43" s="17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</row>
    <row r="44" spans="1:207" s="66" customFormat="1" ht="34.5" customHeight="1" x14ac:dyDescent="0.25">
      <c r="A44" s="80"/>
      <c r="B44" s="65"/>
      <c r="C44" s="81"/>
      <c r="D44" s="81"/>
      <c r="E44" s="81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</row>
    <row r="45" spans="1:207" s="66" customFormat="1" x14ac:dyDescent="0.25">
      <c r="A45" s="80"/>
      <c r="B45" s="65"/>
      <c r="C45" s="81"/>
      <c r="D45" s="81"/>
      <c r="E45" s="81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</row>
    <row r="46" spans="1:207" s="66" customFormat="1" x14ac:dyDescent="0.25">
      <c r="A46" s="80"/>
      <c r="B46" s="65"/>
      <c r="C46" s="81"/>
      <c r="D46" s="81"/>
      <c r="E46" s="81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</row>
    <row r="47" spans="1:207" s="66" customFormat="1" x14ac:dyDescent="0.25">
      <c r="A47" s="80"/>
      <c r="B47" s="65"/>
      <c r="C47" s="81"/>
      <c r="D47" s="81"/>
      <c r="E47" s="81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</row>
    <row r="48" spans="1:207" s="66" customFormat="1" x14ac:dyDescent="0.25">
      <c r="A48" s="80"/>
      <c r="B48" s="65"/>
      <c r="C48" s="81"/>
      <c r="D48" s="81"/>
      <c r="E48" s="81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</row>
    <row r="49" spans="1:207" s="66" customFormat="1" x14ac:dyDescent="0.25">
      <c r="A49" s="80"/>
      <c r="B49" s="65"/>
      <c r="C49" s="81"/>
      <c r="D49" s="81"/>
      <c r="E49" s="81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</row>
    <row r="50" spans="1:207" s="66" customFormat="1" x14ac:dyDescent="0.25">
      <c r="A50" s="80"/>
      <c r="B50" s="65"/>
      <c r="C50" s="81"/>
      <c r="D50" s="81"/>
      <c r="E50" s="81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</row>
    <row r="51" spans="1:207" s="66" customFormat="1" x14ac:dyDescent="0.25">
      <c r="A51" s="80"/>
      <c r="B51" s="65"/>
      <c r="C51" s="81"/>
      <c r="D51" s="81"/>
      <c r="E51" s="81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</row>
    <row r="52" spans="1:207" s="66" customFormat="1" x14ac:dyDescent="0.25">
      <c r="A52" s="80"/>
      <c r="B52" s="65"/>
      <c r="C52" s="81"/>
      <c r="D52" s="81"/>
      <c r="E52" s="81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</row>
    <row r="53" spans="1:207" s="66" customFormat="1" x14ac:dyDescent="0.25">
      <c r="A53" s="80"/>
      <c r="B53" s="65"/>
      <c r="C53" s="81"/>
      <c r="D53" s="81"/>
      <c r="E53" s="81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</row>
    <row r="54" spans="1:207" s="66" customFormat="1" x14ac:dyDescent="0.25">
      <c r="A54" s="80"/>
      <c r="B54" s="65"/>
      <c r="C54" s="81"/>
      <c r="D54" s="81"/>
      <c r="E54" s="81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</row>
    <row r="55" spans="1:207" s="66" customFormat="1" x14ac:dyDescent="0.25">
      <c r="A55" s="80"/>
      <c r="B55" s="65"/>
      <c r="C55" s="81"/>
      <c r="D55" s="81"/>
      <c r="E55" s="81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</row>
    <row r="56" spans="1:207" s="66" customFormat="1" x14ac:dyDescent="0.25">
      <c r="A56" s="80"/>
      <c r="B56" s="65"/>
      <c r="C56" s="81"/>
      <c r="D56" s="81"/>
      <c r="E56" s="81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</row>
    <row r="57" spans="1:207" s="66" customFormat="1" x14ac:dyDescent="0.25">
      <c r="A57" s="80"/>
      <c r="B57" s="65"/>
      <c r="C57" s="81"/>
      <c r="D57" s="81"/>
      <c r="E57" s="81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</row>
    <row r="58" spans="1:207" s="66" customFormat="1" x14ac:dyDescent="0.25">
      <c r="A58" s="80"/>
      <c r="B58" s="65"/>
      <c r="C58" s="81"/>
      <c r="D58" s="81"/>
      <c r="E58" s="81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</row>
    <row r="59" spans="1:207" s="66" customFormat="1" x14ac:dyDescent="0.25">
      <c r="A59" s="80"/>
      <c r="B59" s="65"/>
      <c r="C59" s="81"/>
      <c r="D59" s="81"/>
      <c r="E59" s="81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</row>
    <row r="60" spans="1:207" s="66" customFormat="1" x14ac:dyDescent="0.25">
      <c r="A60" s="80"/>
      <c r="B60" s="65"/>
      <c r="C60" s="81"/>
      <c r="D60" s="81"/>
      <c r="E60" s="81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</row>
    <row r="61" spans="1:207" s="66" customFormat="1" x14ac:dyDescent="0.25">
      <c r="A61" s="80"/>
      <c r="B61" s="65"/>
      <c r="C61" s="81"/>
      <c r="D61" s="81"/>
      <c r="E61" s="81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</row>
    <row r="62" spans="1:207" s="66" customFormat="1" x14ac:dyDescent="0.25">
      <c r="A62" s="80"/>
      <c r="B62" s="65"/>
      <c r="C62" s="81"/>
      <c r="D62" s="81"/>
      <c r="E62" s="81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</row>
    <row r="63" spans="1:207" s="66" customFormat="1" x14ac:dyDescent="0.25">
      <c r="A63" s="80"/>
      <c r="B63" s="65"/>
      <c r="C63" s="81"/>
      <c r="D63" s="81"/>
      <c r="E63" s="81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</row>
    <row r="64" spans="1:207" s="66" customFormat="1" x14ac:dyDescent="0.25">
      <c r="A64" s="80"/>
      <c r="B64" s="65"/>
      <c r="C64" s="81"/>
      <c r="D64" s="81"/>
      <c r="E64" s="81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</row>
    <row r="65" spans="1:207" s="66" customFormat="1" x14ac:dyDescent="0.25">
      <c r="A65" s="80"/>
      <c r="B65" s="65"/>
      <c r="C65" s="81"/>
      <c r="D65" s="81"/>
      <c r="E65" s="81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</row>
    <row r="66" spans="1:207" s="66" customFormat="1" x14ac:dyDescent="0.25">
      <c r="A66" s="80"/>
      <c r="B66" s="65"/>
      <c r="C66" s="81"/>
      <c r="D66" s="81"/>
      <c r="E66" s="81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</row>
    <row r="67" spans="1:207" s="66" customFormat="1" x14ac:dyDescent="0.25">
      <c r="A67" s="80"/>
      <c r="B67" s="65"/>
      <c r="C67" s="81"/>
      <c r="D67" s="81"/>
      <c r="E67" s="81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</row>
    <row r="68" spans="1:207" s="66" customFormat="1" x14ac:dyDescent="0.25">
      <c r="A68" s="80"/>
      <c r="B68" s="65"/>
      <c r="C68" s="81"/>
      <c r="D68" s="81"/>
      <c r="E68" s="81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</row>
    <row r="69" spans="1:207" s="66" customFormat="1" x14ac:dyDescent="0.25">
      <c r="A69" s="80"/>
      <c r="B69" s="65"/>
      <c r="C69" s="81"/>
      <c r="D69" s="81"/>
      <c r="E69" s="81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</row>
    <row r="70" spans="1:207" s="66" customFormat="1" x14ac:dyDescent="0.25">
      <c r="A70" s="80"/>
      <c r="B70" s="65"/>
      <c r="C70" s="81"/>
      <c r="D70" s="81"/>
      <c r="E70" s="81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</row>
    <row r="71" spans="1:207" s="66" customFormat="1" x14ac:dyDescent="0.25">
      <c r="A71" s="80"/>
      <c r="B71" s="65"/>
      <c r="C71" s="81"/>
      <c r="D71" s="81"/>
      <c r="E71" s="81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</row>
    <row r="72" spans="1:207" s="66" customFormat="1" x14ac:dyDescent="0.25">
      <c r="A72" s="80"/>
      <c r="B72" s="65"/>
      <c r="C72" s="81"/>
      <c r="D72" s="81"/>
      <c r="E72" s="81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</row>
    <row r="73" spans="1:207" s="66" customFormat="1" x14ac:dyDescent="0.25">
      <c r="A73" s="80"/>
      <c r="B73" s="65"/>
      <c r="C73" s="81"/>
      <c r="D73" s="81"/>
      <c r="E73" s="81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</row>
    <row r="74" spans="1:207" s="66" customFormat="1" x14ac:dyDescent="0.25">
      <c r="A74" s="80"/>
      <c r="B74" s="65"/>
      <c r="C74" s="81"/>
      <c r="D74" s="81"/>
      <c r="E74" s="81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</row>
    <row r="75" spans="1:207" s="66" customFormat="1" x14ac:dyDescent="0.25">
      <c r="A75" s="80"/>
      <c r="B75" s="65"/>
      <c r="C75" s="81"/>
      <c r="D75" s="81"/>
      <c r="E75" s="81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</row>
    <row r="76" spans="1:207" s="66" customFormat="1" x14ac:dyDescent="0.25">
      <c r="A76" s="80"/>
      <c r="B76" s="65"/>
      <c r="C76" s="81"/>
      <c r="D76" s="81"/>
      <c r="E76" s="81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</row>
    <row r="77" spans="1:207" s="66" customFormat="1" x14ac:dyDescent="0.25">
      <c r="A77" s="80"/>
      <c r="B77" s="65"/>
      <c r="C77" s="81"/>
      <c r="D77" s="81"/>
      <c r="E77" s="81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</row>
    <row r="78" spans="1:207" s="66" customFormat="1" x14ac:dyDescent="0.25">
      <c r="A78" s="80"/>
      <c r="B78" s="65"/>
      <c r="C78" s="81"/>
      <c r="D78" s="81"/>
      <c r="E78" s="81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</row>
    <row r="79" spans="1:207" s="66" customFormat="1" x14ac:dyDescent="0.25">
      <c r="A79" s="80"/>
      <c r="B79" s="65"/>
      <c r="C79" s="81"/>
      <c r="D79" s="81"/>
      <c r="E79" s="81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</row>
    <row r="80" spans="1:207" s="66" customFormat="1" x14ac:dyDescent="0.25">
      <c r="A80" s="80"/>
      <c r="B80" s="65"/>
      <c r="C80" s="81"/>
      <c r="D80" s="81"/>
      <c r="E80" s="81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</row>
    <row r="81" spans="1:207" s="66" customFormat="1" x14ac:dyDescent="0.25">
      <c r="A81" s="80"/>
      <c r="B81" s="65"/>
      <c r="C81" s="81"/>
      <c r="D81" s="81"/>
      <c r="E81" s="81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</row>
    <row r="82" spans="1:207" s="66" customFormat="1" x14ac:dyDescent="0.25">
      <c r="A82" s="80"/>
      <c r="B82" s="65"/>
      <c r="C82" s="81"/>
      <c r="D82" s="81"/>
      <c r="E82" s="81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</row>
    <row r="83" spans="1:207" s="66" customFormat="1" x14ac:dyDescent="0.25">
      <c r="A83" s="80"/>
      <c r="B83" s="65"/>
      <c r="C83" s="81"/>
      <c r="D83" s="81"/>
      <c r="E83" s="81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</row>
    <row r="84" spans="1:207" s="66" customFormat="1" x14ac:dyDescent="0.25">
      <c r="A84" s="80"/>
      <c r="B84" s="65"/>
      <c r="C84" s="81"/>
      <c r="D84" s="81"/>
      <c r="E84" s="81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</row>
    <row r="85" spans="1:207" s="66" customFormat="1" x14ac:dyDescent="0.25">
      <c r="A85" s="80"/>
      <c r="B85" s="65"/>
      <c r="C85" s="81"/>
      <c r="D85" s="81"/>
      <c r="E85" s="81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</row>
    <row r="86" spans="1:207" s="66" customFormat="1" x14ac:dyDescent="0.25">
      <c r="A86" s="80"/>
      <c r="B86" s="65"/>
      <c r="C86" s="81"/>
      <c r="D86" s="81"/>
      <c r="E86" s="81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</row>
    <row r="87" spans="1:207" s="66" customFormat="1" x14ac:dyDescent="0.25">
      <c r="A87" s="80"/>
      <c r="B87" s="65"/>
      <c r="C87" s="81"/>
      <c r="D87" s="81"/>
      <c r="E87" s="81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</row>
    <row r="88" spans="1:207" s="66" customFormat="1" x14ac:dyDescent="0.25">
      <c r="A88" s="80"/>
      <c r="B88" s="65"/>
      <c r="C88" s="81"/>
      <c r="D88" s="81"/>
      <c r="E88" s="81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</row>
    <row r="89" spans="1:207" s="66" customFormat="1" x14ac:dyDescent="0.25">
      <c r="A89" s="80"/>
      <c r="B89" s="65"/>
      <c r="C89" s="81"/>
      <c r="D89" s="81"/>
      <c r="E89" s="81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</row>
    <row r="90" spans="1:207" s="66" customFormat="1" x14ac:dyDescent="0.25">
      <c r="A90" s="80"/>
      <c r="B90" s="65"/>
      <c r="C90" s="81"/>
      <c r="D90" s="81"/>
      <c r="E90" s="81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</row>
    <row r="91" spans="1:207" s="66" customFormat="1" x14ac:dyDescent="0.25">
      <c r="A91" s="80"/>
      <c r="B91" s="65"/>
      <c r="C91" s="81"/>
      <c r="D91" s="81"/>
      <c r="E91" s="81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</row>
    <row r="92" spans="1:207" s="66" customFormat="1" x14ac:dyDescent="0.25">
      <c r="A92" s="80"/>
      <c r="B92" s="65"/>
      <c r="C92" s="81"/>
      <c r="D92" s="81"/>
      <c r="E92" s="81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</row>
    <row r="93" spans="1:207" s="66" customFormat="1" x14ac:dyDescent="0.25">
      <c r="A93" s="80"/>
      <c r="B93" s="65"/>
      <c r="C93" s="81"/>
      <c r="D93" s="81"/>
      <c r="E93" s="81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</row>
    <row r="94" spans="1:207" s="66" customFormat="1" x14ac:dyDescent="0.25">
      <c r="A94" s="80"/>
      <c r="B94" s="65"/>
      <c r="C94" s="81"/>
      <c r="D94" s="81"/>
      <c r="E94" s="81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</row>
    <row r="95" spans="1:207" s="66" customFormat="1" x14ac:dyDescent="0.25">
      <c r="A95" s="80"/>
      <c r="B95" s="65"/>
      <c r="C95" s="81"/>
      <c r="D95" s="81"/>
      <c r="E95" s="81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</row>
    <row r="96" spans="1:207" s="66" customFormat="1" x14ac:dyDescent="0.25">
      <c r="A96" s="80"/>
      <c r="B96" s="65"/>
      <c r="C96" s="81"/>
      <c r="D96" s="81"/>
      <c r="E96" s="81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</row>
    <row r="97" spans="1:207" s="66" customFormat="1" x14ac:dyDescent="0.25">
      <c r="A97" s="80"/>
      <c r="B97" s="65"/>
      <c r="C97" s="81"/>
      <c r="D97" s="81"/>
      <c r="E97" s="81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</row>
    <row r="98" spans="1:207" s="66" customFormat="1" x14ac:dyDescent="0.25">
      <c r="A98" s="80"/>
      <c r="B98" s="65"/>
      <c r="C98" s="81"/>
      <c r="D98" s="81"/>
      <c r="E98" s="81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</row>
    <row r="99" spans="1:207" s="66" customFormat="1" x14ac:dyDescent="0.25">
      <c r="A99" s="80"/>
      <c r="B99" s="65"/>
      <c r="C99" s="81"/>
      <c r="D99" s="81"/>
      <c r="E99" s="81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</row>
    <row r="100" spans="1:207" s="66" customFormat="1" x14ac:dyDescent="0.25">
      <c r="A100" s="80"/>
      <c r="B100" s="65"/>
      <c r="C100" s="81"/>
      <c r="D100" s="81"/>
      <c r="E100" s="81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</row>
    <row r="101" spans="1:207" s="66" customFormat="1" x14ac:dyDescent="0.25">
      <c r="A101" s="80"/>
      <c r="B101" s="65"/>
      <c r="C101" s="81"/>
      <c r="D101" s="81"/>
      <c r="E101" s="81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</row>
    <row r="102" spans="1:207" s="66" customFormat="1" x14ac:dyDescent="0.25">
      <c r="A102" s="80"/>
      <c r="B102" s="65"/>
      <c r="C102" s="81"/>
      <c r="D102" s="81"/>
      <c r="E102" s="81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</row>
    <row r="103" spans="1:207" s="66" customFormat="1" x14ac:dyDescent="0.25">
      <c r="A103" s="80"/>
      <c r="B103" s="65"/>
      <c r="C103" s="81"/>
      <c r="D103" s="81"/>
      <c r="E103" s="81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</row>
  </sheetData>
  <mergeCells count="20">
    <mergeCell ref="A8:A9"/>
    <mergeCell ref="B8:B9"/>
    <mergeCell ref="C8:E8"/>
    <mergeCell ref="C1:E1"/>
    <mergeCell ref="C2:E2"/>
    <mergeCell ref="C3:E3"/>
    <mergeCell ref="C4:E4"/>
    <mergeCell ref="A5:E7"/>
    <mergeCell ref="A43:C43"/>
    <mergeCell ref="A11:E11"/>
    <mergeCell ref="A14:E14"/>
    <mergeCell ref="A18:E18"/>
    <mergeCell ref="A22:E22"/>
    <mergeCell ref="A24:E24"/>
    <mergeCell ref="A27:E27"/>
    <mergeCell ref="A29:E29"/>
    <mergeCell ref="A31:E31"/>
    <mergeCell ref="A33:B33"/>
    <mergeCell ref="A34:B34"/>
    <mergeCell ref="A41:B41"/>
  </mergeCells>
  <pageMargins left="0.39370078740157483" right="0.39370078740157483" top="0.78740157480314965" bottom="0.78740157480314965" header="0" footer="0.39370078740157483"/>
  <pageSetup paperSize="9" orientation="portrait" r:id="rId1"/>
  <headerFooter scaleWithDoc="0" alignWithMargins="0"/>
  <rowBreaks count="1" manualBreakCount="1">
    <brk id="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Приложение 1</vt:lpstr>
      <vt:lpstr>Приложение2</vt:lpstr>
      <vt:lpstr>Лист2</vt:lpstr>
      <vt:lpstr>'Приложение 1'!Заголовки_для_печати</vt:lpstr>
      <vt:lpstr>Приложение2!Заголовки_для_печати</vt:lpstr>
      <vt:lpstr>'Приложение 1'!Область_печати</vt:lpstr>
      <vt:lpstr>Приложение2!Область_печати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Светлана Анатольевна Сокол</cp:lastModifiedBy>
  <cp:lastPrinted>2019-11-28T14:49:09Z</cp:lastPrinted>
  <dcterms:created xsi:type="dcterms:W3CDTF">2019-11-28T12:01:05Z</dcterms:created>
  <dcterms:modified xsi:type="dcterms:W3CDTF">2019-12-24T06:43:15Z</dcterms:modified>
</cp:coreProperties>
</file>