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070" windowWidth="11400" windowHeight="4455" tabRatio="495" activeTab="0"/>
  </bookViews>
  <sheets>
    <sheet name="TDSheet" sheetId="1" r:id="rId1"/>
    <sheet name="Лист1" sheetId="2" r:id="rId2"/>
  </sheets>
  <definedNames>
    <definedName name="_xlnm.Print_Titles" localSheetId="0">'TDSheet'!$7:$9</definedName>
    <definedName name="_xlnm.Print_Area" localSheetId="0">'TDSheet'!$A$1:$H$136</definedName>
  </definedNames>
  <calcPr fullCalcOnLoad="1"/>
</workbook>
</file>

<file path=xl/sharedStrings.xml><?xml version="1.0" encoding="utf-8"?>
<sst xmlns="http://schemas.openxmlformats.org/spreadsheetml/2006/main" count="179" uniqueCount="79">
  <si>
    <t>Подпрограмма 
“Поддержка 
малых форм хозяйствования”</t>
  </si>
  <si>
    <t>Годы реали-зации</t>
  </si>
  <si>
    <t xml:space="preserve">    Оценка расходов (тыс. руб., в ценах соответствующих лет)       </t>
  </si>
  <si>
    <t>Всего</t>
  </si>
  <si>
    <t>Федеральный бюджет</t>
  </si>
  <si>
    <t>Областной 
бюджет Ленинградской области</t>
  </si>
  <si>
    <t>Местные бюджеты Ленинградской области</t>
  </si>
  <si>
    <t xml:space="preserve">Итого          </t>
  </si>
  <si>
    <t>Итого</t>
  </si>
  <si>
    <t>Основное мероприятие "Поддержка развития К(Ф)Х, сельскохозяйственных потребительских кооперативов, ЛПХ"</t>
  </si>
  <si>
    <t>Основное мероприятие "Поддержка молодых специалистов"</t>
  </si>
  <si>
    <t>Основное мероприятие  “Поддержка строительства, 
реконструкции ферм и инженерной инфраструктуры малых птицеводческих ферм”</t>
  </si>
  <si>
    <t>Основное мероприятие "Оказание содействия достижения целевых показателей"</t>
  </si>
  <si>
    <t>Основное мероприятие "Поддержка приобретения кормов"</t>
  </si>
  <si>
    <t>Основное мероприятие "Развитие и модернизация государственной ветеринарной службы Ленинградской области"</t>
  </si>
  <si>
    <t xml:space="preserve">Основное мероприятие “Развитие семеноводства”  </t>
  </si>
  <si>
    <t xml:space="preserve">Подпрограмма 
“Развитие отраслей животноводства”   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</si>
  <si>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</si>
  <si>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</si>
  <si>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</si>
  <si>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Основное мероприятие" Развитие свиноводства и птицеводства"</t>
  </si>
  <si>
    <t xml:space="preserve">Основное мероприятие  “Развитие рыбохозяйственного комплекса”   </t>
  </si>
  <si>
    <t xml:space="preserve">Основное мероприятие “Осуществление отдельных государственных полномочий Ленинградской области по поддержке сельскохозяйственного 
производства"   </t>
  </si>
  <si>
    <t>Основное мероприятие "Обеспечение функционирования агропромышленного комплекса"</t>
  </si>
  <si>
    <t xml:space="preserve">Итого </t>
  </si>
  <si>
    <t xml:space="preserve">Итого           </t>
  </si>
  <si>
    <t>Основное мероприятие «Улучшение жилищных условий граждан, проживающих в сельской местности, в том числе молодых семей и молодых специалистов»</t>
  </si>
  <si>
    <t>Основное мероприятие  «Комплексное обустройство населенных пунктов, расположенных в сельской местности, объектами социальной и инженерной инфраструктуры»</t>
  </si>
  <si>
    <t>Основное мероприятие «Строительство, реконструкция, капитальный ремонт и ремонт автомобильных дорог, связывающих объекты сельскохозяйственного назначения между собой и/или с дорогами общего пользования»</t>
  </si>
  <si>
    <t>Основное мероприятие «Грантовая поддержка 
местных инициатив граждан, 
проживающих в сельской местности»</t>
  </si>
  <si>
    <t xml:space="preserve">Ответственный исполнитель, 
соисполнитель, участник               </t>
  </si>
  <si>
    <t>Основное мероприятие 
«Мероприятия по борьбе с борщевиком Сосновского»</t>
  </si>
  <si>
    <t xml:space="preserve">Подпрограмма 
“Развитие отраслей растениеводства”   </t>
  </si>
  <si>
    <t>Основное мероприятие 
"Развитие мелиорации сельскохозяйственных земель”</t>
  </si>
  <si>
    <t>Подпрограмма "Обеспечение эпизоотического благополучия 
на территории 
Ленинградской области"</t>
  </si>
  <si>
    <t>Основное мероприятие “Освоение сельскохозяйственными товаропроизводителями высокотехнологичных  машин и оборудования, строительство и модернизация объектов животноводства,  растениеводства и переработки сельхозпродукции, приобретение племенной продукции”</t>
  </si>
  <si>
    <t>Основное мероприятие "Создание условий для вовлечения в оборот земель сельскохозяйственного назначения"</t>
  </si>
  <si>
    <t>Подпрограмма 
«Устойчивое развитие сельских территорий Ленинградской области»</t>
  </si>
  <si>
    <t>Подпрограмма 
"Развитие пищевой, перерабатывающей промышленности и рыбохозяйственного комплекса"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</si>
  <si>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</si>
  <si>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Ответственный исполнитель: 
комитет АПК ЛО               
Участник:
комитет АПК ЛО</t>
  </si>
  <si>
    <t xml:space="preserve">Ответственный исполнитель: 
комитет АПК ЛО               
Участник:
комитет АПК ЛО
</t>
  </si>
  <si>
    <t xml:space="preserve">Ответственный исполнитель: 
комитет АПК ЛО   
Участник:
комитет АПК ЛО  
</t>
  </si>
  <si>
    <t>Ответственный исполнитель: 
комитет АПК ЛО  
Участники:
комитет АПК ЛО ;
комитет по строительству 
Ленинградской области.</t>
  </si>
  <si>
    <t xml:space="preserve">Ответственный исполнитель: 
комитет АПК ЛО  
Участник:
комитет АПК ЛО  
</t>
  </si>
  <si>
    <t xml:space="preserve">Ответственный исполнитель: 
комитет АПК ЛО  
Участники:
комитет АПК ЛО  </t>
  </si>
  <si>
    <t>Прочие 
источники финансирования</t>
  </si>
  <si>
    <t>Ответственный исполнитель: 
комитет АПК ЛО  
Участники:
комитет АПК ЛО ;
комитет по дорожному хозяйству 
Ленинградской области.</t>
  </si>
  <si>
    <t>Ответственный исполнитель: комитет АПК ЛО  
Участники: комитет по строительству Ленинградской области; комитет по культуре Ленинградской области;комитет общего и профессионального образования Ленинградской области; 
комитет по здравоохранению Ленинградской области; комитет по физической культуре и спорту Ленинградской области; 
комитет  по жилищно-коммунальному хозяйству   Ленинградской области; 
комитет по топливно-энергетическому комплексу Ленинградской области.</t>
  </si>
  <si>
    <t xml:space="preserve">Основное мероприятие “Поддержка развития садоводческих и  огороднических 
 некоммерческих товариществ"    </t>
  </si>
  <si>
    <t>Наименование  государственной программы, подпрограммы,  основного мероприятия, проекта</t>
  </si>
  <si>
    <t>Подпрограмма 
“Обеспечение реализации государственной программы Ленинградской области “Развитие сельского хозяйства 
Ленинградской области”</t>
  </si>
  <si>
    <t>Основное мероприятие «Ленинградский гектар»</t>
  </si>
  <si>
    <t>Федеральный (региональный) проект "Развитие системы оказания первичной медико-санитарной помощи"</t>
  </si>
  <si>
    <t>Федеральный  (региональный) проект "Спорт- норма жизни"</t>
  </si>
  <si>
    <t>Ответственный исполнитель: 
комитет АПК ЛО  
Участник:
комитет АПК ЛО</t>
  </si>
  <si>
    <t xml:space="preserve">Ответственный исполнитель: 
комитет АПК ЛО               
Участники:
комитет АПК ЛО;  
Ленинградский областной комитет по управлению государственным имуществом (далее - КУГИ ЛО)
</t>
  </si>
  <si>
    <t>Ответственный исполнитель: 
комитет АПК ЛО       
Соиспонитель: 
Управление ветеринарии 
Ленинградской области                                                          Участники:
комитет АПК ЛО;   
Управление ветеринарии 
Ленинградской области</t>
  </si>
  <si>
    <t xml:space="preserve">Ответственный исполнитель: 
комитет АПК ЛО
Участник:
комитет АПК ЛО
</t>
  </si>
  <si>
    <t>Ответственный исполнитель: 
комитет АПК ЛО
Соиспонитель:
Управление ветеринарии Ленинградской области                                                         
Участники:
комитет АПК ЛО;
Управление ветеринарии Ленинградской области</t>
  </si>
  <si>
    <t>Ответственный исполнитель: комитет АПК ЛО  
Участники: комитет АПК ЛО;  
комитет по строительству Ленинградской области; комитет по культуре Ленинградской области;
комитет общего и профессионального образования Ленинградской области; 
комитет по здравоохранению Ленинградской области; 
комитет по физической культуре и спорту Ленинградской области; 
комитет  по жилищно-коммунальному хозяйству   Ленинградской области; 
комитет по топливно-энергетическому комплексу Ленинградской области.</t>
  </si>
  <si>
    <t>Ответственный исполнитель: 
комитет АПК ЛО  
Участники:
комитет АПК ЛО;  
комитет по строительству Ленинградской области, комитет по здравоохранению Ленинградской области</t>
  </si>
  <si>
    <t xml:space="preserve">Ответственный исполнитель: 
комитет АПК ЛО  
Участники:
комитет АПК ЛО; 
комитет по строительству Ленинградской области; комитет по физической культуре и спорту Ленинградской области  </t>
  </si>
  <si>
    <t>Федеральный (региональный) проект «Создание системы поддержки фермеров и развитие сельской кооперации»</t>
  </si>
  <si>
    <t>2018-2019</t>
  </si>
  <si>
    <t>Основное мероприятие "Поддержка доходов сельскохозяйственных товаропроизводителей 
в области растениеводства"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</si>
  <si>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</si>
  <si>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
«Развитие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
продукции»</t>
  </si>
  <si>
    <t>Основное мероприятие "Создание и модернизация объектов агропромышленного комплекса"</t>
  </si>
  <si>
    <t>Ответственный исполнитель: 
Управление ветеринарии Ленинградской области                                                         
Участники:
Управление ветеринарии Ленинградской области,
комитет по строительству Ленинградской области</t>
  </si>
  <si>
    <t>Ответственный исполнитель: 
Управление ветеринарии Ленинградской области                                                         
Участники:
Управление ветеринарии Ленинградской области</t>
  </si>
  <si>
    <t>"Приложение 4                                                                                                                       к Государственной программе..."</t>
  </si>
  <si>
    <t>Приложение 2 к изменениям</t>
  </si>
  <si>
    <t>СВЕДЕНИЯ
О ФАКТИЧЕСКИХ РАСХОДАХ НА РЕАЛИЗАЦИЮ ГОСУДАРСТВЕННОЙ
ПРОГРАММЫ ЛЕНИНГРАДСКОЙ ОБЛАСТИ 
"РАЗВИТИЕ СЕЛЬСКОГО ХОЗЯЙСТВА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</si>
  <si>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</si>
  <si>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Комитет по агропромышленному и рыбохозяйственному комплексу 
Ленинградской области 
(далее - комитет АПК ЛО)</t>
  </si>
  <si>
    <t>Ответственный исполнитель: 
комитет АПК ЛО               
Участники:
комитет АПК ЛО;  
КУГИ ЛО</t>
  </si>
  <si>
    <t>Подпрограмма 
“Техническая и 
технологическая
 модернизация, 
инновационное развитие”</t>
  </si>
  <si>
    <t>Подпрограмма                  "Развитие  мелиорации   земель   сельскохозяйственного назначения 
Ленинградской области"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</si>
</sst>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"/>
    <numFmt numFmtId="187" formatCode="#,##0.00000000000"/>
    <numFmt numFmtId="188" formatCode="#,##0.000000"/>
  </numFmts>
  <fonts count="50"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6.55"/>
      <color indexed="12"/>
      <name val="Arial"/>
      <family val="2"/>
    </font>
    <font>
      <u val="single"/>
      <sz val="6.55"/>
      <color indexed="36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3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/>
    </xf>
    <xf numFmtId="173" fontId="5" fillId="33" borderId="0" xfId="0" applyNumberFormat="1" applyFont="1" applyFill="1" applyAlignment="1">
      <alignment horizontal="center" vertical="center"/>
    </xf>
    <xf numFmtId="175" fontId="0" fillId="33" borderId="0" xfId="0" applyNumberFormat="1" applyFont="1" applyFill="1" applyAlignment="1">
      <alignment horizontal="center" vertical="center"/>
    </xf>
    <xf numFmtId="175" fontId="5" fillId="33" borderId="0" xfId="0" applyNumberFormat="1" applyFont="1" applyFill="1" applyAlignment="1">
      <alignment horizontal="center" vertical="center"/>
    </xf>
    <xf numFmtId="175" fontId="48" fillId="33" borderId="0" xfId="0" applyNumberFormat="1" applyFont="1" applyFill="1" applyAlignment="1">
      <alignment horizontal="center" vertical="center"/>
    </xf>
    <xf numFmtId="175" fontId="49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Alignment="1">
      <alignment horizontal="right" vertical="center" wrapText="1"/>
    </xf>
    <xf numFmtId="188" fontId="0" fillId="33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5" fontId="0" fillId="33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6" fontId="1" fillId="0" borderId="0" xfId="0" applyNumberFormat="1" applyFont="1" applyFill="1" applyAlignment="1">
      <alignment/>
    </xf>
    <xf numFmtId="186" fontId="5" fillId="0" borderId="0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Alignment="1">
      <alignment/>
    </xf>
    <xf numFmtId="173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186" fontId="3" fillId="33" borderId="0" xfId="0" applyNumberFormat="1" applyFont="1" applyFill="1" applyBorder="1" applyAlignment="1">
      <alignment horizontal="center" vertical="center" wrapText="1"/>
    </xf>
    <xf numFmtId="186" fontId="0" fillId="33" borderId="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186" fontId="5" fillId="33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2" fontId="9" fillId="33" borderId="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46"/>
  <sheetViews>
    <sheetView tabSelected="1" view="pageBreakPreview" zoomScale="90" zoomScaleSheetLayoutView="90" zoomScalePageLayoutView="90" workbookViewId="0" topLeftCell="A1">
      <pane ySplit="9" topLeftCell="A10" activePane="bottomLeft" state="frozen"/>
      <selection pane="topLeft" activeCell="A1" sqref="A1"/>
      <selection pane="bottomLeft" activeCell="J133" sqref="J133"/>
    </sheetView>
  </sheetViews>
  <sheetFormatPr defaultColWidth="10.66015625" defaultRowHeight="11.25" outlineLevelRow="2"/>
  <cols>
    <col min="1" max="1" width="34.83203125" style="28" customWidth="1"/>
    <col min="2" max="2" width="50.5" style="38" customWidth="1"/>
    <col min="3" max="3" width="14.66015625" style="24" customWidth="1"/>
    <col min="4" max="4" width="19.5" style="24" customWidth="1"/>
    <col min="5" max="5" width="19" style="18" customWidth="1"/>
    <col min="6" max="6" width="20.66015625" style="42" customWidth="1"/>
    <col min="7" max="7" width="17.83203125" style="24" customWidth="1"/>
    <col min="8" max="8" width="20.33203125" style="24" customWidth="1"/>
    <col min="9" max="9" width="12" style="8" customWidth="1"/>
    <col min="10" max="10" width="16" style="8" customWidth="1"/>
    <col min="11" max="14" width="16" style="26" customWidth="1"/>
    <col min="15" max="15" width="12.16015625" style="4" customWidth="1"/>
    <col min="16" max="16384" width="10.66015625" style="4" customWidth="1"/>
  </cols>
  <sheetData>
    <row r="1" spans="1:14" s="2" customFormat="1" ht="9" customHeight="1">
      <c r="A1" s="74" t="s">
        <v>72</v>
      </c>
      <c r="B1" s="74"/>
      <c r="C1" s="74"/>
      <c r="D1" s="74"/>
      <c r="E1" s="74"/>
      <c r="F1" s="74"/>
      <c r="G1" s="74"/>
      <c r="H1" s="74"/>
      <c r="I1" s="7"/>
      <c r="J1" s="7"/>
      <c r="K1" s="25"/>
      <c r="L1" s="25"/>
      <c r="M1" s="25"/>
      <c r="N1" s="25"/>
    </row>
    <row r="2" spans="1:14" s="2" customFormat="1" ht="9" customHeight="1">
      <c r="A2" s="74"/>
      <c r="B2" s="74"/>
      <c r="C2" s="74"/>
      <c r="D2" s="74"/>
      <c r="E2" s="74"/>
      <c r="F2" s="74"/>
      <c r="G2" s="74"/>
      <c r="H2" s="74"/>
      <c r="I2" s="7"/>
      <c r="J2" s="7"/>
      <c r="K2" s="25"/>
      <c r="L2" s="25"/>
      <c r="M2" s="25"/>
      <c r="N2" s="25"/>
    </row>
    <row r="3" spans="1:14" s="2" customFormat="1" ht="39" customHeight="1" outlineLevel="1">
      <c r="A3" s="44"/>
      <c r="B3" s="45"/>
      <c r="C3" s="3"/>
      <c r="D3" s="84" t="s">
        <v>71</v>
      </c>
      <c r="E3" s="84"/>
      <c r="F3" s="84"/>
      <c r="G3" s="84"/>
      <c r="H3" s="84"/>
      <c r="I3" s="7"/>
      <c r="J3" s="7"/>
      <c r="K3" s="25"/>
      <c r="L3" s="25"/>
      <c r="M3" s="25"/>
      <c r="N3" s="25"/>
    </row>
    <row r="4" spans="1:14" s="2" customFormat="1" ht="14.25" customHeight="1" outlineLevel="1">
      <c r="A4" s="44"/>
      <c r="B4" s="46"/>
      <c r="C4" s="3"/>
      <c r="D4" s="1"/>
      <c r="E4" s="47"/>
      <c r="F4" s="48"/>
      <c r="G4" s="47"/>
      <c r="H4" s="47"/>
      <c r="I4" s="7"/>
      <c r="J4" s="7"/>
      <c r="K4" s="25"/>
      <c r="L4" s="25"/>
      <c r="M4" s="25"/>
      <c r="N4" s="25"/>
    </row>
    <row r="5" spans="1:14" s="2" customFormat="1" ht="77.25" customHeight="1" outlineLevel="1">
      <c r="A5" s="86" t="s">
        <v>73</v>
      </c>
      <c r="B5" s="86"/>
      <c r="C5" s="86"/>
      <c r="D5" s="86"/>
      <c r="E5" s="86"/>
      <c r="F5" s="86"/>
      <c r="G5" s="86"/>
      <c r="H5" s="86"/>
      <c r="I5" s="7"/>
      <c r="J5" s="7"/>
      <c r="K5" s="25"/>
      <c r="L5" s="25"/>
      <c r="M5" s="25"/>
      <c r="N5" s="25"/>
    </row>
    <row r="6" spans="2:14" s="2" customFormat="1" ht="14.25" customHeight="1" outlineLevel="1">
      <c r="B6" s="46"/>
      <c r="F6" s="49"/>
      <c r="I6" s="7"/>
      <c r="J6" s="7"/>
      <c r="K6" s="25"/>
      <c r="L6" s="25"/>
      <c r="M6" s="25"/>
      <c r="N6" s="25"/>
    </row>
    <row r="7" spans="1:8" ht="19.5" customHeight="1">
      <c r="A7" s="82" t="s">
        <v>50</v>
      </c>
      <c r="B7" s="70" t="s">
        <v>30</v>
      </c>
      <c r="C7" s="82" t="s">
        <v>1</v>
      </c>
      <c r="D7" s="85" t="s">
        <v>2</v>
      </c>
      <c r="E7" s="85"/>
      <c r="F7" s="85"/>
      <c r="G7" s="85"/>
      <c r="H7" s="85"/>
    </row>
    <row r="8" spans="1:11" ht="65.25" customHeight="1">
      <c r="A8" s="82"/>
      <c r="B8" s="71"/>
      <c r="C8" s="82"/>
      <c r="D8" s="50" t="s">
        <v>3</v>
      </c>
      <c r="E8" s="50" t="s">
        <v>4</v>
      </c>
      <c r="F8" s="51" t="s">
        <v>5</v>
      </c>
      <c r="G8" s="50" t="s">
        <v>6</v>
      </c>
      <c r="H8" s="52" t="s">
        <v>46</v>
      </c>
      <c r="I8" s="11"/>
      <c r="J8" s="12"/>
      <c r="K8" s="17"/>
    </row>
    <row r="9" spans="1:8" ht="12.75" customHeight="1">
      <c r="A9" s="53">
        <v>1</v>
      </c>
      <c r="B9" s="53">
        <v>2</v>
      </c>
      <c r="C9" s="53">
        <v>5</v>
      </c>
      <c r="D9" s="54">
        <v>6</v>
      </c>
      <c r="E9" s="54">
        <v>7</v>
      </c>
      <c r="F9" s="54">
        <v>8</v>
      </c>
      <c r="G9" s="54">
        <v>9</v>
      </c>
      <c r="H9" s="54">
        <v>10</v>
      </c>
    </row>
    <row r="10" spans="1:11" ht="36.75" customHeight="1">
      <c r="A10" s="82" t="s">
        <v>74</v>
      </c>
      <c r="B10" s="88" t="s">
        <v>75</v>
      </c>
      <c r="C10" s="53">
        <v>2018</v>
      </c>
      <c r="D10" s="43">
        <f>E10+F10+G10+H10</f>
        <v>6439226.096019999</v>
      </c>
      <c r="E10" s="51">
        <f>E13+E22+E43+E49+E64+E83+E94+E121+E127</f>
        <v>1407060.97791</v>
      </c>
      <c r="F10" s="51">
        <f>F13+F22+F43+F49+F64+F82+F94+F121+F127</f>
        <v>4861017.87011</v>
      </c>
      <c r="G10" s="43">
        <f>G13+G22+G43+G49+G64+G83+G94+G121+G127</f>
        <v>33617.01700000001</v>
      </c>
      <c r="H10" s="43">
        <f>H13+H22+H43+H49+H64+H83+H94+H121+H127</f>
        <v>137530.231</v>
      </c>
      <c r="I10" s="10"/>
      <c r="J10" s="10"/>
      <c r="K10" s="10"/>
    </row>
    <row r="11" spans="1:11" ht="36.75" customHeight="1">
      <c r="A11" s="82"/>
      <c r="B11" s="89"/>
      <c r="C11" s="53">
        <v>2019</v>
      </c>
      <c r="D11" s="43">
        <f>E11+F11+G11+H11</f>
        <v>7057888.683250001</v>
      </c>
      <c r="E11" s="51">
        <f>E14+E23+E44+E50+E65+E95+E122+E128+E83</f>
        <v>1128547.93915</v>
      </c>
      <c r="F11" s="51">
        <f>F14+F23+F44+F50+F65+F83+F95+F122+F128</f>
        <v>5481658.0551</v>
      </c>
      <c r="G11" s="43">
        <f>G14+G23+G44+G50+G65+G83+G95+G122+G128</f>
        <v>50540.342</v>
      </c>
      <c r="H11" s="43">
        <f>H14+H23+H44+H50+H65+H83+H95+H122+H128</f>
        <v>397142.347</v>
      </c>
      <c r="I11" s="10"/>
      <c r="J11" s="10"/>
      <c r="K11" s="9"/>
    </row>
    <row r="12" spans="1:14" ht="26.25" customHeight="1">
      <c r="A12" s="72" t="s">
        <v>7</v>
      </c>
      <c r="B12" s="73"/>
      <c r="C12" s="53" t="s">
        <v>64</v>
      </c>
      <c r="D12" s="43">
        <f>SUM(D10:D11)</f>
        <v>13497114.77927</v>
      </c>
      <c r="E12" s="43">
        <f>SUM(E10:E11)</f>
        <v>2535608.91706</v>
      </c>
      <c r="F12" s="51">
        <f>SUM(F10:F11)</f>
        <v>10342675.92521</v>
      </c>
      <c r="G12" s="43">
        <f>SUM(G10:G11)</f>
        <v>84157.359</v>
      </c>
      <c r="H12" s="43">
        <f>SUM(H10:H11)</f>
        <v>534672.578</v>
      </c>
      <c r="K12" s="8"/>
      <c r="L12" s="8"/>
      <c r="M12" s="8"/>
      <c r="N12" s="8"/>
    </row>
    <row r="13" spans="1:14" ht="26.25" customHeight="1" outlineLevel="1">
      <c r="A13" s="70" t="s">
        <v>32</v>
      </c>
      <c r="B13" s="68" t="s">
        <v>40</v>
      </c>
      <c r="C13" s="53">
        <v>2018</v>
      </c>
      <c r="D13" s="43">
        <f aca="true" t="shared" si="0" ref="D13:D34">E13+F13+G13+H13</f>
        <v>751425.98776</v>
      </c>
      <c r="E13" s="43">
        <f>E16+E19</f>
        <v>97220.8</v>
      </c>
      <c r="F13" s="51">
        <f>F16+F19</f>
        <v>654205.18776</v>
      </c>
      <c r="G13" s="43"/>
      <c r="H13" s="43"/>
      <c r="K13" s="8"/>
      <c r="L13" s="8"/>
      <c r="M13" s="8"/>
      <c r="N13" s="8"/>
    </row>
    <row r="14" spans="1:8" ht="28.5" customHeight="1" outlineLevel="1">
      <c r="A14" s="71"/>
      <c r="B14" s="69"/>
      <c r="C14" s="53">
        <v>2019</v>
      </c>
      <c r="D14" s="43">
        <f t="shared" si="0"/>
        <v>707757.796</v>
      </c>
      <c r="E14" s="43">
        <f>E17+E20</f>
        <v>63717.9</v>
      </c>
      <c r="F14" s="51">
        <f>F17+F20</f>
        <v>644039.896</v>
      </c>
      <c r="G14" s="43"/>
      <c r="H14" s="43"/>
    </row>
    <row r="15" spans="1:8" ht="21" customHeight="1" outlineLevel="1">
      <c r="A15" s="72" t="s">
        <v>7</v>
      </c>
      <c r="B15" s="73"/>
      <c r="C15" s="53" t="s">
        <v>64</v>
      </c>
      <c r="D15" s="43">
        <f>E15+F15+G15+H15</f>
        <v>1459183.7837599998</v>
      </c>
      <c r="E15" s="43">
        <f>SUM(E13:E14)</f>
        <v>160938.7</v>
      </c>
      <c r="F15" s="51">
        <f>SUM(F13:F14)</f>
        <v>1298245.0837599998</v>
      </c>
      <c r="G15" s="43">
        <f>SUM(G13:G14)</f>
        <v>0</v>
      </c>
      <c r="H15" s="43">
        <f>SUM(H13:H14)</f>
        <v>0</v>
      </c>
    </row>
    <row r="16" spans="1:8" ht="23.25" customHeight="1" outlineLevel="2">
      <c r="A16" s="70" t="s">
        <v>15</v>
      </c>
      <c r="B16" s="68" t="s">
        <v>40</v>
      </c>
      <c r="C16" s="53">
        <v>2018</v>
      </c>
      <c r="D16" s="43">
        <f t="shared" si="0"/>
        <v>35000</v>
      </c>
      <c r="E16" s="43"/>
      <c r="F16" s="51">
        <v>35000</v>
      </c>
      <c r="G16" s="43"/>
      <c r="H16" s="43"/>
    </row>
    <row r="17" spans="1:8" ht="31.5" customHeight="1" outlineLevel="2">
      <c r="A17" s="71"/>
      <c r="B17" s="69"/>
      <c r="C17" s="53">
        <v>2019</v>
      </c>
      <c r="D17" s="43">
        <f t="shared" si="0"/>
        <v>49272</v>
      </c>
      <c r="E17" s="43"/>
      <c r="F17" s="51">
        <v>49272</v>
      </c>
      <c r="G17" s="43"/>
      <c r="H17" s="43"/>
    </row>
    <row r="18" spans="1:8" ht="21" customHeight="1" outlineLevel="2">
      <c r="A18" s="72" t="s">
        <v>7</v>
      </c>
      <c r="B18" s="73"/>
      <c r="C18" s="53" t="s">
        <v>64</v>
      </c>
      <c r="D18" s="43">
        <f t="shared" si="0"/>
        <v>84272</v>
      </c>
      <c r="E18" s="43">
        <f>SUM(E16:E17)</f>
        <v>0</v>
      </c>
      <c r="F18" s="51">
        <f>SUM(F16:F17)</f>
        <v>84272</v>
      </c>
      <c r="G18" s="43">
        <f>SUM(G16:G17)</f>
        <v>0</v>
      </c>
      <c r="H18" s="43">
        <f>SUM(H16:H17)</f>
        <v>0</v>
      </c>
    </row>
    <row r="19" spans="1:8" ht="36.75" customHeight="1" outlineLevel="2">
      <c r="A19" s="70" t="s">
        <v>65</v>
      </c>
      <c r="B19" s="68" t="s">
        <v>40</v>
      </c>
      <c r="C19" s="53">
        <v>2018</v>
      </c>
      <c r="D19" s="43">
        <f t="shared" si="0"/>
        <v>716425.98776</v>
      </c>
      <c r="E19" s="43">
        <v>97220.8</v>
      </c>
      <c r="F19" s="51">
        <v>619205.18776</v>
      </c>
      <c r="G19" s="43"/>
      <c r="H19" s="43"/>
    </row>
    <row r="20" spans="1:8" ht="45.75" customHeight="1" outlineLevel="2">
      <c r="A20" s="71"/>
      <c r="B20" s="69"/>
      <c r="C20" s="53">
        <v>2019</v>
      </c>
      <c r="D20" s="43">
        <f t="shared" si="0"/>
        <v>658485.796</v>
      </c>
      <c r="E20" s="43">
        <v>63717.9</v>
      </c>
      <c r="F20" s="51">
        <v>594767.896</v>
      </c>
      <c r="G20" s="43"/>
      <c r="H20" s="43"/>
    </row>
    <row r="21" spans="1:8" ht="21" customHeight="1" outlineLevel="2">
      <c r="A21" s="72" t="s">
        <v>7</v>
      </c>
      <c r="B21" s="73"/>
      <c r="C21" s="53" t="s">
        <v>64</v>
      </c>
      <c r="D21" s="43">
        <f t="shared" si="0"/>
        <v>1374911.7837599998</v>
      </c>
      <c r="E21" s="43">
        <f>SUM(E19:E20)</f>
        <v>160938.7</v>
      </c>
      <c r="F21" s="51">
        <f>SUM(F19:F20)</f>
        <v>1213973.0837599998</v>
      </c>
      <c r="G21" s="43">
        <f>SUM(G19:G20)</f>
        <v>0</v>
      </c>
      <c r="H21" s="43">
        <f>SUM(H19:H20)</f>
        <v>0</v>
      </c>
    </row>
    <row r="22" spans="1:8" ht="26.25" customHeight="1" outlineLevel="1">
      <c r="A22" s="70" t="s">
        <v>16</v>
      </c>
      <c r="B22" s="68" t="s">
        <v>40</v>
      </c>
      <c r="C22" s="53">
        <v>2018</v>
      </c>
      <c r="D22" s="43">
        <f t="shared" si="0"/>
        <v>888256.7114000001</v>
      </c>
      <c r="E22" s="55">
        <f>SUM(E25+E28+E31+E34+E37+E40)</f>
        <v>173741.09998</v>
      </c>
      <c r="F22" s="51">
        <f>SUM(F25+F28+F31+F34+F37+F40)</f>
        <v>714515.6114200001</v>
      </c>
      <c r="G22" s="43"/>
      <c r="H22" s="43"/>
    </row>
    <row r="23" spans="1:8" ht="27.75" customHeight="1" outlineLevel="1">
      <c r="A23" s="71"/>
      <c r="B23" s="69"/>
      <c r="C23" s="53">
        <v>2019</v>
      </c>
      <c r="D23" s="43">
        <f t="shared" si="0"/>
        <v>1365690.58383</v>
      </c>
      <c r="E23" s="43">
        <f>SUM(E26+E29+E32+E35+E38+E41)</f>
        <v>192539.7</v>
      </c>
      <c r="F23" s="51">
        <f>SUM(F26+F29+F32+F35+F38+F41)</f>
        <v>1173150.88383</v>
      </c>
      <c r="G23" s="43"/>
      <c r="H23" s="43"/>
    </row>
    <row r="24" spans="1:8" ht="21" customHeight="1" outlineLevel="1">
      <c r="A24" s="56" t="s">
        <v>7</v>
      </c>
      <c r="B24" s="57"/>
      <c r="C24" s="53" t="s">
        <v>64</v>
      </c>
      <c r="D24" s="43">
        <f t="shared" si="0"/>
        <v>2253947.2952300003</v>
      </c>
      <c r="E24" s="43">
        <f>SUM(E22:E23)</f>
        <v>366280.79998</v>
      </c>
      <c r="F24" s="51">
        <f>SUM(F22:F23)</f>
        <v>1887666.4952500002</v>
      </c>
      <c r="G24" s="43">
        <f>SUM(G22:G23)</f>
        <v>0</v>
      </c>
      <c r="H24" s="43">
        <f>SUM(H22:H23)</f>
        <v>0</v>
      </c>
    </row>
    <row r="25" spans="1:8" ht="26.25" customHeight="1" outlineLevel="2">
      <c r="A25" s="70" t="s">
        <v>17</v>
      </c>
      <c r="B25" s="68" t="s">
        <v>40</v>
      </c>
      <c r="C25" s="53">
        <v>2018</v>
      </c>
      <c r="D25" s="43">
        <f t="shared" si="0"/>
        <v>593741.09996</v>
      </c>
      <c r="E25" s="43">
        <v>173741.09998</v>
      </c>
      <c r="F25" s="51">
        <v>419999.99998</v>
      </c>
      <c r="G25" s="43"/>
      <c r="H25" s="43"/>
    </row>
    <row r="26" spans="1:8" ht="26.25" customHeight="1" outlineLevel="2">
      <c r="A26" s="71"/>
      <c r="B26" s="69"/>
      <c r="C26" s="53">
        <v>2019</v>
      </c>
      <c r="D26" s="43">
        <f t="shared" si="0"/>
        <v>718794.3241600001</v>
      </c>
      <c r="E26" s="43">
        <v>192539.7</v>
      </c>
      <c r="F26" s="51">
        <v>526254.62416</v>
      </c>
      <c r="G26" s="43"/>
      <c r="H26" s="43"/>
    </row>
    <row r="27" spans="1:8" ht="21" customHeight="1" outlineLevel="2">
      <c r="A27" s="58" t="s">
        <v>7</v>
      </c>
      <c r="B27" s="59"/>
      <c r="C27" s="53" t="s">
        <v>64</v>
      </c>
      <c r="D27" s="43">
        <f t="shared" si="0"/>
        <v>1312535.42412</v>
      </c>
      <c r="E27" s="43">
        <f>SUM(E25:E26)</f>
        <v>366280.79998</v>
      </c>
      <c r="F27" s="51">
        <f>SUM(F25:F26)</f>
        <v>946254.62414</v>
      </c>
      <c r="G27" s="43">
        <f>SUM(G25:G26)</f>
        <v>0</v>
      </c>
      <c r="H27" s="43">
        <f>SUM(H25:H26)</f>
        <v>0</v>
      </c>
    </row>
    <row r="28" spans="1:8" ht="35.25" customHeight="1" outlineLevel="2">
      <c r="A28" s="70" t="s">
        <v>18</v>
      </c>
      <c r="B28" s="68" t="s">
        <v>41</v>
      </c>
      <c r="C28" s="53">
        <v>2018</v>
      </c>
      <c r="D28" s="43">
        <f t="shared" si="0"/>
        <v>163656</v>
      </c>
      <c r="E28" s="43"/>
      <c r="F28" s="51">
        <v>163656</v>
      </c>
      <c r="G28" s="43"/>
      <c r="H28" s="43"/>
    </row>
    <row r="29" spans="1:8" ht="30.75" customHeight="1" outlineLevel="2">
      <c r="A29" s="71"/>
      <c r="B29" s="69"/>
      <c r="C29" s="53">
        <v>2019</v>
      </c>
      <c r="D29" s="43">
        <f t="shared" si="0"/>
        <v>181451</v>
      </c>
      <c r="E29" s="43"/>
      <c r="F29" s="51">
        <v>181451</v>
      </c>
      <c r="G29" s="43"/>
      <c r="H29" s="43"/>
    </row>
    <row r="30" spans="1:8" ht="21" customHeight="1" outlineLevel="2">
      <c r="A30" s="58" t="s">
        <v>7</v>
      </c>
      <c r="B30" s="59"/>
      <c r="C30" s="53" t="s">
        <v>64</v>
      </c>
      <c r="D30" s="43">
        <f t="shared" si="0"/>
        <v>345107</v>
      </c>
      <c r="E30" s="43">
        <f>SUM(E28:E29)</f>
        <v>0</v>
      </c>
      <c r="F30" s="51">
        <f>SUM(F28:F29)</f>
        <v>345107</v>
      </c>
      <c r="G30" s="43">
        <f>SUM(G28:G29)</f>
        <v>0</v>
      </c>
      <c r="H30" s="43">
        <f>SUM(H28:H29)</f>
        <v>0</v>
      </c>
    </row>
    <row r="31" spans="1:8" ht="30" customHeight="1" outlineLevel="2">
      <c r="A31" s="70" t="s">
        <v>19</v>
      </c>
      <c r="B31" s="77" t="s">
        <v>40</v>
      </c>
      <c r="C31" s="53">
        <v>2018</v>
      </c>
      <c r="D31" s="43">
        <f t="shared" si="0"/>
        <v>600</v>
      </c>
      <c r="E31" s="43"/>
      <c r="F31" s="51">
        <v>600</v>
      </c>
      <c r="G31" s="43"/>
      <c r="H31" s="43"/>
    </row>
    <row r="32" spans="1:8" ht="32.25" customHeight="1" outlineLevel="2">
      <c r="A32" s="71"/>
      <c r="B32" s="90"/>
      <c r="C32" s="53">
        <v>2019</v>
      </c>
      <c r="D32" s="43">
        <f t="shared" si="0"/>
        <v>1976.1</v>
      </c>
      <c r="E32" s="43"/>
      <c r="F32" s="51">
        <v>1976.1</v>
      </c>
      <c r="G32" s="43"/>
      <c r="H32" s="43"/>
    </row>
    <row r="33" spans="1:8" ht="21" customHeight="1" outlineLevel="2">
      <c r="A33" s="58" t="s">
        <v>7</v>
      </c>
      <c r="B33" s="59"/>
      <c r="C33" s="53" t="s">
        <v>64</v>
      </c>
      <c r="D33" s="43">
        <f t="shared" si="0"/>
        <v>2576.1</v>
      </c>
      <c r="E33" s="43">
        <f>SUM(E31:E32)</f>
        <v>0</v>
      </c>
      <c r="F33" s="51">
        <f>SUM(F31:F32)</f>
        <v>2576.1</v>
      </c>
      <c r="G33" s="43">
        <f>SUM(G31:G32)</f>
        <v>0</v>
      </c>
      <c r="H33" s="43">
        <f>SUM(H31:H32)</f>
        <v>0</v>
      </c>
    </row>
    <row r="34" spans="1:8" ht="21" customHeight="1" outlineLevel="2">
      <c r="A34" s="70" t="s">
        <v>66</v>
      </c>
      <c r="B34" s="68" t="s">
        <v>40</v>
      </c>
      <c r="C34" s="53">
        <v>2018</v>
      </c>
      <c r="D34" s="43">
        <f t="shared" si="0"/>
        <v>1100</v>
      </c>
      <c r="E34" s="43"/>
      <c r="F34" s="51">
        <f>1600-500</f>
        <v>1100</v>
      </c>
      <c r="G34" s="43"/>
      <c r="H34" s="43"/>
    </row>
    <row r="35" spans="1:8" ht="51.75" customHeight="1" outlineLevel="2">
      <c r="A35" s="71"/>
      <c r="B35" s="69"/>
      <c r="C35" s="53">
        <v>2019</v>
      </c>
      <c r="D35" s="43">
        <f aca="true" t="shared" si="1" ref="D35:D58">E35+F35+G35+H35</f>
        <v>1100</v>
      </c>
      <c r="E35" s="43"/>
      <c r="F35" s="51">
        <v>1100</v>
      </c>
      <c r="G35" s="43"/>
      <c r="H35" s="43"/>
    </row>
    <row r="36" spans="1:8" ht="21" customHeight="1" outlineLevel="2">
      <c r="A36" s="58" t="s">
        <v>7</v>
      </c>
      <c r="B36" s="59"/>
      <c r="C36" s="53" t="s">
        <v>64</v>
      </c>
      <c r="D36" s="43">
        <f t="shared" si="1"/>
        <v>2200</v>
      </c>
      <c r="E36" s="43">
        <f>SUM(E34:E35)</f>
        <v>0</v>
      </c>
      <c r="F36" s="51">
        <f>SUM(F34:F35)</f>
        <v>2200</v>
      </c>
      <c r="G36" s="43">
        <f>SUM(G34:G35)</f>
        <v>0</v>
      </c>
      <c r="H36" s="43">
        <f>SUM(H34:H35)</f>
        <v>0</v>
      </c>
    </row>
    <row r="37" spans="1:8" ht="29.25" customHeight="1" outlineLevel="2">
      <c r="A37" s="70" t="s">
        <v>20</v>
      </c>
      <c r="B37" s="68" t="s">
        <v>40</v>
      </c>
      <c r="C37" s="53">
        <v>2018</v>
      </c>
      <c r="D37" s="43">
        <f t="shared" si="1"/>
        <v>13000</v>
      </c>
      <c r="E37" s="43"/>
      <c r="F37" s="51">
        <v>13000</v>
      </c>
      <c r="G37" s="43"/>
      <c r="H37" s="43"/>
    </row>
    <row r="38" spans="1:8" ht="29.25" customHeight="1" outlineLevel="2">
      <c r="A38" s="71"/>
      <c r="B38" s="69"/>
      <c r="C38" s="53">
        <v>2019</v>
      </c>
      <c r="D38" s="43">
        <f t="shared" si="1"/>
        <v>13666.9</v>
      </c>
      <c r="E38" s="43"/>
      <c r="F38" s="51">
        <v>13666.9</v>
      </c>
      <c r="G38" s="43"/>
      <c r="H38" s="43"/>
    </row>
    <row r="39" spans="1:8" ht="21" customHeight="1" outlineLevel="2">
      <c r="A39" s="58" t="s">
        <v>7</v>
      </c>
      <c r="B39" s="59"/>
      <c r="C39" s="53" t="s">
        <v>64</v>
      </c>
      <c r="D39" s="43">
        <f t="shared" si="1"/>
        <v>26666.9</v>
      </c>
      <c r="E39" s="43">
        <f>SUM(E37:E38)</f>
        <v>0</v>
      </c>
      <c r="F39" s="51">
        <f>SUM(F37:F38)</f>
        <v>26666.9</v>
      </c>
      <c r="G39" s="43">
        <f>SUM(G37:G38)</f>
        <v>0</v>
      </c>
      <c r="H39" s="43">
        <f>SUM(H37:H38)</f>
        <v>0</v>
      </c>
    </row>
    <row r="40" spans="1:8" ht="29.25" customHeight="1" outlineLevel="2">
      <c r="A40" s="70" t="s">
        <v>13</v>
      </c>
      <c r="B40" s="68" t="s">
        <v>40</v>
      </c>
      <c r="C40" s="53">
        <v>2018</v>
      </c>
      <c r="D40" s="43">
        <f t="shared" si="1"/>
        <v>116159.61144</v>
      </c>
      <c r="E40" s="43"/>
      <c r="F40" s="51">
        <v>116159.61144</v>
      </c>
      <c r="G40" s="43"/>
      <c r="H40" s="43"/>
    </row>
    <row r="41" spans="1:8" ht="27" customHeight="1" outlineLevel="2">
      <c r="A41" s="71"/>
      <c r="B41" s="69"/>
      <c r="C41" s="53">
        <v>2019</v>
      </c>
      <c r="D41" s="43">
        <f t="shared" si="1"/>
        <v>448702.25967</v>
      </c>
      <c r="E41" s="43"/>
      <c r="F41" s="51">
        <v>448702.25967</v>
      </c>
      <c r="G41" s="43"/>
      <c r="H41" s="43"/>
    </row>
    <row r="42" spans="1:8" ht="21" customHeight="1" outlineLevel="2">
      <c r="A42" s="59" t="s">
        <v>8</v>
      </c>
      <c r="B42" s="59"/>
      <c r="C42" s="53" t="s">
        <v>64</v>
      </c>
      <c r="D42" s="43">
        <f t="shared" si="1"/>
        <v>564861.87111</v>
      </c>
      <c r="E42" s="43">
        <f>SUM(E40:E41)</f>
        <v>0</v>
      </c>
      <c r="F42" s="51">
        <f>SUM(F40:F41)</f>
        <v>564861.87111</v>
      </c>
      <c r="G42" s="43">
        <f>SUM(G40:G41)</f>
        <v>0</v>
      </c>
      <c r="H42" s="43">
        <f>SUM(H40:H41)</f>
        <v>0</v>
      </c>
    </row>
    <row r="43" spans="1:8" ht="51.75" customHeight="1" outlineLevel="1">
      <c r="A43" s="70" t="s">
        <v>38</v>
      </c>
      <c r="B43" s="68" t="s">
        <v>41</v>
      </c>
      <c r="C43" s="53">
        <v>2018</v>
      </c>
      <c r="D43" s="43">
        <f t="shared" si="1"/>
        <v>11045.964</v>
      </c>
      <c r="E43" s="43"/>
      <c r="F43" s="51">
        <f>F46</f>
        <v>11045.964</v>
      </c>
      <c r="G43" s="43"/>
      <c r="H43" s="43"/>
    </row>
    <row r="44" spans="1:8" ht="51.75" customHeight="1" outlineLevel="1">
      <c r="A44" s="79"/>
      <c r="B44" s="75"/>
      <c r="C44" s="53">
        <v>2019</v>
      </c>
      <c r="D44" s="43">
        <f t="shared" si="1"/>
        <v>27000.2</v>
      </c>
      <c r="E44" s="43"/>
      <c r="F44" s="51">
        <f>F47</f>
        <v>27000.2</v>
      </c>
      <c r="G44" s="43"/>
      <c r="H44" s="43"/>
    </row>
    <row r="45" spans="1:8" ht="21" customHeight="1" outlineLevel="1">
      <c r="A45" s="72" t="s">
        <v>7</v>
      </c>
      <c r="B45" s="73"/>
      <c r="C45" s="53" t="s">
        <v>64</v>
      </c>
      <c r="D45" s="43">
        <f t="shared" si="1"/>
        <v>38046.164000000004</v>
      </c>
      <c r="E45" s="43">
        <f>SUM(E43:E44)</f>
        <v>0</v>
      </c>
      <c r="F45" s="51">
        <f>SUM(F43:F44)</f>
        <v>38046.164000000004</v>
      </c>
      <c r="G45" s="43">
        <f>SUM(G43:G44)</f>
        <v>0</v>
      </c>
      <c r="H45" s="43">
        <f>SUM(H43:H44)</f>
        <v>0</v>
      </c>
    </row>
    <row r="46" spans="1:8" ht="26.25" customHeight="1" outlineLevel="2">
      <c r="A46" s="70" t="s">
        <v>21</v>
      </c>
      <c r="B46" s="68" t="s">
        <v>40</v>
      </c>
      <c r="C46" s="53">
        <v>2018</v>
      </c>
      <c r="D46" s="43">
        <f t="shared" si="1"/>
        <v>11045.964</v>
      </c>
      <c r="E46" s="43"/>
      <c r="F46" s="51">
        <f>25830-14784.036</f>
        <v>11045.964</v>
      </c>
      <c r="G46" s="43"/>
      <c r="H46" s="43"/>
    </row>
    <row r="47" spans="1:8" ht="26.25" customHeight="1" outlineLevel="2">
      <c r="A47" s="79"/>
      <c r="B47" s="75"/>
      <c r="C47" s="53">
        <v>2019</v>
      </c>
      <c r="D47" s="43">
        <f t="shared" si="1"/>
        <v>27000.2</v>
      </c>
      <c r="E47" s="43"/>
      <c r="F47" s="51">
        <v>27000.2</v>
      </c>
      <c r="G47" s="43"/>
      <c r="H47" s="43"/>
    </row>
    <row r="48" spans="1:8" ht="21" customHeight="1" outlineLevel="2">
      <c r="A48" s="58" t="s">
        <v>7</v>
      </c>
      <c r="B48" s="59"/>
      <c r="C48" s="53" t="s">
        <v>64</v>
      </c>
      <c r="D48" s="43">
        <f t="shared" si="1"/>
        <v>38046.164000000004</v>
      </c>
      <c r="E48" s="43">
        <f>SUM(E46:E47)</f>
        <v>0</v>
      </c>
      <c r="F48" s="51">
        <f>SUM(F46:F47)</f>
        <v>38046.164000000004</v>
      </c>
      <c r="G48" s="43">
        <f>SUM(G46:G47)</f>
        <v>0</v>
      </c>
      <c r="H48" s="43">
        <f>SUM(H46:H47)</f>
        <v>0</v>
      </c>
    </row>
    <row r="49" spans="1:8" ht="31.5" customHeight="1" outlineLevel="1">
      <c r="A49" s="70" t="s">
        <v>0</v>
      </c>
      <c r="B49" s="68" t="s">
        <v>40</v>
      </c>
      <c r="C49" s="53">
        <v>2018</v>
      </c>
      <c r="D49" s="43">
        <f t="shared" si="1"/>
        <v>115469.54263</v>
      </c>
      <c r="E49" s="43"/>
      <c r="F49" s="51">
        <f>F52+F55+F58</f>
        <v>103446.62163</v>
      </c>
      <c r="G49" s="43"/>
      <c r="H49" s="43">
        <f>H52+H55+H58</f>
        <v>12022.921</v>
      </c>
    </row>
    <row r="50" spans="1:8" ht="31.5" customHeight="1" outlineLevel="1">
      <c r="A50" s="79"/>
      <c r="B50" s="75"/>
      <c r="C50" s="53">
        <v>2019</v>
      </c>
      <c r="D50" s="43">
        <f t="shared" si="1"/>
        <v>173581.85201</v>
      </c>
      <c r="E50" s="43">
        <f>E53+E56+E59+E62</f>
        <v>19818.09941</v>
      </c>
      <c r="F50" s="51">
        <f>F53+F56+F59+F62</f>
        <v>134402.7526</v>
      </c>
      <c r="G50" s="43"/>
      <c r="H50" s="43">
        <f>H53+H56+H59</f>
        <v>19361</v>
      </c>
    </row>
    <row r="51" spans="1:8" ht="21" customHeight="1" outlineLevel="1">
      <c r="A51" s="72" t="s">
        <v>7</v>
      </c>
      <c r="B51" s="73"/>
      <c r="C51" s="53" t="s">
        <v>64</v>
      </c>
      <c r="D51" s="43">
        <f>SUM(D49:D50)</f>
        <v>289051.39464</v>
      </c>
      <c r="E51" s="43">
        <f>SUM(E49:E50)</f>
        <v>19818.09941</v>
      </c>
      <c r="F51" s="51">
        <f>SUM(F49:F50)</f>
        <v>237849.37423000002</v>
      </c>
      <c r="G51" s="43">
        <f>SUM(G49:G50)</f>
        <v>0</v>
      </c>
      <c r="H51" s="43">
        <f>SUM(H49:H50)</f>
        <v>31383.921000000002</v>
      </c>
    </row>
    <row r="52" spans="1:8" ht="43.5" customHeight="1" outlineLevel="2">
      <c r="A52" s="70" t="s">
        <v>9</v>
      </c>
      <c r="B52" s="68" t="s">
        <v>40</v>
      </c>
      <c r="C52" s="53">
        <v>2018</v>
      </c>
      <c r="D52" s="43">
        <f t="shared" si="1"/>
        <v>17271.185</v>
      </c>
      <c r="E52" s="43"/>
      <c r="F52" s="51">
        <v>17271.185</v>
      </c>
      <c r="G52" s="43"/>
      <c r="H52" s="43"/>
    </row>
    <row r="53" spans="1:8" ht="43.5" customHeight="1" outlineLevel="2">
      <c r="A53" s="79"/>
      <c r="B53" s="75"/>
      <c r="C53" s="53">
        <v>2019</v>
      </c>
      <c r="D53" s="43">
        <f t="shared" si="1"/>
        <v>16929.5</v>
      </c>
      <c r="E53" s="43"/>
      <c r="F53" s="51">
        <f>17085.5-156</f>
        <v>16929.5</v>
      </c>
      <c r="G53" s="43"/>
      <c r="H53" s="43"/>
    </row>
    <row r="54" spans="1:8" ht="21" customHeight="1" outlineLevel="2">
      <c r="A54" s="58" t="s">
        <v>7</v>
      </c>
      <c r="B54" s="59"/>
      <c r="C54" s="53" t="s">
        <v>64</v>
      </c>
      <c r="D54" s="43">
        <f t="shared" si="1"/>
        <v>34200.685</v>
      </c>
      <c r="E54" s="43">
        <f>SUM(E52:E53)</f>
        <v>0</v>
      </c>
      <c r="F54" s="51">
        <f>SUM(F52:F53)</f>
        <v>34200.685</v>
      </c>
      <c r="G54" s="43">
        <f>SUM(G52:G53)</f>
        <v>0</v>
      </c>
      <c r="H54" s="43">
        <f>SUM(H52:H53)</f>
        <v>0</v>
      </c>
    </row>
    <row r="55" spans="1:8" ht="43.5" customHeight="1" outlineLevel="2">
      <c r="A55" s="70" t="s">
        <v>11</v>
      </c>
      <c r="B55" s="68" t="s">
        <v>40</v>
      </c>
      <c r="C55" s="53">
        <v>2018</v>
      </c>
      <c r="D55" s="43">
        <f t="shared" si="1"/>
        <v>44175.43663</v>
      </c>
      <c r="E55" s="43"/>
      <c r="F55" s="51">
        <v>44175.43663</v>
      </c>
      <c r="G55" s="43"/>
      <c r="H55" s="43"/>
    </row>
    <row r="56" spans="1:8" ht="43.5" customHeight="1" outlineLevel="2">
      <c r="A56" s="79"/>
      <c r="B56" s="75"/>
      <c r="C56" s="53">
        <v>2019</v>
      </c>
      <c r="D56" s="43">
        <f t="shared" si="1"/>
        <v>66312.09917</v>
      </c>
      <c r="E56" s="43"/>
      <c r="F56" s="51">
        <v>66312.09917</v>
      </c>
      <c r="G56" s="43"/>
      <c r="H56" s="43"/>
    </row>
    <row r="57" spans="1:8" ht="21" customHeight="1" outlineLevel="2">
      <c r="A57" s="58" t="s">
        <v>7</v>
      </c>
      <c r="B57" s="59"/>
      <c r="C57" s="53" t="s">
        <v>64</v>
      </c>
      <c r="D57" s="43">
        <f t="shared" si="1"/>
        <v>110487.5358</v>
      </c>
      <c r="E57" s="43">
        <f>SUM(E55:E56)</f>
        <v>0</v>
      </c>
      <c r="F57" s="51">
        <f>SUM(F55:F56)</f>
        <v>110487.5358</v>
      </c>
      <c r="G57" s="43">
        <f>SUM(G55:G56)</f>
        <v>0</v>
      </c>
      <c r="H57" s="43">
        <f>SUM(H55:H56)</f>
        <v>0</v>
      </c>
    </row>
    <row r="58" spans="1:8" ht="43.5" customHeight="1" outlineLevel="2">
      <c r="A58" s="70" t="s">
        <v>49</v>
      </c>
      <c r="B58" s="68" t="s">
        <v>40</v>
      </c>
      <c r="C58" s="53">
        <v>2018</v>
      </c>
      <c r="D58" s="43">
        <f t="shared" si="1"/>
        <v>54022.921</v>
      </c>
      <c r="E58" s="43"/>
      <c r="F58" s="51">
        <v>42000</v>
      </c>
      <c r="G58" s="43"/>
      <c r="H58" s="43">
        <v>12022.921</v>
      </c>
    </row>
    <row r="59" spans="1:8" ht="43.5" customHeight="1" outlineLevel="2">
      <c r="A59" s="79"/>
      <c r="B59" s="75"/>
      <c r="C59" s="53">
        <v>2019</v>
      </c>
      <c r="D59" s="43">
        <f aca="true" t="shared" si="2" ref="D59:D88">E59+F59+G59+H59</f>
        <v>60761</v>
      </c>
      <c r="E59" s="43"/>
      <c r="F59" s="51">
        <f>43000-1600</f>
        <v>41400</v>
      </c>
      <c r="G59" s="43"/>
      <c r="H59" s="43">
        <v>19361</v>
      </c>
    </row>
    <row r="60" spans="1:10" ht="21" customHeight="1" outlineLevel="2">
      <c r="A60" s="58" t="s">
        <v>7</v>
      </c>
      <c r="B60" s="59"/>
      <c r="C60" s="53" t="s">
        <v>64</v>
      </c>
      <c r="D60" s="43">
        <f>SUM(D58:D59)</f>
        <v>114783.921</v>
      </c>
      <c r="E60" s="43">
        <f>SUM(E58:E59)</f>
        <v>0</v>
      </c>
      <c r="F60" s="51">
        <f>SUM(F58:F59)</f>
        <v>83400</v>
      </c>
      <c r="G60" s="43">
        <f>SUM(G58:G59)</f>
        <v>0</v>
      </c>
      <c r="H60" s="43">
        <f>SUM(H58:H59)</f>
        <v>31383.921000000002</v>
      </c>
      <c r="J60" s="13"/>
    </row>
    <row r="61" spans="1:8" ht="43.5" customHeight="1" outlineLevel="2">
      <c r="A61" s="82" t="s">
        <v>63</v>
      </c>
      <c r="B61" s="87" t="s">
        <v>55</v>
      </c>
      <c r="C61" s="60">
        <v>2018</v>
      </c>
      <c r="D61" s="43"/>
      <c r="E61" s="43"/>
      <c r="F61" s="51"/>
      <c r="G61" s="43"/>
      <c r="H61" s="43"/>
    </row>
    <row r="62" spans="1:8" ht="43.5" customHeight="1" outlineLevel="2">
      <c r="A62" s="82"/>
      <c r="B62" s="87"/>
      <c r="C62" s="60">
        <v>2019</v>
      </c>
      <c r="D62" s="43">
        <f t="shared" si="2"/>
        <v>29579.25284</v>
      </c>
      <c r="E62" s="43">
        <v>19818.09941</v>
      </c>
      <c r="F62" s="51">
        <v>9761.15343</v>
      </c>
      <c r="G62" s="43"/>
      <c r="H62" s="43"/>
    </row>
    <row r="63" spans="1:8" ht="21" customHeight="1" outlineLevel="2">
      <c r="A63" s="81" t="s">
        <v>7</v>
      </c>
      <c r="B63" s="81"/>
      <c r="C63" s="53" t="s">
        <v>64</v>
      </c>
      <c r="D63" s="43">
        <f>SUM(D61:D62)</f>
        <v>29579.25284</v>
      </c>
      <c r="E63" s="43">
        <f>SUM(E61:E62)</f>
        <v>19818.09941</v>
      </c>
      <c r="F63" s="51">
        <f>SUM(F61:F62)</f>
        <v>9761.15343</v>
      </c>
      <c r="G63" s="43">
        <f>SUM(G61:G62)</f>
        <v>0</v>
      </c>
      <c r="H63" s="43">
        <f>SUM(H61:H62)</f>
        <v>0</v>
      </c>
    </row>
    <row r="64" spans="1:8" ht="43.5" customHeight="1" outlineLevel="1">
      <c r="A64" s="70" t="s">
        <v>77</v>
      </c>
      <c r="B64" s="68" t="s">
        <v>56</v>
      </c>
      <c r="C64" s="53">
        <v>2018</v>
      </c>
      <c r="D64" s="43">
        <f>E64+F64+G64+H64</f>
        <v>2170795.63472</v>
      </c>
      <c r="E64" s="51">
        <f>E67+E70+E73+E76</f>
        <v>1039749.8825899999</v>
      </c>
      <c r="F64" s="51">
        <f>F67+F70+F73+F76+F79</f>
        <v>1131045.75213</v>
      </c>
      <c r="G64" s="43"/>
      <c r="H64" s="43"/>
    </row>
    <row r="65" spans="1:8" ht="43.5" customHeight="1" outlineLevel="1">
      <c r="A65" s="79"/>
      <c r="B65" s="75"/>
      <c r="C65" s="53">
        <v>2019</v>
      </c>
      <c r="D65" s="43">
        <f>E65+F65+G65+H65</f>
        <v>1970639.58633</v>
      </c>
      <c r="E65" s="43">
        <f>E68+E71+E74+E77</f>
        <v>694609.49954</v>
      </c>
      <c r="F65" s="51">
        <f>F68+F71+F74+F77+F80</f>
        <v>1276030.08679</v>
      </c>
      <c r="G65" s="43"/>
      <c r="H65" s="43"/>
    </row>
    <row r="66" spans="1:8" ht="21" customHeight="1" outlineLevel="1">
      <c r="A66" s="53" t="s">
        <v>25</v>
      </c>
      <c r="B66" s="53"/>
      <c r="C66" s="53" t="s">
        <v>64</v>
      </c>
      <c r="D66" s="43">
        <f t="shared" si="2"/>
        <v>4141435.22105</v>
      </c>
      <c r="E66" s="43">
        <f>SUM(E64:E65)</f>
        <v>1734359.3821299998</v>
      </c>
      <c r="F66" s="51">
        <f>SUM(F64:F65)</f>
        <v>2407075.83892</v>
      </c>
      <c r="G66" s="43">
        <f>SUM(G64:G65)</f>
        <v>0</v>
      </c>
      <c r="H66" s="43">
        <f>SUM(H64:H65)</f>
        <v>0</v>
      </c>
    </row>
    <row r="67" spans="1:8" ht="60.75" customHeight="1" outlineLevel="2">
      <c r="A67" s="77" t="s">
        <v>35</v>
      </c>
      <c r="B67" s="68" t="s">
        <v>40</v>
      </c>
      <c r="C67" s="53">
        <v>2018</v>
      </c>
      <c r="D67" s="43">
        <f t="shared" si="2"/>
        <v>772244.47429</v>
      </c>
      <c r="E67" s="51">
        <v>494454.79935</v>
      </c>
      <c r="F67" s="51">
        <v>277789.67494</v>
      </c>
      <c r="G67" s="43"/>
      <c r="H67" s="43"/>
    </row>
    <row r="68" spans="1:8" ht="60.75" customHeight="1" outlineLevel="2">
      <c r="A68" s="78"/>
      <c r="B68" s="75"/>
      <c r="C68" s="53">
        <v>2019</v>
      </c>
      <c r="D68" s="43">
        <f t="shared" si="2"/>
        <v>420944.86484000005</v>
      </c>
      <c r="E68" s="43">
        <v>329225.99959</v>
      </c>
      <c r="F68" s="51">
        <v>91718.86525</v>
      </c>
      <c r="G68" s="43"/>
      <c r="H68" s="43"/>
    </row>
    <row r="69" spans="1:8" ht="21" customHeight="1" outlineLevel="2">
      <c r="A69" s="72" t="s">
        <v>7</v>
      </c>
      <c r="B69" s="73"/>
      <c r="C69" s="53" t="s">
        <v>64</v>
      </c>
      <c r="D69" s="43">
        <f t="shared" si="2"/>
        <v>1193189.33913</v>
      </c>
      <c r="E69" s="43">
        <f>SUM(E67:E68)</f>
        <v>823680.79894</v>
      </c>
      <c r="F69" s="51">
        <f>SUM(F67:F68)</f>
        <v>369508.54018999997</v>
      </c>
      <c r="G69" s="43">
        <f>SUM(G67:G68)</f>
        <v>0</v>
      </c>
      <c r="H69" s="43">
        <f>SUM(H67:H68)</f>
        <v>0</v>
      </c>
    </row>
    <row r="70" spans="1:8" ht="30.75" customHeight="1" outlineLevel="2">
      <c r="A70" s="70" t="s">
        <v>68</v>
      </c>
      <c r="B70" s="68" t="s">
        <v>40</v>
      </c>
      <c r="C70" s="53">
        <v>2018</v>
      </c>
      <c r="D70" s="43">
        <f t="shared" si="2"/>
        <v>499713.78099999996</v>
      </c>
      <c r="E70" s="43">
        <v>111549.7</v>
      </c>
      <c r="F70" s="51">
        <f>362630.747+25533.334</f>
        <v>388164.08099999995</v>
      </c>
      <c r="G70" s="43"/>
      <c r="H70" s="43"/>
    </row>
    <row r="71" spans="1:8" ht="31.5" customHeight="1" outlineLevel="2">
      <c r="A71" s="79"/>
      <c r="B71" s="75"/>
      <c r="C71" s="61">
        <v>2019</v>
      </c>
      <c r="D71" s="43">
        <f t="shared" si="2"/>
        <v>726516.962</v>
      </c>
      <c r="E71" s="62">
        <v>7627.5</v>
      </c>
      <c r="F71" s="51">
        <v>718889.462</v>
      </c>
      <c r="G71" s="62"/>
      <c r="H71" s="62"/>
    </row>
    <row r="72" spans="1:8" ht="21" customHeight="1" outlineLevel="2">
      <c r="A72" s="72" t="s">
        <v>8</v>
      </c>
      <c r="B72" s="73"/>
      <c r="C72" s="53" t="s">
        <v>64</v>
      </c>
      <c r="D72" s="43">
        <f t="shared" si="2"/>
        <v>1226230.743</v>
      </c>
      <c r="E72" s="43">
        <f>SUM(E70:E71)</f>
        <v>119177.2</v>
      </c>
      <c r="F72" s="51">
        <f>SUM(F70:F71)</f>
        <v>1107053.543</v>
      </c>
      <c r="G72" s="43">
        <f>SUM(G70:G71)</f>
        <v>0</v>
      </c>
      <c r="H72" s="43">
        <f>SUM(H70:H71)</f>
        <v>0</v>
      </c>
    </row>
    <row r="73" spans="1:8" ht="29.25" customHeight="1" outlineLevel="2">
      <c r="A73" s="70" t="s">
        <v>12</v>
      </c>
      <c r="B73" s="68" t="s">
        <v>40</v>
      </c>
      <c r="C73" s="53">
        <v>2018</v>
      </c>
      <c r="D73" s="43">
        <f t="shared" si="2"/>
        <v>897962.50943</v>
      </c>
      <c r="E73" s="51">
        <v>433745.38324</v>
      </c>
      <c r="F73" s="51">
        <v>464217.12619</v>
      </c>
      <c r="G73" s="43"/>
      <c r="H73" s="43"/>
    </row>
    <row r="74" spans="1:8" ht="29.25" customHeight="1" outlineLevel="2">
      <c r="A74" s="71"/>
      <c r="B74" s="69"/>
      <c r="C74" s="53">
        <v>2019</v>
      </c>
      <c r="D74" s="43">
        <f t="shared" si="2"/>
        <v>788818.16567</v>
      </c>
      <c r="E74" s="43">
        <v>357755.99995</v>
      </c>
      <c r="F74" s="51">
        <v>431062.16572</v>
      </c>
      <c r="G74" s="43"/>
      <c r="H74" s="43"/>
    </row>
    <row r="75" spans="1:8" ht="21" customHeight="1" outlineLevel="2">
      <c r="A75" s="72" t="s">
        <v>8</v>
      </c>
      <c r="B75" s="73"/>
      <c r="C75" s="53" t="s">
        <v>64</v>
      </c>
      <c r="D75" s="43">
        <f t="shared" si="2"/>
        <v>1686780.6750999999</v>
      </c>
      <c r="E75" s="43">
        <f>SUM(E73:E74)</f>
        <v>791501.38319</v>
      </c>
      <c r="F75" s="51">
        <f>SUM(F73:F74)</f>
        <v>895279.2919099999</v>
      </c>
      <c r="G75" s="43">
        <f>SUM(G73:G74)</f>
        <v>0</v>
      </c>
      <c r="H75" s="43">
        <f>SUM(H73:H74)</f>
        <v>0</v>
      </c>
    </row>
    <row r="76" spans="1:8" ht="34.5" customHeight="1" outlineLevel="2">
      <c r="A76" s="70" t="s">
        <v>36</v>
      </c>
      <c r="B76" s="68" t="s">
        <v>76</v>
      </c>
      <c r="C76" s="53">
        <v>2018</v>
      </c>
      <c r="D76" s="43">
        <f>E76+F76+G76+H76</f>
        <v>874.87</v>
      </c>
      <c r="E76" s="43"/>
      <c r="F76" s="51">
        <v>874.87</v>
      </c>
      <c r="G76" s="43"/>
      <c r="H76" s="43"/>
    </row>
    <row r="77" spans="1:8" ht="42.75" customHeight="1" outlineLevel="2">
      <c r="A77" s="79"/>
      <c r="B77" s="80"/>
      <c r="C77" s="53">
        <v>2019</v>
      </c>
      <c r="D77" s="43">
        <f>E77+F77+G77+H77</f>
        <v>13359.59382</v>
      </c>
      <c r="E77" s="43"/>
      <c r="F77" s="51">
        <v>13359.59382</v>
      </c>
      <c r="G77" s="43"/>
      <c r="H77" s="43"/>
    </row>
    <row r="78" spans="1:8" ht="21" customHeight="1" outlineLevel="2">
      <c r="A78" s="72" t="s">
        <v>8</v>
      </c>
      <c r="B78" s="73"/>
      <c r="C78" s="53" t="s">
        <v>64</v>
      </c>
      <c r="D78" s="43">
        <f>SUM(D76:D77)</f>
        <v>14234.46382</v>
      </c>
      <c r="E78" s="43">
        <f>SUM(E76:E77)</f>
        <v>0</v>
      </c>
      <c r="F78" s="51">
        <f>SUM(F76:F77)</f>
        <v>14234.46382</v>
      </c>
      <c r="G78" s="43">
        <f>SUM(G76:G77)</f>
        <v>0</v>
      </c>
      <c r="H78" s="43">
        <f>SUM(H76:H77)</f>
        <v>0</v>
      </c>
    </row>
    <row r="79" spans="1:8" ht="34.5" customHeight="1" outlineLevel="2">
      <c r="A79" s="70" t="s">
        <v>52</v>
      </c>
      <c r="B79" s="68" t="s">
        <v>76</v>
      </c>
      <c r="C79" s="53">
        <v>2018</v>
      </c>
      <c r="D79" s="43">
        <f t="shared" si="2"/>
        <v>0</v>
      </c>
      <c r="E79" s="43"/>
      <c r="F79" s="51">
        <v>0</v>
      </c>
      <c r="G79" s="43"/>
      <c r="H79" s="43"/>
    </row>
    <row r="80" spans="1:8" ht="34.5" customHeight="1" outlineLevel="2">
      <c r="A80" s="79"/>
      <c r="B80" s="80"/>
      <c r="C80" s="53">
        <v>2019</v>
      </c>
      <c r="D80" s="43">
        <f>E80+F80+G80+H80</f>
        <v>21000</v>
      </c>
      <c r="E80" s="43"/>
      <c r="F80" s="51">
        <v>21000</v>
      </c>
      <c r="G80" s="43"/>
      <c r="H80" s="43"/>
    </row>
    <row r="81" spans="1:8" ht="21" customHeight="1" outlineLevel="2">
      <c r="A81" s="72" t="s">
        <v>8</v>
      </c>
      <c r="B81" s="73"/>
      <c r="C81" s="53" t="s">
        <v>64</v>
      </c>
      <c r="D81" s="43">
        <f>E81+F81+G81+H81</f>
        <v>21000</v>
      </c>
      <c r="E81" s="43">
        <f>SUM(E79:E80)</f>
        <v>0</v>
      </c>
      <c r="F81" s="51">
        <f>SUM(F79:F80)</f>
        <v>21000</v>
      </c>
      <c r="G81" s="43">
        <f>SUM(G79:G80)</f>
        <v>0</v>
      </c>
      <c r="H81" s="43">
        <f>SUM(H79:H80)</f>
        <v>0</v>
      </c>
    </row>
    <row r="82" spans="1:8" ht="53.25" customHeight="1" outlineLevel="1">
      <c r="A82" s="70" t="s">
        <v>51</v>
      </c>
      <c r="B82" s="68" t="s">
        <v>57</v>
      </c>
      <c r="C82" s="53">
        <v>2018</v>
      </c>
      <c r="D82" s="43">
        <f t="shared" si="2"/>
        <v>133574.26598999999</v>
      </c>
      <c r="E82" s="43"/>
      <c r="F82" s="51">
        <f>SUM(F85+F88+F91)</f>
        <v>133574.26598999999</v>
      </c>
      <c r="G82" s="43"/>
      <c r="H82" s="43"/>
    </row>
    <row r="83" spans="1:8" ht="53.25" customHeight="1" outlineLevel="1">
      <c r="A83" s="79"/>
      <c r="B83" s="75"/>
      <c r="C83" s="53">
        <v>2019</v>
      </c>
      <c r="D83" s="43">
        <f t="shared" si="2"/>
        <v>194790.34055</v>
      </c>
      <c r="E83" s="43"/>
      <c r="F83" s="51">
        <f>SUM(F86+F89+F92)</f>
        <v>194790.34055</v>
      </c>
      <c r="G83" s="43"/>
      <c r="H83" s="43"/>
    </row>
    <row r="84" spans="1:8" ht="21" customHeight="1" outlineLevel="1">
      <c r="A84" s="72" t="s">
        <v>7</v>
      </c>
      <c r="B84" s="83"/>
      <c r="C84" s="53" t="s">
        <v>64</v>
      </c>
      <c r="D84" s="43">
        <f>E84+F84+G84+H84</f>
        <v>328364.60653999995</v>
      </c>
      <c r="E84" s="43">
        <f>SUM(E82:E83)</f>
        <v>0</v>
      </c>
      <c r="F84" s="51">
        <f>SUM(F82:F83)</f>
        <v>328364.60653999995</v>
      </c>
      <c r="G84" s="43">
        <f>SUM(G82:G83)</f>
        <v>0</v>
      </c>
      <c r="H84" s="43">
        <f>SUM(H82:H83)</f>
        <v>0</v>
      </c>
    </row>
    <row r="85" spans="1:8" ht="57.75" customHeight="1" outlineLevel="2">
      <c r="A85" s="70" t="s">
        <v>22</v>
      </c>
      <c r="B85" s="68" t="s">
        <v>58</v>
      </c>
      <c r="C85" s="53">
        <v>2018</v>
      </c>
      <c r="D85" s="43">
        <f t="shared" si="2"/>
        <v>65315.70809</v>
      </c>
      <c r="E85" s="43"/>
      <c r="F85" s="51">
        <v>65315.70809</v>
      </c>
      <c r="G85" s="43"/>
      <c r="H85" s="43"/>
    </row>
    <row r="86" spans="1:8" ht="57.75" customHeight="1" outlineLevel="2">
      <c r="A86" s="79"/>
      <c r="B86" s="75"/>
      <c r="C86" s="53">
        <v>2019</v>
      </c>
      <c r="D86" s="43">
        <f t="shared" si="2"/>
        <v>65041.12878</v>
      </c>
      <c r="E86" s="43"/>
      <c r="F86" s="51">
        <v>65041.12878</v>
      </c>
      <c r="G86" s="43"/>
      <c r="H86" s="43"/>
    </row>
    <row r="87" spans="1:8" ht="21" customHeight="1" outlineLevel="2">
      <c r="A87" s="58" t="s">
        <v>7</v>
      </c>
      <c r="B87" s="59"/>
      <c r="C87" s="53" t="s">
        <v>64</v>
      </c>
      <c r="D87" s="43">
        <f t="shared" si="2"/>
        <v>130356.83687</v>
      </c>
      <c r="E87" s="43">
        <f>SUM(E85:E86)</f>
        <v>0</v>
      </c>
      <c r="F87" s="51">
        <f>SUM(F85:F86)</f>
        <v>130356.83687</v>
      </c>
      <c r="G87" s="43">
        <f>SUM(G85:G86)</f>
        <v>0</v>
      </c>
      <c r="H87" s="43">
        <f>SUM(H85:H86)</f>
        <v>0</v>
      </c>
    </row>
    <row r="88" spans="1:8" ht="48.75" customHeight="1" outlineLevel="2">
      <c r="A88" s="70" t="s">
        <v>10</v>
      </c>
      <c r="B88" s="68" t="s">
        <v>59</v>
      </c>
      <c r="C88" s="53">
        <v>2018</v>
      </c>
      <c r="D88" s="43">
        <f t="shared" si="2"/>
        <v>5509.47</v>
      </c>
      <c r="E88" s="43"/>
      <c r="F88" s="51">
        <v>5509.47</v>
      </c>
      <c r="G88" s="43"/>
      <c r="H88" s="43"/>
    </row>
    <row r="89" spans="1:8" ht="48.75" customHeight="1" outlineLevel="2">
      <c r="A89" s="71"/>
      <c r="B89" s="69"/>
      <c r="C89" s="53">
        <v>2019</v>
      </c>
      <c r="D89" s="43">
        <f aca="true" t="shared" si="3" ref="D89:D112">E89+F89+G89+H89</f>
        <v>4972.154</v>
      </c>
      <c r="E89" s="43"/>
      <c r="F89" s="51">
        <f>4982.5-10.346</f>
        <v>4972.154</v>
      </c>
      <c r="G89" s="43"/>
      <c r="H89" s="43"/>
    </row>
    <row r="90" spans="1:8" ht="21" customHeight="1" outlineLevel="2">
      <c r="A90" s="58" t="s">
        <v>7</v>
      </c>
      <c r="B90" s="59"/>
      <c r="C90" s="53" t="s">
        <v>64</v>
      </c>
      <c r="D90" s="43">
        <f t="shared" si="3"/>
        <v>10481.624</v>
      </c>
      <c r="E90" s="43">
        <f>SUM(E88:E89)</f>
        <v>0</v>
      </c>
      <c r="F90" s="51">
        <f>SUM(F88:F89)</f>
        <v>10481.624</v>
      </c>
      <c r="G90" s="43">
        <f>SUM(G88:G89)</f>
        <v>0</v>
      </c>
      <c r="H90" s="43">
        <f>SUM(H88:H89)</f>
        <v>0</v>
      </c>
    </row>
    <row r="91" spans="1:8" ht="45" customHeight="1" outlineLevel="2">
      <c r="A91" s="70" t="s">
        <v>23</v>
      </c>
      <c r="B91" s="68" t="s">
        <v>58</v>
      </c>
      <c r="C91" s="53">
        <v>2018</v>
      </c>
      <c r="D91" s="43">
        <f t="shared" si="3"/>
        <v>62749.0879</v>
      </c>
      <c r="E91" s="43"/>
      <c r="F91" s="51">
        <v>62749.0879</v>
      </c>
      <c r="G91" s="43"/>
      <c r="H91" s="43"/>
    </row>
    <row r="92" spans="1:8" ht="45" customHeight="1" outlineLevel="2">
      <c r="A92" s="79"/>
      <c r="B92" s="75"/>
      <c r="C92" s="53">
        <v>2019</v>
      </c>
      <c r="D92" s="43">
        <f t="shared" si="3"/>
        <v>124777.05777</v>
      </c>
      <c r="E92" s="43"/>
      <c r="F92" s="51">
        <v>124777.05777</v>
      </c>
      <c r="G92" s="43"/>
      <c r="H92" s="43"/>
    </row>
    <row r="93" spans="1:8" ht="21" customHeight="1" outlineLevel="2">
      <c r="A93" s="72" t="s">
        <v>7</v>
      </c>
      <c r="B93" s="73"/>
      <c r="C93" s="53" t="s">
        <v>64</v>
      </c>
      <c r="D93" s="43">
        <f t="shared" si="3"/>
        <v>187526.14567</v>
      </c>
      <c r="E93" s="43">
        <f>SUM(E91:E92)</f>
        <v>0</v>
      </c>
      <c r="F93" s="51">
        <f>SUM(F91:F92)</f>
        <v>187526.14567</v>
      </c>
      <c r="G93" s="43">
        <f>SUM(G91:G92)</f>
        <v>0</v>
      </c>
      <c r="H93" s="43">
        <f>SUM(H91:H92)</f>
        <v>0</v>
      </c>
    </row>
    <row r="94" spans="1:8" ht="81.75" customHeight="1" outlineLevel="1">
      <c r="A94" s="70" t="s">
        <v>37</v>
      </c>
      <c r="B94" s="68" t="s">
        <v>60</v>
      </c>
      <c r="C94" s="53">
        <v>2018</v>
      </c>
      <c r="D94" s="43">
        <f t="shared" si="3"/>
        <v>1535772.9630200001</v>
      </c>
      <c r="E94" s="51">
        <f aca="true" t="shared" si="4" ref="E94:G95">E97+E100+E103+E106+E109+E112+E115+E118</f>
        <v>71887.19534</v>
      </c>
      <c r="F94" s="51">
        <f t="shared" si="4"/>
        <v>1313503.42968</v>
      </c>
      <c r="G94" s="43">
        <f t="shared" si="4"/>
        <v>33617.01700000001</v>
      </c>
      <c r="H94" s="43">
        <v>116765.321</v>
      </c>
    </row>
    <row r="95" spans="1:8" ht="81.75" customHeight="1" outlineLevel="1">
      <c r="A95" s="71"/>
      <c r="B95" s="69"/>
      <c r="C95" s="53">
        <v>2019</v>
      </c>
      <c r="D95" s="43">
        <f t="shared" si="3"/>
        <v>1440257.9230000002</v>
      </c>
      <c r="E95" s="43">
        <f t="shared" si="4"/>
        <v>63285.14019999999</v>
      </c>
      <c r="F95" s="51">
        <f>F98+F101+F104+F107+F110+F113+F116+F119</f>
        <v>1163500.9638000003</v>
      </c>
      <c r="G95" s="43">
        <v>50540.342</v>
      </c>
      <c r="H95" s="43">
        <v>162931.477</v>
      </c>
    </row>
    <row r="96" spans="1:14" ht="21" customHeight="1" outlineLevel="1">
      <c r="A96" s="72" t="s">
        <v>7</v>
      </c>
      <c r="B96" s="73"/>
      <c r="C96" s="63" t="s">
        <v>64</v>
      </c>
      <c r="D96" s="43">
        <f t="shared" si="3"/>
        <v>2976030.88602</v>
      </c>
      <c r="E96" s="43">
        <f>SUM(E94:E95)</f>
        <v>135172.33554</v>
      </c>
      <c r="F96" s="51">
        <f>SUM(F94:F95)</f>
        <v>2477004.39348</v>
      </c>
      <c r="G96" s="43">
        <f>SUM(G94:G95)</f>
        <v>84157.359</v>
      </c>
      <c r="H96" s="43">
        <f>SUM(H94:H95)</f>
        <v>279696.798</v>
      </c>
      <c r="K96" s="27"/>
      <c r="L96" s="27"/>
      <c r="M96" s="27"/>
      <c r="N96" s="27"/>
    </row>
    <row r="97" spans="1:8" ht="42" customHeight="1" outlineLevel="2">
      <c r="A97" s="70" t="s">
        <v>26</v>
      </c>
      <c r="B97" s="68" t="s">
        <v>43</v>
      </c>
      <c r="C97" s="53">
        <v>2018</v>
      </c>
      <c r="D97" s="43">
        <f t="shared" si="3"/>
        <v>265548.84274</v>
      </c>
      <c r="E97" s="43">
        <f>16482.9+7675.7</f>
        <v>24158.600000000002</v>
      </c>
      <c r="F97" s="51">
        <v>180109.74074</v>
      </c>
      <c r="G97" s="43"/>
      <c r="H97" s="43">
        <v>61280.502</v>
      </c>
    </row>
    <row r="98" spans="1:8" ht="62.25" customHeight="1" outlineLevel="2">
      <c r="A98" s="71"/>
      <c r="B98" s="69"/>
      <c r="C98" s="53">
        <v>2019</v>
      </c>
      <c r="D98" s="43">
        <f t="shared" si="3"/>
        <v>285682.83979</v>
      </c>
      <c r="E98" s="43">
        <v>22856.1</v>
      </c>
      <c r="F98" s="51">
        <v>176986.62825</v>
      </c>
      <c r="G98" s="43">
        <v>193.228</v>
      </c>
      <c r="H98" s="43">
        <v>85646.88354</v>
      </c>
    </row>
    <row r="99" spans="1:8" ht="21" customHeight="1" outlineLevel="2">
      <c r="A99" s="72" t="s">
        <v>7</v>
      </c>
      <c r="B99" s="73"/>
      <c r="C99" s="63" t="s">
        <v>64</v>
      </c>
      <c r="D99" s="43">
        <f t="shared" si="3"/>
        <v>551231.68253</v>
      </c>
      <c r="E99" s="43">
        <f>SUM(E97:E98)</f>
        <v>47014.7</v>
      </c>
      <c r="F99" s="51">
        <f>SUM(F97:F98)</f>
        <v>357096.36899</v>
      </c>
      <c r="G99" s="43">
        <f>SUM(G97:G98)</f>
        <v>193.228</v>
      </c>
      <c r="H99" s="43">
        <f>SUM(H97:H98)</f>
        <v>146927.38554</v>
      </c>
    </row>
    <row r="100" spans="1:8" ht="89.25" customHeight="1" outlineLevel="2">
      <c r="A100" s="70" t="s">
        <v>27</v>
      </c>
      <c r="B100" s="68" t="s">
        <v>48</v>
      </c>
      <c r="C100" s="53">
        <v>2018</v>
      </c>
      <c r="D100" s="43">
        <f t="shared" si="3"/>
        <v>853241.06827</v>
      </c>
      <c r="E100" s="43">
        <v>39603.17107</v>
      </c>
      <c r="F100" s="51">
        <v>791158.2992</v>
      </c>
      <c r="G100" s="43">
        <v>22479.598</v>
      </c>
      <c r="H100" s="43">
        <v>0</v>
      </c>
    </row>
    <row r="101" spans="1:8" ht="63" customHeight="1" outlineLevel="2">
      <c r="A101" s="71"/>
      <c r="B101" s="69"/>
      <c r="C101" s="53">
        <v>2019</v>
      </c>
      <c r="D101" s="43">
        <f t="shared" si="3"/>
        <v>701204.67156</v>
      </c>
      <c r="E101" s="43">
        <v>32042.5402</v>
      </c>
      <c r="F101" s="51">
        <v>635096.60136</v>
      </c>
      <c r="G101" s="43">
        <v>34065.53</v>
      </c>
      <c r="H101" s="43">
        <v>0</v>
      </c>
    </row>
    <row r="102" spans="1:8" ht="21" customHeight="1" outlineLevel="2">
      <c r="A102" s="72" t="s">
        <v>7</v>
      </c>
      <c r="B102" s="73"/>
      <c r="C102" s="53" t="s">
        <v>64</v>
      </c>
      <c r="D102" s="43">
        <f t="shared" si="3"/>
        <v>1554445.73983</v>
      </c>
      <c r="E102" s="43">
        <f>SUM(E100:E101)</f>
        <v>71645.71127</v>
      </c>
      <c r="F102" s="51">
        <f>SUM(F100:F101)</f>
        <v>1426254.90056</v>
      </c>
      <c r="G102" s="43">
        <f>SUM(G100:G101)</f>
        <v>56545.128</v>
      </c>
      <c r="H102" s="43">
        <f>SUM(H100:H101)</f>
        <v>0</v>
      </c>
    </row>
    <row r="103" spans="1:8" ht="49.5" customHeight="1" outlineLevel="2">
      <c r="A103" s="66" t="s">
        <v>28</v>
      </c>
      <c r="B103" s="68" t="s">
        <v>44</v>
      </c>
      <c r="C103" s="60">
        <v>2018</v>
      </c>
      <c r="D103" s="43">
        <f t="shared" si="3"/>
        <v>232574.982</v>
      </c>
      <c r="E103" s="43"/>
      <c r="F103" s="51">
        <f>190000-10869.458</f>
        <v>179130.542</v>
      </c>
      <c r="G103" s="43"/>
      <c r="H103" s="43">
        <v>53444.44</v>
      </c>
    </row>
    <row r="104" spans="1:8" ht="61.5" customHeight="1" outlineLevel="2">
      <c r="A104" s="67"/>
      <c r="B104" s="69"/>
      <c r="C104" s="60">
        <v>2019</v>
      </c>
      <c r="D104" s="43">
        <f t="shared" si="3"/>
        <v>266951.723</v>
      </c>
      <c r="E104" s="43"/>
      <c r="F104" s="51">
        <v>189953.023</v>
      </c>
      <c r="G104" s="43"/>
      <c r="H104" s="43">
        <v>76998.7</v>
      </c>
    </row>
    <row r="105" spans="1:8" ht="21" customHeight="1" outlineLevel="2">
      <c r="A105" s="72" t="s">
        <v>7</v>
      </c>
      <c r="B105" s="73"/>
      <c r="C105" s="53" t="s">
        <v>64</v>
      </c>
      <c r="D105" s="43">
        <f t="shared" si="3"/>
        <v>499526.70499999996</v>
      </c>
      <c r="E105" s="43">
        <f>SUM(E103:E104)</f>
        <v>0</v>
      </c>
      <c r="F105" s="51">
        <f>SUM(F103:F104)</f>
        <v>369083.56499999994</v>
      </c>
      <c r="G105" s="43">
        <f>SUM(G103:G104)</f>
        <v>0</v>
      </c>
      <c r="H105" s="43">
        <f>SUM(H103:H104)</f>
        <v>130443.14</v>
      </c>
    </row>
    <row r="106" spans="1:8" ht="61.5" customHeight="1" outlineLevel="2">
      <c r="A106" s="66" t="s">
        <v>67</v>
      </c>
      <c r="B106" s="68" t="s">
        <v>47</v>
      </c>
      <c r="C106" s="60">
        <v>2018</v>
      </c>
      <c r="D106" s="43">
        <f t="shared" si="3"/>
        <v>133137.66001</v>
      </c>
      <c r="E106" s="43">
        <v>7131.7196</v>
      </c>
      <c r="F106" s="51">
        <v>121652.85941</v>
      </c>
      <c r="G106" s="43">
        <v>4353.081</v>
      </c>
      <c r="H106" s="43"/>
    </row>
    <row r="107" spans="1:8" ht="60" customHeight="1" outlineLevel="2">
      <c r="A107" s="67"/>
      <c r="B107" s="69"/>
      <c r="C107" s="60">
        <v>2019</v>
      </c>
      <c r="D107" s="43">
        <f t="shared" si="3"/>
        <v>110356.811</v>
      </c>
      <c r="E107" s="43"/>
      <c r="F107" s="51">
        <v>106747.439</v>
      </c>
      <c r="G107" s="43">
        <v>3609.372</v>
      </c>
      <c r="H107" s="43"/>
    </row>
    <row r="108" spans="1:8" ht="21" customHeight="1" outlineLevel="2">
      <c r="A108" s="72" t="s">
        <v>7</v>
      </c>
      <c r="B108" s="73"/>
      <c r="C108" s="63" t="s">
        <v>64</v>
      </c>
      <c r="D108" s="43">
        <f t="shared" si="3"/>
        <v>243494.47101</v>
      </c>
      <c r="E108" s="43">
        <f>SUM(E106:E107)</f>
        <v>7131.7196</v>
      </c>
      <c r="F108" s="51">
        <f>SUM(F106:F107)</f>
        <v>228400.29841</v>
      </c>
      <c r="G108" s="43">
        <f>SUM(G106:G107)</f>
        <v>7962.4529999999995</v>
      </c>
      <c r="H108" s="43">
        <f>SUM(H106:H107)</f>
        <v>0</v>
      </c>
    </row>
    <row r="109" spans="1:8" ht="45" customHeight="1" outlineLevel="2">
      <c r="A109" s="70" t="s">
        <v>29</v>
      </c>
      <c r="B109" s="68" t="s">
        <v>45</v>
      </c>
      <c r="C109" s="60">
        <v>2018</v>
      </c>
      <c r="D109" s="43">
        <f t="shared" si="3"/>
        <v>21670.42758</v>
      </c>
      <c r="E109" s="43">
        <v>993.70467</v>
      </c>
      <c r="F109" s="51">
        <v>11852.00691</v>
      </c>
      <c r="G109" s="43">
        <v>6784.338</v>
      </c>
      <c r="H109" s="43">
        <v>2040.378</v>
      </c>
    </row>
    <row r="110" spans="1:8" ht="44.25" customHeight="1" outlineLevel="2">
      <c r="A110" s="71"/>
      <c r="B110" s="69"/>
      <c r="C110" s="60">
        <v>2019</v>
      </c>
      <c r="D110" s="43">
        <f t="shared" si="3"/>
        <v>32980.39947</v>
      </c>
      <c r="E110" s="43">
        <v>1037.6</v>
      </c>
      <c r="F110" s="51">
        <v>19126.81047</v>
      </c>
      <c r="G110" s="43">
        <v>12530.111</v>
      </c>
      <c r="H110" s="43">
        <v>285.878</v>
      </c>
    </row>
    <row r="111" spans="1:8" ht="21" customHeight="1" outlineLevel="2">
      <c r="A111" s="72" t="s">
        <v>7</v>
      </c>
      <c r="B111" s="73"/>
      <c r="C111" s="53" t="s">
        <v>64</v>
      </c>
      <c r="D111" s="43">
        <f t="shared" si="3"/>
        <v>54650.82705</v>
      </c>
      <c r="E111" s="43">
        <f>SUM(E109:E110)</f>
        <v>2031.30467</v>
      </c>
      <c r="F111" s="51">
        <f>SUM(F109:F110)</f>
        <v>30978.81738</v>
      </c>
      <c r="G111" s="43">
        <f>SUM(G109:G110)</f>
        <v>19314.449</v>
      </c>
      <c r="H111" s="43">
        <f>SUM(H109:H110)</f>
        <v>2326.256</v>
      </c>
    </row>
    <row r="112" spans="1:8" ht="29.25" customHeight="1" outlineLevel="2">
      <c r="A112" s="70" t="s">
        <v>31</v>
      </c>
      <c r="B112" s="68" t="s">
        <v>45</v>
      </c>
      <c r="C112" s="60">
        <v>2018</v>
      </c>
      <c r="D112" s="43">
        <f t="shared" si="3"/>
        <v>29599.98142</v>
      </c>
      <c r="E112" s="43"/>
      <c r="F112" s="51">
        <v>29599.98142</v>
      </c>
      <c r="G112" s="43">
        <v>0</v>
      </c>
      <c r="H112" s="43">
        <v>0</v>
      </c>
    </row>
    <row r="113" spans="1:8" ht="29.25" customHeight="1" outlineLevel="2">
      <c r="A113" s="71"/>
      <c r="B113" s="69"/>
      <c r="C113" s="60">
        <v>2019</v>
      </c>
      <c r="D113" s="43">
        <f aca="true" t="shared" si="5" ref="D113:D120">E113+F113+G113+H113</f>
        <v>27941.51172</v>
      </c>
      <c r="E113" s="43"/>
      <c r="F113" s="51">
        <v>27941.51172</v>
      </c>
      <c r="G113" s="43">
        <v>0</v>
      </c>
      <c r="H113" s="43">
        <v>0</v>
      </c>
    </row>
    <row r="114" spans="1:8" ht="21" customHeight="1" outlineLevel="2">
      <c r="A114" s="81" t="s">
        <v>7</v>
      </c>
      <c r="B114" s="81"/>
      <c r="C114" s="53" t="s">
        <v>64</v>
      </c>
      <c r="D114" s="43">
        <f t="shared" si="5"/>
        <v>57541.49314</v>
      </c>
      <c r="E114" s="43">
        <f>SUM(E112:E113)</f>
        <v>0</v>
      </c>
      <c r="F114" s="51">
        <f>SUM(F112:F113)</f>
        <v>57541.49314</v>
      </c>
      <c r="G114" s="43">
        <f>SUM(G112:G113)</f>
        <v>0</v>
      </c>
      <c r="H114" s="43">
        <f>SUM(H112:H113)</f>
        <v>0</v>
      </c>
    </row>
    <row r="115" spans="1:8" ht="45.75" customHeight="1" outlineLevel="2">
      <c r="A115" s="70" t="s">
        <v>53</v>
      </c>
      <c r="B115" s="68" t="s">
        <v>61</v>
      </c>
      <c r="C115" s="60">
        <v>2018</v>
      </c>
      <c r="D115" s="43">
        <f t="shared" si="5"/>
        <v>0</v>
      </c>
      <c r="E115" s="43"/>
      <c r="F115" s="51">
        <v>0</v>
      </c>
      <c r="G115" s="43"/>
      <c r="H115" s="43"/>
    </row>
    <row r="116" spans="1:8" ht="43.5" customHeight="1" outlineLevel="2">
      <c r="A116" s="71"/>
      <c r="B116" s="69"/>
      <c r="C116" s="60">
        <v>2019</v>
      </c>
      <c r="D116" s="43">
        <f t="shared" si="5"/>
        <v>8790.3</v>
      </c>
      <c r="E116" s="43">
        <v>4307.2</v>
      </c>
      <c r="F116" s="51">
        <v>4483.1</v>
      </c>
      <c r="G116" s="43"/>
      <c r="H116" s="43"/>
    </row>
    <row r="117" spans="1:8" ht="21" customHeight="1" outlineLevel="2">
      <c r="A117" s="81" t="s">
        <v>7</v>
      </c>
      <c r="B117" s="81"/>
      <c r="C117" s="53" t="s">
        <v>64</v>
      </c>
      <c r="D117" s="43">
        <f t="shared" si="5"/>
        <v>8790.3</v>
      </c>
      <c r="E117" s="43">
        <f>SUM(E115:E116)</f>
        <v>4307.2</v>
      </c>
      <c r="F117" s="51">
        <f>SUM(F115:F116)</f>
        <v>4483.1</v>
      </c>
      <c r="G117" s="43">
        <f>SUM(G115:G116)</f>
        <v>0</v>
      </c>
      <c r="H117" s="43">
        <f>SUM(H115:H116)</f>
        <v>0</v>
      </c>
    </row>
    <row r="118" spans="1:8" ht="40.5" customHeight="1" outlineLevel="2">
      <c r="A118" s="70" t="s">
        <v>54</v>
      </c>
      <c r="B118" s="68" t="s">
        <v>62</v>
      </c>
      <c r="C118" s="60">
        <v>2018</v>
      </c>
      <c r="D118" s="43">
        <f t="shared" si="5"/>
        <v>0</v>
      </c>
      <c r="E118" s="43"/>
      <c r="F118" s="51">
        <v>0</v>
      </c>
      <c r="G118" s="43"/>
      <c r="H118" s="43"/>
    </row>
    <row r="119" spans="1:8" ht="52.5" customHeight="1" outlineLevel="2">
      <c r="A119" s="71"/>
      <c r="B119" s="69"/>
      <c r="C119" s="60">
        <v>2019</v>
      </c>
      <c r="D119" s="43">
        <f t="shared" si="5"/>
        <v>6349.65</v>
      </c>
      <c r="E119" s="43">
        <v>3041.7</v>
      </c>
      <c r="F119" s="51">
        <v>3165.85</v>
      </c>
      <c r="G119" s="43">
        <v>142.1</v>
      </c>
      <c r="H119" s="43"/>
    </row>
    <row r="120" spans="1:8" ht="21" customHeight="1" outlineLevel="2">
      <c r="A120" s="81" t="s">
        <v>7</v>
      </c>
      <c r="B120" s="81"/>
      <c r="C120" s="53" t="s">
        <v>64</v>
      </c>
      <c r="D120" s="43">
        <f t="shared" si="5"/>
        <v>6349.65</v>
      </c>
      <c r="E120" s="43">
        <f>SUM(E118:E119)</f>
        <v>3041.7</v>
      </c>
      <c r="F120" s="51">
        <f>SUM(F118:F119)</f>
        <v>3165.85</v>
      </c>
      <c r="G120" s="43">
        <f>SUM(G118:G119)</f>
        <v>142.1</v>
      </c>
      <c r="H120" s="43">
        <f>SUM(H118:H119)</f>
        <v>0</v>
      </c>
    </row>
    <row r="121" spans="1:12" ht="41.25" customHeight="1" outlineLevel="1">
      <c r="A121" s="70" t="s">
        <v>78</v>
      </c>
      <c r="B121" s="68" t="s">
        <v>42</v>
      </c>
      <c r="C121" s="53">
        <v>2018</v>
      </c>
      <c r="D121" s="43">
        <f aca="true" t="shared" si="6" ref="D121:D134">E121+F121+G121+H121</f>
        <v>366485.7895</v>
      </c>
      <c r="E121" s="43">
        <f aca="true" t="shared" si="7" ref="E121:H122">E124</f>
        <v>24462</v>
      </c>
      <c r="F121" s="51">
        <f t="shared" si="7"/>
        <v>333281.8005</v>
      </c>
      <c r="G121" s="43">
        <f t="shared" si="7"/>
        <v>0</v>
      </c>
      <c r="H121" s="43">
        <f t="shared" si="7"/>
        <v>8741.989</v>
      </c>
      <c r="I121" s="1"/>
      <c r="J121" s="1"/>
      <c r="K121" s="3"/>
      <c r="L121" s="3"/>
    </row>
    <row r="122" spans="1:12" ht="41.25" customHeight="1" outlineLevel="1">
      <c r="A122" s="79"/>
      <c r="B122" s="75"/>
      <c r="C122" s="53">
        <v>2019</v>
      </c>
      <c r="D122" s="43">
        <f>E122+F122+G122+H122</f>
        <v>667977.399</v>
      </c>
      <c r="E122" s="43">
        <f t="shared" si="7"/>
        <v>94577.6</v>
      </c>
      <c r="F122" s="51">
        <v>358549.929</v>
      </c>
      <c r="G122" s="43">
        <f t="shared" si="7"/>
        <v>0</v>
      </c>
      <c r="H122" s="43">
        <f t="shared" si="7"/>
        <v>214849.87</v>
      </c>
      <c r="I122" s="1"/>
      <c r="J122" s="1"/>
      <c r="K122" s="3"/>
      <c r="L122" s="3"/>
    </row>
    <row r="123" spans="1:12" ht="21" customHeight="1" outlineLevel="1">
      <c r="A123" s="72" t="s">
        <v>24</v>
      </c>
      <c r="B123" s="73"/>
      <c r="C123" s="53" t="s">
        <v>64</v>
      </c>
      <c r="D123" s="43">
        <f t="shared" si="6"/>
        <v>1034463.1884999999</v>
      </c>
      <c r="E123" s="43">
        <f>SUM(E121:E122)</f>
        <v>119039.6</v>
      </c>
      <c r="F123" s="51">
        <f>SUM(F121:F122)</f>
        <v>691831.7295</v>
      </c>
      <c r="G123" s="43">
        <f>SUM(G121:G122)</f>
        <v>0</v>
      </c>
      <c r="H123" s="43">
        <f>SUM(H121:H122)</f>
        <v>223591.859</v>
      </c>
      <c r="I123" s="6"/>
      <c r="J123" s="6"/>
      <c r="K123" s="5"/>
      <c r="L123" s="5"/>
    </row>
    <row r="124" spans="1:12" ht="32.25" customHeight="1" outlineLevel="2">
      <c r="A124" s="70" t="s">
        <v>33</v>
      </c>
      <c r="B124" s="68" t="s">
        <v>42</v>
      </c>
      <c r="C124" s="53">
        <v>2018</v>
      </c>
      <c r="D124" s="43">
        <f t="shared" si="6"/>
        <v>366485.7895</v>
      </c>
      <c r="E124" s="43">
        <v>24462</v>
      </c>
      <c r="F124" s="51">
        <v>333281.8005</v>
      </c>
      <c r="G124" s="43"/>
      <c r="H124" s="43">
        <v>8741.989</v>
      </c>
      <c r="I124" s="1"/>
      <c r="J124" s="1"/>
      <c r="K124" s="3"/>
      <c r="L124" s="3"/>
    </row>
    <row r="125" spans="1:12" ht="32.25" customHeight="1" outlineLevel="2">
      <c r="A125" s="79"/>
      <c r="B125" s="75"/>
      <c r="C125" s="53">
        <v>2019</v>
      </c>
      <c r="D125" s="43">
        <f t="shared" si="6"/>
        <v>668295.893</v>
      </c>
      <c r="E125" s="43">
        <v>94577.6</v>
      </c>
      <c r="F125" s="51">
        <v>358868.423</v>
      </c>
      <c r="G125" s="43"/>
      <c r="H125" s="43">
        <v>214849.87</v>
      </c>
      <c r="I125" s="1"/>
      <c r="J125" s="1"/>
      <c r="K125" s="3"/>
      <c r="L125" s="3"/>
    </row>
    <row r="126" spans="1:12" ht="21" customHeight="1" outlineLevel="2">
      <c r="A126" s="81" t="s">
        <v>7</v>
      </c>
      <c r="B126" s="81"/>
      <c r="C126" s="53" t="s">
        <v>64</v>
      </c>
      <c r="D126" s="43">
        <f t="shared" si="6"/>
        <v>1034781.6825000001</v>
      </c>
      <c r="E126" s="43">
        <f>SUM(E124:E125)</f>
        <v>119039.6</v>
      </c>
      <c r="F126" s="51">
        <f>SUM(F124:F125)</f>
        <v>692150.2235000001</v>
      </c>
      <c r="G126" s="43">
        <f>SUM(G124:G125)</f>
        <v>0</v>
      </c>
      <c r="H126" s="43">
        <f>SUM(H124:H125)</f>
        <v>223591.859</v>
      </c>
      <c r="I126" s="6"/>
      <c r="J126" s="6"/>
      <c r="K126" s="5"/>
      <c r="L126" s="5"/>
    </row>
    <row r="127" spans="1:12" ht="32.25" customHeight="1" outlineLevel="1">
      <c r="A127" s="82" t="s">
        <v>34</v>
      </c>
      <c r="B127" s="68" t="s">
        <v>69</v>
      </c>
      <c r="C127" s="53">
        <v>2018</v>
      </c>
      <c r="D127" s="43">
        <f t="shared" si="6"/>
        <v>466399.237</v>
      </c>
      <c r="E127" s="43"/>
      <c r="F127" s="51">
        <f>SUM(F130+F133)</f>
        <v>466399.237</v>
      </c>
      <c r="G127" s="43"/>
      <c r="H127" s="43"/>
      <c r="I127" s="6"/>
      <c r="J127" s="6"/>
      <c r="K127" s="5"/>
      <c r="L127" s="5"/>
    </row>
    <row r="128" spans="1:12" ht="32.25" customHeight="1" outlineLevel="1">
      <c r="A128" s="82"/>
      <c r="B128" s="75"/>
      <c r="C128" s="53">
        <v>2019</v>
      </c>
      <c r="D128" s="43">
        <f t="shared" si="6"/>
        <v>510193.00253</v>
      </c>
      <c r="E128" s="43"/>
      <c r="F128" s="51">
        <f>F131+F134</f>
        <v>510193.00253</v>
      </c>
      <c r="G128" s="43"/>
      <c r="H128" s="43"/>
      <c r="I128" s="1"/>
      <c r="J128" s="1"/>
      <c r="K128" s="3"/>
      <c r="L128" s="3"/>
    </row>
    <row r="129" spans="1:12" ht="21" customHeight="1" outlineLevel="1">
      <c r="A129" s="81"/>
      <c r="B129" s="81"/>
      <c r="C129" s="53" t="s">
        <v>64</v>
      </c>
      <c r="D129" s="43">
        <f t="shared" si="6"/>
        <v>976592.23953</v>
      </c>
      <c r="E129" s="43">
        <f>SUM(E127:E128)</f>
        <v>0</v>
      </c>
      <c r="F129" s="51">
        <f>SUM(F127:F128)</f>
        <v>976592.23953</v>
      </c>
      <c r="G129" s="43">
        <f>SUM(G127:G128)</f>
        <v>0</v>
      </c>
      <c r="H129" s="43">
        <f>SUM(H127:H128)</f>
        <v>0</v>
      </c>
      <c r="I129" s="6"/>
      <c r="J129" s="1"/>
      <c r="K129" s="3"/>
      <c r="L129" s="3"/>
    </row>
    <row r="130" spans="1:12" ht="42" customHeight="1" outlineLevel="2">
      <c r="A130" s="82" t="s">
        <v>14</v>
      </c>
      <c r="B130" s="68" t="s">
        <v>69</v>
      </c>
      <c r="C130" s="53">
        <v>2018</v>
      </c>
      <c r="D130" s="43">
        <f t="shared" si="6"/>
        <v>455218.727</v>
      </c>
      <c r="E130" s="43"/>
      <c r="F130" s="51">
        <v>455218.727</v>
      </c>
      <c r="G130" s="43"/>
      <c r="H130" s="43"/>
      <c r="J130" s="1"/>
      <c r="K130" s="3"/>
      <c r="L130" s="3"/>
    </row>
    <row r="131" spans="1:12" ht="42" customHeight="1" outlineLevel="2">
      <c r="A131" s="82"/>
      <c r="B131" s="75"/>
      <c r="C131" s="53">
        <v>2019</v>
      </c>
      <c r="D131" s="43">
        <f t="shared" si="6"/>
        <v>502493.00253</v>
      </c>
      <c r="E131" s="43"/>
      <c r="F131" s="51">
        <v>502493.00253</v>
      </c>
      <c r="G131" s="43"/>
      <c r="H131" s="43"/>
      <c r="J131" s="1"/>
      <c r="K131" s="3"/>
      <c r="L131" s="3"/>
    </row>
    <row r="132" spans="1:12" ht="21" customHeight="1" outlineLevel="2">
      <c r="A132" s="81" t="s">
        <v>8</v>
      </c>
      <c r="B132" s="81"/>
      <c r="C132" s="53" t="s">
        <v>64</v>
      </c>
      <c r="D132" s="43">
        <f t="shared" si="6"/>
        <v>957711.72953</v>
      </c>
      <c r="E132" s="43">
        <f>SUM(E130:E131)</f>
        <v>0</v>
      </c>
      <c r="F132" s="51">
        <f>SUM(F130:F131)</f>
        <v>957711.72953</v>
      </c>
      <c r="G132" s="43">
        <f>SUM(G130:G131)</f>
        <v>0</v>
      </c>
      <c r="H132" s="43">
        <f>SUM(H130:H131)</f>
        <v>0</v>
      </c>
      <c r="J132" s="1"/>
      <c r="K132" s="3"/>
      <c r="L132" s="3"/>
    </row>
    <row r="133" spans="1:12" ht="52.5" customHeight="1" outlineLevel="2">
      <c r="A133" s="82" t="s">
        <v>39</v>
      </c>
      <c r="B133" s="68" t="s">
        <v>70</v>
      </c>
      <c r="C133" s="53">
        <v>2018</v>
      </c>
      <c r="D133" s="43">
        <f t="shared" si="6"/>
        <v>11180.51</v>
      </c>
      <c r="E133" s="43"/>
      <c r="F133" s="51">
        <v>11180.51</v>
      </c>
      <c r="G133" s="43"/>
      <c r="H133" s="43"/>
      <c r="J133" s="1"/>
      <c r="K133" s="3"/>
      <c r="L133" s="3"/>
    </row>
    <row r="134" spans="1:12" ht="52.5" customHeight="1" outlineLevel="2">
      <c r="A134" s="82"/>
      <c r="B134" s="75"/>
      <c r="C134" s="53">
        <v>2019</v>
      </c>
      <c r="D134" s="43">
        <f t="shared" si="6"/>
        <v>7700</v>
      </c>
      <c r="E134" s="43"/>
      <c r="F134" s="51">
        <v>7700</v>
      </c>
      <c r="G134" s="43"/>
      <c r="H134" s="43"/>
      <c r="J134" s="1"/>
      <c r="K134" s="3"/>
      <c r="L134" s="3"/>
    </row>
    <row r="135" spans="1:12" ht="21" customHeight="1" outlineLevel="2">
      <c r="A135" s="81" t="s">
        <v>8</v>
      </c>
      <c r="B135" s="81"/>
      <c r="C135" s="53" t="s">
        <v>64</v>
      </c>
      <c r="D135" s="43">
        <f>SUM(D133:D134)</f>
        <v>18880.510000000002</v>
      </c>
      <c r="E135" s="43">
        <f>SUM(E133:E134)</f>
        <v>0</v>
      </c>
      <c r="F135" s="51">
        <f>SUM(F133:F134)</f>
        <v>18880.510000000002</v>
      </c>
      <c r="G135" s="43">
        <f>SUM(G133:G134)</f>
        <v>0</v>
      </c>
      <c r="H135" s="43">
        <f>SUM(H133:H134)</f>
        <v>0</v>
      </c>
      <c r="J135" s="1"/>
      <c r="K135" s="3"/>
      <c r="L135" s="3"/>
    </row>
    <row r="136" spans="1:8" ht="21" customHeight="1" outlineLevel="2">
      <c r="A136" s="64"/>
      <c r="B136" s="64"/>
      <c r="C136" s="3"/>
      <c r="D136" s="1"/>
      <c r="E136" s="1"/>
      <c r="F136" s="65"/>
      <c r="G136" s="1"/>
      <c r="H136" s="1"/>
    </row>
    <row r="137" spans="1:8" ht="48" customHeight="1">
      <c r="A137" s="76"/>
      <c r="B137" s="76"/>
      <c r="C137" s="76"/>
      <c r="D137" s="76"/>
      <c r="E137" s="76"/>
      <c r="F137" s="76"/>
      <c r="G137" s="76"/>
      <c r="H137" s="76"/>
    </row>
    <row r="138" spans="1:8" ht="15">
      <c r="A138" s="22"/>
      <c r="B138" s="31"/>
      <c r="C138" s="22"/>
      <c r="D138" s="14"/>
      <c r="E138" s="19"/>
      <c r="F138" s="39"/>
      <c r="G138" s="22"/>
      <c r="H138" s="22"/>
    </row>
    <row r="139" spans="1:8" ht="15">
      <c r="A139" s="22"/>
      <c r="B139" s="31"/>
      <c r="C139" s="22"/>
      <c r="D139" s="14"/>
      <c r="E139" s="19"/>
      <c r="F139" s="39"/>
      <c r="G139" s="22"/>
      <c r="H139" s="22"/>
    </row>
    <row r="140" spans="1:8" ht="15">
      <c r="A140" s="22"/>
      <c r="B140" s="31"/>
      <c r="C140" s="22"/>
      <c r="D140" s="14"/>
      <c r="E140" s="19"/>
      <c r="F140" s="39"/>
      <c r="G140" s="22"/>
      <c r="H140" s="22"/>
    </row>
    <row r="141" spans="1:8" ht="15">
      <c r="A141" s="32"/>
      <c r="B141" s="29"/>
      <c r="C141" s="30"/>
      <c r="D141" s="15"/>
      <c r="E141" s="20"/>
      <c r="F141" s="40"/>
      <c r="G141" s="33"/>
      <c r="H141" s="33"/>
    </row>
    <row r="142" spans="1:8" ht="15">
      <c r="A142" s="32"/>
      <c r="B142" s="29"/>
      <c r="C142" s="30"/>
      <c r="D142" s="15"/>
      <c r="E142" s="20"/>
      <c r="F142" s="40"/>
      <c r="G142" s="33"/>
      <c r="H142" s="33"/>
    </row>
    <row r="143" spans="1:8" ht="15">
      <c r="A143" s="34"/>
      <c r="B143" s="35"/>
      <c r="C143" s="36"/>
      <c r="D143" s="16"/>
      <c r="E143" s="21"/>
      <c r="F143" s="41"/>
      <c r="G143" s="37"/>
      <c r="H143" s="37"/>
    </row>
    <row r="144" spans="1:8" ht="15">
      <c r="A144" s="22"/>
      <c r="B144" s="31"/>
      <c r="C144" s="22"/>
      <c r="D144" s="22"/>
      <c r="E144" s="23"/>
      <c r="F144" s="39"/>
      <c r="G144" s="22"/>
      <c r="H144" s="22"/>
    </row>
    <row r="145" spans="1:8" ht="15">
      <c r="A145" s="22"/>
      <c r="B145" s="31"/>
      <c r="C145" s="22"/>
      <c r="D145" s="22"/>
      <c r="E145" s="23"/>
      <c r="F145" s="39"/>
      <c r="G145" s="22"/>
      <c r="H145" s="22"/>
    </row>
    <row r="146" spans="1:8" ht="15">
      <c r="A146" s="22"/>
      <c r="B146" s="31"/>
      <c r="C146" s="22"/>
      <c r="D146" s="22"/>
      <c r="E146" s="23"/>
      <c r="F146" s="39"/>
      <c r="G146" s="22"/>
      <c r="H146" s="22"/>
    </row>
  </sheetData>
  <sheetProtection/>
  <mergeCells count="121">
    <mergeCell ref="A10:A11"/>
    <mergeCell ref="B10:B11"/>
    <mergeCell ref="B133:B134"/>
    <mergeCell ref="A121:A122"/>
    <mergeCell ref="A28:A29"/>
    <mergeCell ref="B28:B29"/>
    <mergeCell ref="A31:A32"/>
    <mergeCell ref="B31:B32"/>
    <mergeCell ref="A34:A35"/>
    <mergeCell ref="B34:B35"/>
    <mergeCell ref="A103:A104"/>
    <mergeCell ref="A118:A119"/>
    <mergeCell ref="A88:A89"/>
    <mergeCell ref="B88:B89"/>
    <mergeCell ref="A13:A14"/>
    <mergeCell ref="B13:B14"/>
    <mergeCell ref="A16:A17"/>
    <mergeCell ref="B16:B17"/>
    <mergeCell ref="A19:A20"/>
    <mergeCell ref="B19:B20"/>
    <mergeCell ref="A18:B18"/>
    <mergeCell ref="A61:A62"/>
    <mergeCell ref="B61:B62"/>
    <mergeCell ref="A22:A23"/>
    <mergeCell ref="B22:B23"/>
    <mergeCell ref="A117:B117"/>
    <mergeCell ref="A81:B81"/>
    <mergeCell ref="A79:A80"/>
    <mergeCell ref="B79:B80"/>
    <mergeCell ref="A114:B114"/>
    <mergeCell ref="A82:A83"/>
    <mergeCell ref="A85:A86"/>
    <mergeCell ref="B85:B86"/>
    <mergeCell ref="B67:B68"/>
    <mergeCell ref="B82:B83"/>
    <mergeCell ref="A84:B84"/>
    <mergeCell ref="A64:A65"/>
    <mergeCell ref="B49:B50"/>
    <mergeCell ref="A73:A74"/>
    <mergeCell ref="B73:B74"/>
    <mergeCell ref="A51:B51"/>
    <mergeCell ref="A58:A59"/>
    <mergeCell ref="B70:B71"/>
    <mergeCell ref="A63:B63"/>
    <mergeCell ref="B64:B65"/>
    <mergeCell ref="B55:B56"/>
    <mergeCell ref="A37:A38"/>
    <mergeCell ref="B37:B38"/>
    <mergeCell ref="A40:A41"/>
    <mergeCell ref="B40:B41"/>
    <mergeCell ref="A45:B45"/>
    <mergeCell ref="B43:B44"/>
    <mergeCell ref="D3:H3"/>
    <mergeCell ref="D7:H7"/>
    <mergeCell ref="A15:B15"/>
    <mergeCell ref="B52:B53"/>
    <mergeCell ref="A52:A53"/>
    <mergeCell ref="A5:H5"/>
    <mergeCell ref="A7:A8"/>
    <mergeCell ref="B7:B8"/>
    <mergeCell ref="C7:C8"/>
    <mergeCell ref="A12:B12"/>
    <mergeCell ref="A49:A50"/>
    <mergeCell ref="A25:A26"/>
    <mergeCell ref="B25:B26"/>
    <mergeCell ref="A75:B75"/>
    <mergeCell ref="A72:B72"/>
    <mergeCell ref="A69:B69"/>
    <mergeCell ref="A55:A56"/>
    <mergeCell ref="A43:A44"/>
    <mergeCell ref="B46:B47"/>
    <mergeCell ref="A46:A47"/>
    <mergeCell ref="A21:B21"/>
    <mergeCell ref="B58:B59"/>
    <mergeCell ref="A109:A110"/>
    <mergeCell ref="B109:B110"/>
    <mergeCell ref="A112:A113"/>
    <mergeCell ref="B118:B119"/>
    <mergeCell ref="A91:A92"/>
    <mergeCell ref="A94:A95"/>
    <mergeCell ref="B94:B95"/>
    <mergeCell ref="A123:B123"/>
    <mergeCell ref="B130:B131"/>
    <mergeCell ref="B121:B122"/>
    <mergeCell ref="A111:B111"/>
    <mergeCell ref="B112:B113"/>
    <mergeCell ref="A115:A116"/>
    <mergeCell ref="B115:B116"/>
    <mergeCell ref="A129:B129"/>
    <mergeCell ref="A120:B120"/>
    <mergeCell ref="A135:B135"/>
    <mergeCell ref="A132:B132"/>
    <mergeCell ref="A124:A125"/>
    <mergeCell ref="A108:B108"/>
    <mergeCell ref="A130:A131"/>
    <mergeCell ref="A126:B126"/>
    <mergeCell ref="A133:A134"/>
    <mergeCell ref="A127:A128"/>
    <mergeCell ref="B127:B128"/>
    <mergeCell ref="B124:B125"/>
    <mergeCell ref="A99:B99"/>
    <mergeCell ref="A96:B96"/>
    <mergeCell ref="A137:H137"/>
    <mergeCell ref="A67:A68"/>
    <mergeCell ref="A70:A71"/>
    <mergeCell ref="B76:B77"/>
    <mergeCell ref="A76:A77"/>
    <mergeCell ref="A78:B78"/>
    <mergeCell ref="B106:B107"/>
    <mergeCell ref="A97:A98"/>
    <mergeCell ref="A106:A107"/>
    <mergeCell ref="B97:B98"/>
    <mergeCell ref="A100:A101"/>
    <mergeCell ref="B100:B101"/>
    <mergeCell ref="A105:B105"/>
    <mergeCell ref="A1:H2"/>
    <mergeCell ref="A93:B93"/>
    <mergeCell ref="A102:B102"/>
    <mergeCell ref="B91:B92"/>
    <mergeCell ref="B103:B104"/>
  </mergeCells>
  <printOptions/>
  <pageMargins left="0.2362204724409449" right="0.2362204724409449" top="0.5511811023622047" bottom="0.5511811023622047" header="0" footer="0"/>
  <pageSetup fitToHeight="0" fitToWidth="1" horizontalDpi="600" verticalDpi="600" orientation="landscape" paperSize="9" scale="92" r:id="rId1"/>
  <headerFooter alignWithMargins="0">
    <oddFooter>&amp;CСтраница &amp;P</oddFooter>
  </headerFooter>
  <rowBreaks count="11" manualBreakCount="11">
    <brk id="18" max="7" man="1"/>
    <brk id="36" max="7" man="1"/>
    <brk id="48" max="7" man="1"/>
    <brk id="57" max="7" man="1"/>
    <brk id="66" max="7" man="1"/>
    <brk id="75" max="7" man="1"/>
    <brk id="84" max="7" man="1"/>
    <brk id="99" max="7" man="1"/>
    <brk id="108" max="7" man="1"/>
    <brk id="120" max="7" man="1"/>
    <brk id="129" max="7" man="1"/>
  </rowBreaks>
  <ignoredErrors>
    <ignoredError sqref="F51:G51 G55 F54:G54 G53 F58:G58 G56 F60 G59 G52 D78 F57 F45 D135 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K31" sqref="K31"/>
    </sheetView>
  </sheetViews>
  <sheetFormatPr defaultColWidth="9.33203125" defaultRowHeight="11.25"/>
  <cols>
    <col min="2" max="2" width="13.66015625" style="0" customWidth="1"/>
    <col min="3" max="7" width="9.3320312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Боярчик Денис В.</dc:creator>
  <cp:keywords/>
  <dc:description/>
  <cp:lastModifiedBy>Александра Леонидовна Первакова</cp:lastModifiedBy>
  <cp:lastPrinted>2020-11-26T17:37:31Z</cp:lastPrinted>
  <dcterms:created xsi:type="dcterms:W3CDTF">2011-11-21T08:40:26Z</dcterms:created>
  <dcterms:modified xsi:type="dcterms:W3CDTF">2020-12-11T05:55:50Z</dcterms:modified>
  <cp:category/>
  <cp:version/>
  <cp:contentType/>
  <cp:contentStatus/>
  <cp:revision>1</cp:revision>
</cp:coreProperties>
</file>