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70" windowWidth="17400" windowHeight="10650"/>
  </bookViews>
  <sheets>
    <sheet name="Лист1" sheetId="1" r:id="rId1"/>
  </sheets>
  <definedNames>
    <definedName name="_xlnm._FilterDatabase" localSheetId="0" hidden="1">Лист1!$A$5:$I$393</definedName>
    <definedName name="_xlnm.Print_Titles" localSheetId="0">Лист1!$4:$5</definedName>
    <definedName name="_xlnm.Print_Area" localSheetId="0">Лист1!$A:$H</definedName>
  </definedNames>
  <calcPr calcId="145621"/>
</workbook>
</file>

<file path=xl/calcChain.xml><?xml version="1.0" encoding="utf-8"?>
<calcChain xmlns="http://schemas.openxmlformats.org/spreadsheetml/2006/main">
  <c r="H359" i="1" l="1"/>
  <c r="H10" i="1"/>
  <c r="F329" i="1" l="1"/>
  <c r="D329" i="1" l="1"/>
  <c r="E191" i="1" l="1"/>
  <c r="E190" i="1" l="1"/>
  <c r="E189" i="1"/>
  <c r="E192" i="1"/>
  <c r="D136" i="1"/>
  <c r="D135" i="1"/>
  <c r="E20" i="1"/>
  <c r="D20" i="1" s="1"/>
  <c r="F291" i="1"/>
  <c r="F10" i="1"/>
  <c r="D351" i="1"/>
  <c r="D352" i="1"/>
  <c r="D350" i="1"/>
  <c r="D344" i="1"/>
  <c r="D345" i="1"/>
  <c r="D343" i="1"/>
  <c r="D327" i="1"/>
  <c r="D328" i="1"/>
  <c r="D326" i="1"/>
  <c r="D319" i="1"/>
  <c r="D320" i="1"/>
  <c r="D318" i="1"/>
  <c r="D270" i="1"/>
  <c r="D271" i="1"/>
  <c r="D269" i="1"/>
  <c r="D205" i="1"/>
  <c r="D206" i="1"/>
  <c r="D204" i="1"/>
  <c r="D180" i="1"/>
  <c r="D181" i="1"/>
  <c r="D182" i="1"/>
  <c r="D150" i="1"/>
  <c r="D151" i="1"/>
  <c r="D149" i="1"/>
  <c r="D134" i="1"/>
  <c r="D69" i="1"/>
  <c r="D70" i="1"/>
  <c r="D71" i="1"/>
  <c r="D68" i="1"/>
  <c r="D89" i="1"/>
  <c r="D90" i="1"/>
  <c r="D88" i="1"/>
  <c r="D43" i="1"/>
  <c r="D44" i="1"/>
  <c r="D42" i="1"/>
  <c r="D35" i="1"/>
  <c r="D36" i="1"/>
  <c r="D34" i="1"/>
  <c r="D317" i="1" l="1"/>
  <c r="D203" i="1" l="1"/>
  <c r="D373" i="1" l="1"/>
  <c r="D103" i="1" l="1"/>
  <c r="D41" i="1"/>
  <c r="D33" i="1"/>
  <c r="F17" i="1"/>
  <c r="F18" i="1"/>
  <c r="E17" i="1"/>
  <c r="D25" i="1" l="1"/>
  <c r="D375" i="1" l="1"/>
  <c r="D376" i="1"/>
  <c r="D374" i="1"/>
  <c r="D164" i="1" l="1"/>
  <c r="F93" i="1" l="1"/>
  <c r="E386" i="1" l="1"/>
  <c r="F386" i="1"/>
  <c r="G386" i="1"/>
  <c r="H386" i="1"/>
  <c r="D386" i="1"/>
  <c r="E378" i="1"/>
  <c r="F378" i="1"/>
  <c r="G378" i="1"/>
  <c r="H378" i="1"/>
  <c r="D378" i="1"/>
  <c r="E370" i="1"/>
  <c r="F370" i="1"/>
  <c r="G370" i="1"/>
  <c r="H370" i="1"/>
  <c r="D370" i="1"/>
  <c r="E354" i="1"/>
  <c r="F354" i="1"/>
  <c r="G354" i="1"/>
  <c r="H354" i="1"/>
  <c r="D354" i="1"/>
  <c r="E347" i="1"/>
  <c r="F347" i="1"/>
  <c r="G347" i="1"/>
  <c r="H347" i="1"/>
  <c r="D347" i="1"/>
  <c r="E333" i="1"/>
  <c r="F333" i="1"/>
  <c r="G333" i="1"/>
  <c r="H333" i="1"/>
  <c r="E330" i="1"/>
  <c r="G330" i="1"/>
  <c r="H330" i="1"/>
  <c r="E322" i="1"/>
  <c r="F322" i="1"/>
  <c r="G322" i="1"/>
  <c r="H322" i="1"/>
  <c r="D322" i="1"/>
  <c r="E314" i="1"/>
  <c r="F314" i="1"/>
  <c r="G314" i="1"/>
  <c r="H314" i="1"/>
  <c r="E310" i="1"/>
  <c r="F310" i="1"/>
  <c r="E301" i="1"/>
  <c r="F301" i="1"/>
  <c r="G301" i="1"/>
  <c r="H301" i="1"/>
  <c r="D301" i="1"/>
  <c r="E280" i="1"/>
  <c r="F280" i="1"/>
  <c r="G280" i="1"/>
  <c r="H280" i="1"/>
  <c r="D280" i="1"/>
  <c r="E256" i="1"/>
  <c r="F256" i="1"/>
  <c r="G256" i="1"/>
  <c r="H256" i="1"/>
  <c r="D256" i="1"/>
  <c r="E200" i="1"/>
  <c r="F200" i="1"/>
  <c r="G200" i="1"/>
  <c r="H200" i="1"/>
  <c r="D200" i="1"/>
  <c r="E184" i="1"/>
  <c r="F184" i="1"/>
  <c r="G184" i="1"/>
  <c r="H184" i="1"/>
  <c r="D184" i="1"/>
  <c r="E177" i="1"/>
  <c r="F177" i="1"/>
  <c r="G177" i="1"/>
  <c r="H177" i="1"/>
  <c r="D177" i="1"/>
  <c r="E169" i="1"/>
  <c r="F169" i="1"/>
  <c r="G169" i="1"/>
  <c r="H169" i="1"/>
  <c r="D169" i="1"/>
  <c r="E161" i="1"/>
  <c r="F161" i="1"/>
  <c r="D161" i="1"/>
  <c r="E153" i="1"/>
  <c r="F153" i="1"/>
  <c r="G153" i="1"/>
  <c r="H153" i="1"/>
  <c r="D153" i="1"/>
  <c r="E145" i="1"/>
  <c r="F145" i="1"/>
  <c r="G145" i="1"/>
  <c r="H145" i="1"/>
  <c r="D145" i="1"/>
  <c r="E130" i="1"/>
  <c r="F130" i="1"/>
  <c r="G130" i="1"/>
  <c r="H130" i="1"/>
  <c r="D130" i="1"/>
  <c r="G108" i="1"/>
  <c r="H108" i="1"/>
  <c r="E108" i="1"/>
  <c r="F108" i="1"/>
  <c r="D108" i="1"/>
  <c r="E92" i="1" l="1"/>
  <c r="F92" i="1"/>
  <c r="D92" i="1"/>
  <c r="E79" i="1"/>
  <c r="F79" i="1"/>
  <c r="G79" i="1"/>
  <c r="H79" i="1"/>
  <c r="D79" i="1"/>
  <c r="G66" i="1"/>
  <c r="H66" i="1"/>
  <c r="E66" i="1"/>
  <c r="F66" i="1"/>
  <c r="D66" i="1"/>
  <c r="G53" i="1"/>
  <c r="H53" i="1"/>
  <c r="E49" i="1"/>
  <c r="F49" i="1"/>
  <c r="G49" i="1"/>
  <c r="H49" i="1"/>
  <c r="D49" i="1"/>
  <c r="E46" i="1"/>
  <c r="F46" i="1"/>
  <c r="D46" i="1"/>
  <c r="E30" i="1"/>
  <c r="F30" i="1"/>
  <c r="G30" i="1"/>
  <c r="H30" i="1"/>
  <c r="D30" i="1"/>
  <c r="E38" i="1"/>
  <c r="F38" i="1"/>
  <c r="G38" i="1"/>
  <c r="H38" i="1"/>
  <c r="D38" i="1"/>
  <c r="F356" i="1"/>
  <c r="F357" i="1"/>
  <c r="F358" i="1"/>
  <c r="F359" i="1"/>
  <c r="F360" i="1"/>
  <c r="F355" i="1"/>
  <c r="D304" i="1"/>
  <c r="D303" i="1"/>
  <c r="D302" i="1"/>
  <c r="F292" i="1" l="1"/>
  <c r="D312" i="1" l="1"/>
  <c r="D332" i="1" l="1"/>
  <c r="D333" i="1" s="1"/>
  <c r="D220" i="1" l="1"/>
  <c r="D221" i="1"/>
  <c r="D222" i="1"/>
  <c r="D223" i="1"/>
  <c r="D224" i="1"/>
  <c r="D225" i="1"/>
  <c r="D313" i="1" l="1"/>
  <c r="D311" i="1"/>
  <c r="D314" i="1" l="1"/>
  <c r="F50" i="1"/>
  <c r="F53" i="1" s="1"/>
  <c r="E50" i="1"/>
  <c r="E53" i="1" s="1"/>
  <c r="D265" i="1" l="1"/>
  <c r="F190" i="1" l="1"/>
  <c r="F189" i="1"/>
  <c r="D77" i="1" l="1"/>
  <c r="D78" i="1"/>
  <c r="D76" i="1"/>
  <c r="D75" i="1"/>
  <c r="D74" i="1"/>
  <c r="D73" i="1"/>
  <c r="H292" i="1" l="1"/>
  <c r="H293" i="1"/>
  <c r="H294" i="1"/>
  <c r="G292" i="1"/>
  <c r="G293" i="1"/>
  <c r="G294" i="1"/>
  <c r="E292" i="1"/>
  <c r="E293" i="1"/>
  <c r="E294" i="1"/>
  <c r="E13" i="1" s="1"/>
  <c r="H209" i="1"/>
  <c r="H210" i="1"/>
  <c r="H211" i="1"/>
  <c r="H212" i="1"/>
  <c r="H213" i="1"/>
  <c r="G209" i="1"/>
  <c r="G210" i="1"/>
  <c r="G211" i="1"/>
  <c r="G212" i="1"/>
  <c r="G213" i="1"/>
  <c r="F209" i="1"/>
  <c r="F187" i="1" s="1"/>
  <c r="F210" i="1"/>
  <c r="F188" i="1" s="1"/>
  <c r="E209" i="1"/>
  <c r="E210" i="1"/>
  <c r="E211" i="1"/>
  <c r="E212" i="1"/>
  <c r="E213" i="1"/>
  <c r="F208" i="1"/>
  <c r="F186" i="1" s="1"/>
  <c r="G208" i="1"/>
  <c r="H208" i="1"/>
  <c r="E208" i="1"/>
  <c r="F185" i="1"/>
  <c r="E185" i="1"/>
  <c r="D214" i="1"/>
  <c r="D215" i="1"/>
  <c r="D216" i="1"/>
  <c r="D257" i="1"/>
  <c r="D258" i="1"/>
  <c r="D259" i="1"/>
  <c r="D260" i="1"/>
  <c r="D261" i="1"/>
  <c r="D262" i="1"/>
  <c r="D263" i="1"/>
  <c r="D273" i="1"/>
  <c r="D274" i="1"/>
  <c r="D275" i="1"/>
  <c r="D276" i="1"/>
  <c r="D277" i="1"/>
  <c r="D278" i="1"/>
  <c r="D279" i="1"/>
  <c r="D281" i="1"/>
  <c r="D282" i="1"/>
  <c r="D283" i="1"/>
  <c r="D284" i="1"/>
  <c r="D285" i="1"/>
  <c r="D286" i="1"/>
  <c r="F192" i="1" l="1"/>
  <c r="F289" i="1"/>
  <c r="H185" i="1"/>
  <c r="G185" i="1"/>
  <c r="D210" i="1"/>
  <c r="D209" i="1"/>
  <c r="D208" i="1"/>
  <c r="D185" i="1" l="1"/>
  <c r="H191" i="1"/>
  <c r="G186" i="1"/>
  <c r="H186" i="1"/>
  <c r="G187" i="1"/>
  <c r="H187" i="1"/>
  <c r="G188" i="1"/>
  <c r="H188" i="1"/>
  <c r="G189" i="1"/>
  <c r="H189" i="1"/>
  <c r="G190" i="1"/>
  <c r="H190" i="1"/>
  <c r="G191" i="1"/>
  <c r="E187" i="1"/>
  <c r="E188" i="1"/>
  <c r="E186" i="1"/>
  <c r="D60" i="1"/>
  <c r="D65" i="1"/>
  <c r="D64" i="1"/>
  <c r="D63" i="1"/>
  <c r="D62" i="1"/>
  <c r="D61" i="1"/>
  <c r="G192" i="1" l="1"/>
  <c r="H192" i="1"/>
  <c r="D189" i="1"/>
  <c r="F15" i="1" l="1"/>
  <c r="D305" i="1" l="1"/>
  <c r="D310" i="1" s="1"/>
  <c r="G357" i="1"/>
  <c r="E358" i="1"/>
  <c r="H358" i="1"/>
  <c r="D358" i="1" s="1"/>
  <c r="G359" i="1"/>
  <c r="E289" i="1"/>
  <c r="E290" i="1"/>
  <c r="E291" i="1"/>
  <c r="G289" i="1"/>
  <c r="H289" i="1"/>
  <c r="G290" i="1"/>
  <c r="H290" i="1"/>
  <c r="G291" i="1"/>
  <c r="H291" i="1"/>
  <c r="G288" i="1"/>
  <c r="H288" i="1"/>
  <c r="E288" i="1"/>
  <c r="F288" i="1"/>
  <c r="F7" i="1" s="1"/>
  <c r="D138" i="1"/>
  <c r="D139" i="1"/>
  <c r="D140" i="1"/>
  <c r="D141" i="1"/>
  <c r="D142" i="1"/>
  <c r="D143" i="1"/>
  <c r="D144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E16" i="1"/>
  <c r="E18" i="1"/>
  <c r="E19" i="1"/>
  <c r="E21" i="1"/>
  <c r="G15" i="1"/>
  <c r="E15" i="1"/>
  <c r="D309" i="1"/>
  <c r="D307" i="1"/>
  <c r="D306" i="1"/>
  <c r="D308" i="1"/>
  <c r="G295" i="1" l="1"/>
  <c r="E22" i="1"/>
  <c r="E295" i="1"/>
  <c r="H295" i="1"/>
  <c r="E361" i="1"/>
  <c r="D359" i="1"/>
  <c r="H15" i="1"/>
  <c r="E94" i="1"/>
  <c r="E93" i="1"/>
  <c r="G99" i="1"/>
  <c r="E98" i="1"/>
  <c r="H96" i="1"/>
  <c r="G95" i="1"/>
  <c r="H93" i="1"/>
  <c r="E99" i="1"/>
  <c r="H97" i="1"/>
  <c r="G96" i="1"/>
  <c r="E95" i="1"/>
  <c r="F94" i="1"/>
  <c r="G93" i="1"/>
  <c r="H98" i="1"/>
  <c r="G97" i="1"/>
  <c r="E96" i="1"/>
  <c r="E10" i="1" s="1"/>
  <c r="H94" i="1"/>
  <c r="H99" i="1"/>
  <c r="G98" i="1"/>
  <c r="E97" i="1"/>
  <c r="H95" i="1"/>
  <c r="G94" i="1"/>
  <c r="G358" i="1"/>
  <c r="H19" i="1"/>
  <c r="D217" i="1"/>
  <c r="E359" i="1"/>
  <c r="H357" i="1"/>
  <c r="G360" i="1"/>
  <c r="F16" i="1"/>
  <c r="H355" i="1"/>
  <c r="G355" i="1"/>
  <c r="H361" i="1"/>
  <c r="H360" i="1"/>
  <c r="D360" i="1" s="1"/>
  <c r="G356" i="1"/>
  <c r="H356" i="1"/>
  <c r="G361" i="1"/>
  <c r="E357" i="1"/>
  <c r="E356" i="1"/>
  <c r="E355" i="1"/>
  <c r="E360" i="1"/>
  <c r="H362" i="1" l="1"/>
  <c r="E362" i="1"/>
  <c r="G362" i="1"/>
  <c r="E100" i="1"/>
  <c r="E12" i="1"/>
  <c r="F95" i="1"/>
  <c r="E8" i="1"/>
  <c r="E7" i="1"/>
  <c r="F8" i="1"/>
  <c r="D94" i="1"/>
  <c r="E9" i="1"/>
  <c r="E11" i="1"/>
  <c r="F96" i="1"/>
  <c r="D96" i="1" s="1"/>
  <c r="H20" i="1"/>
  <c r="H12" i="1" s="1"/>
  <c r="H18" i="1"/>
  <c r="H21" i="1"/>
  <c r="H13" i="1" s="1"/>
  <c r="H16" i="1"/>
  <c r="H8" i="1" s="1"/>
  <c r="D80" i="1"/>
  <c r="D83" i="1"/>
  <c r="D84" i="1"/>
  <c r="D52" i="1"/>
  <c r="H11" i="1"/>
  <c r="D93" i="1"/>
  <c r="D218" i="1"/>
  <c r="F211" i="1"/>
  <c r="D292" i="1"/>
  <c r="D291" i="1"/>
  <c r="D187" i="1"/>
  <c r="D288" i="1"/>
  <c r="D356" i="1"/>
  <c r="D355" i="1"/>
  <c r="D289" i="1"/>
  <c r="D357" i="1"/>
  <c r="F293" i="1"/>
  <c r="D186" i="1"/>
  <c r="D188" i="1"/>
  <c r="F219" i="1"/>
  <c r="E14" i="1" l="1"/>
  <c r="F19" i="1"/>
  <c r="F97" i="1"/>
  <c r="D97" i="1" s="1"/>
  <c r="D51" i="1"/>
  <c r="D50" i="1"/>
  <c r="D81" i="1"/>
  <c r="H17" i="1"/>
  <c r="H9" i="1" s="1"/>
  <c r="D82" i="1"/>
  <c r="D85" i="1"/>
  <c r="H7" i="1"/>
  <c r="D95" i="1"/>
  <c r="D211" i="1"/>
  <c r="D219" i="1"/>
  <c r="F212" i="1"/>
  <c r="D293" i="1"/>
  <c r="F294" i="1"/>
  <c r="D53" i="1" l="1"/>
  <c r="H22" i="1"/>
  <c r="H14" i="1"/>
  <c r="F361" i="1"/>
  <c r="F362" i="1" s="1"/>
  <c r="F11" i="1"/>
  <c r="F98" i="1"/>
  <c r="D98" i="1" s="1"/>
  <c r="D212" i="1"/>
  <c r="D190" i="1"/>
  <c r="F213" i="1"/>
  <c r="D294" i="1"/>
  <c r="F20" i="1"/>
  <c r="F12" i="1" s="1"/>
  <c r="D361" i="1" l="1"/>
  <c r="D362" i="1" s="1"/>
  <c r="F21" i="1"/>
  <c r="F99" i="1"/>
  <c r="D213" i="1"/>
  <c r="D191" i="1"/>
  <c r="D192" i="1" s="1"/>
  <c r="F22" i="1" l="1"/>
  <c r="F13" i="1"/>
  <c r="D99" i="1"/>
  <c r="D100" i="1" s="1"/>
  <c r="F100" i="1"/>
  <c r="G20" i="1" l="1"/>
  <c r="G7" i="1"/>
  <c r="G21" i="1"/>
  <c r="D7" i="1" l="1"/>
  <c r="G17" i="1"/>
  <c r="G18" i="1"/>
  <c r="G13" i="1"/>
  <c r="D13" i="1" s="1"/>
  <c r="D21" i="1"/>
  <c r="G12" i="1"/>
  <c r="D12" i="1" s="1"/>
  <c r="G19" i="1"/>
  <c r="G16" i="1"/>
  <c r="D16" i="1" l="1"/>
  <c r="G22" i="1"/>
  <c r="D15" i="1"/>
  <c r="G11" i="1"/>
  <c r="D11" i="1" s="1"/>
  <c r="D19" i="1"/>
  <c r="G8" i="1"/>
  <c r="G10" i="1"/>
  <c r="D10" i="1" s="1"/>
  <c r="D18" i="1"/>
  <c r="G9" i="1"/>
  <c r="D17" i="1"/>
  <c r="D8" i="1" l="1"/>
  <c r="G14" i="1"/>
  <c r="D22" i="1"/>
  <c r="F330" i="1"/>
  <c r="F290" i="1"/>
  <c r="D290" i="1" s="1"/>
  <c r="D295" i="1" s="1"/>
  <c r="D325" i="1"/>
  <c r="D330" i="1" s="1"/>
  <c r="F9" i="1" l="1"/>
  <c r="D9" i="1" s="1"/>
  <c r="D14" i="1" s="1"/>
  <c r="F295" i="1"/>
  <c r="F14" i="1" l="1"/>
</calcChain>
</file>

<file path=xl/sharedStrings.xml><?xml version="1.0" encoding="utf-8"?>
<sst xmlns="http://schemas.openxmlformats.org/spreadsheetml/2006/main" count="158" uniqueCount="71">
  <si>
    <t>Ответственный исполнитель, соисполнитель, участник</t>
  </si>
  <si>
    <t>Годы реализации</t>
  </si>
  <si>
    <t>Оценка расходов (в тыс. руб., в ценах соответствующих лет)</t>
  </si>
  <si>
    <t>Всего</t>
  </si>
  <si>
    <t>Местные бюджеты Ленинградской области</t>
  </si>
  <si>
    <t>Государственная программа Ленинградской области "Развитие здравоохранения в Ленинградской области"</t>
  </si>
  <si>
    <t>Комитет по здравоохранению Ленинградской области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</si>
  <si>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</si>
  <si>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отдельных мероприятий государственной программы Российской Федерации "Развитие здравоохранения"</t>
  </si>
  <si>
    <t>Комитет по строительству Ленинградской области</t>
  </si>
  <si>
    <t>Комитет по здравоохранению Ленинградской области, Комитет по строительству Ленинградской области</t>
  </si>
  <si>
    <t>Итого</t>
  </si>
  <si>
    <t>Подпрограмма "Организация обязательного медицинского страхования граждан Российской Федерации"</t>
  </si>
  <si>
    <t>Подпрограмма "Первичная медико-санитарная помощь. Профилактика заболеваний и формирование здорового образа жизни"</t>
  </si>
  <si>
    <t>Предоставление государственным бюджетным и автономным учреждениям субсидий в сфере высокотехнологичной медицинской помощи</t>
  </si>
  <si>
    <t>Подпрограмма "Управление и кадровое обеспечение"</t>
  </si>
  <si>
    <t>Подпрограмма "Организация территориальной модели здравоохранения Ленинградской области"</t>
  </si>
  <si>
    <t>Итого за 2018-2024</t>
  </si>
  <si>
    <t>Приоритетный проект "Создание онкологического центра. 1 этап - формирование концепции"</t>
  </si>
  <si>
    <t xml:space="preserve"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 </t>
  </si>
  <si>
    <t>Выплата именной стипендии по договорам о целевом обучении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</si>
  <si>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</si>
  <si>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Внедрение стандартов управления качеством оказания медицинской помощи по системе ИСО</t>
  </si>
  <si>
    <t>Федеральный проект "Обеспечение медицинских организаций системы здравоохранения квалифицированными кадрами"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</si>
  <si>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</si>
  <si>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Комитет цифрового развития</t>
  </si>
  <si>
    <t xml:space="preserve">Комитет по здравоохранению Ленинградской области, </t>
  </si>
  <si>
    <t>Комитет цифрового развития Ленинградской области</t>
  </si>
  <si>
    <t>План реализации государственной программы Ленинградской области "Развитие здравоохранения в Ленинградской области"</t>
  </si>
  <si>
    <t>Областной бюджет Ленинградской области</t>
  </si>
  <si>
    <t>Федеральный бюджет</t>
  </si>
  <si>
    <t>Приложение 2  к изменениям…</t>
  </si>
  <si>
    <t>Наименование государственной программы,  подпрограммы государственной программы, основного мероприятия</t>
  </si>
  <si>
    <t xml:space="preserve">Прочие источники </t>
  </si>
  <si>
    <t>Основное мероприятие 
1.1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</si>
  <si>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
1.2 "Профилактика заболеваний и формирование здорового образа жизни"</t>
  </si>
  <si>
    <t>Основное мероприятие 
1.3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</si>
  <si>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
1.4 "Развитие материально-технической базы детских поликлиник и детских поликлинических отделений медицинских организаций"</t>
  </si>
  <si>
    <t>Основное мероприятие 
1.5 Федеральный проект "Развитие детского здравоохранения, включая создание современной инфраструктуры оказания медицинской помощи детям"</t>
  </si>
  <si>
    <t>Основное мероприятие 
1.6 Федеральный проект "Развитие системы оказания  первичной медико-санитарной помощи"</t>
  </si>
  <si>
    <t>Основное мероприятие 
1.7 Федеральный проект "Старшее поколение"</t>
  </si>
  <si>
    <t>Основное мероприятие 
1.8 Федеральный проект "Формирование системы мотивации граждан к здоровому образу жизни, включая здоровое питание и отказ от вредных привычек"</t>
  </si>
  <si>
    <t>Основное мероприятие 
1.9 Федеральный проект "Борьба с сердечно-сосудистыми заболеваниями"</t>
  </si>
  <si>
    <t xml:space="preserve">Основное мероприятие 
2.1 "Оказание специализированной медицинской помощи, скорой, в том числе скорой специализированной, медицинской помощи, медицинской эвакуации" </t>
  </si>
  <si>
    <t xml:space="preserve">Основное мероприятие 
2.2 "Финансовое обеспечение приобретения лекарственных препаратов" </t>
  </si>
  <si>
    <t>Основное мероприятие 
2.3 "Высокотехнологичная медицинская помощь"</t>
  </si>
  <si>
    <t xml:space="preserve">Основное мероприятие 
2.4 "Развитие системы донорства органов человека в целях трансплантации" </t>
  </si>
  <si>
    <t>Основное мероприятие 
2.5 "Охрана здоровья матери и ребенка"</t>
  </si>
  <si>
    <t>Основное мероприятие 
2.6 "Санаторно-курортное лечение"</t>
  </si>
  <si>
    <t>Основное мероприятие 
2.7 "Паллиативная медицинская помощь"</t>
  </si>
  <si>
    <t>Основное мероприятие 
2.8 Федеральный проект "Развитие системы оказания  первичной медико-санитарной помощи"</t>
  </si>
  <si>
    <t xml:space="preserve">Комитет по здравоохранению Ленинградской области </t>
  </si>
  <si>
    <t>Основное мероприятие
 3.1 "Повышение престижа медицинских специальностей"</t>
  </si>
  <si>
    <t>Основное мероприятие 
3.2 "Государственная поддержка отдельных категорий медицинских работников"</t>
  </si>
  <si>
    <t>Основное мероприятие 
3.3 "Вовлечение профессиональных сообществ в аттестацию и аккредитацию врачебных кадров"</t>
  </si>
  <si>
    <t>Основное мероприятие 
3.5 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</si>
  <si>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Основное мероприятие 
3.6 Федеральный проект "Развитие экспорта медицинских услуг"</t>
  </si>
  <si>
    <t>Основное мероприятие 
4.1 Приоритетный проект "Создание территориальной модели оказания медицинской помощи"</t>
  </si>
  <si>
    <t>Основное мероприятие 
4.2 Приоритетный проект "Ленинградский областной центр медицинской реабилитации"</t>
  </si>
  <si>
    <t>Основное мероприятие 
4.4 "Строительство (реконструкция) объектов здравоохранения и приобретение объектов недвижимого имущества для нужд здравоохранения"</t>
  </si>
  <si>
    <t xml:space="preserve"> Основное мероприятие 
4.5 "Мероприятия, направленные на укрепление материально-технической базы учреждений здравоохранения"</t>
  </si>
  <si>
    <t>Основное мероприятие 
4.6 Федеральный проект "Безопасность дорожного движения". Оснащение оборудованием и автотранспортом (реализация отдельных мероприятий регионального проекта "Безопасность дорожного движения")</t>
  </si>
  <si>
    <t>Основное мероприятие 
4.7 Федеральный проект "Развитие системы оказания  первичной медико-санитарной помощи"</t>
  </si>
  <si>
    <t>Основное мероприятие 
4.8 Федеральный проект "Борьба с сердечно-сосудистыми заболеваниями"</t>
  </si>
  <si>
    <t>Основное мероприятие 
4.9 Федеральный проект "Борьба с онкологическими заболеваниями"</t>
  </si>
  <si>
    <t>Основное мероприятие 
5.1 "Обеспечение обязательного медицинского страхования неработающего населения Ленинградской области"</t>
  </si>
  <si>
    <t>Основное мероприятие 
5.2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</si>
  <si>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
5.3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</si>
  <si>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Основное мероприятие 
3.4 "Реализация в Ленинградской области государственной информационной системы в сфере здравоохранения соответствующей требованиям Министерства здравоохранения Российской Федерации и подключенной к государственной информационной системе "Здравоохранение" (ЕГИСЗ)"</t>
  </si>
  <si>
    <t>Комитет по здравоохранению Ленинградской области,
Территориальный фонд обязательного медицинского страхования Ленинградской области</t>
  </si>
  <si>
    <t>Основное мероприятие 
4.3  "Создание территориальной модели оказания медицинской помощи"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</si>
</sst>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4" fontId="2" fillId="0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10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12" fillId="0" borderId="0" xfId="0" applyNumberFormat="1" applyFont="1" applyFill="1"/>
    <xf numFmtId="0" fontId="12" fillId="0" borderId="0" xfId="0" applyFont="1" applyFill="1"/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4" fontId="16" fillId="0" borderId="0" xfId="0" applyNumberFormat="1" applyFont="1" applyAlignment="1">
      <alignment horizontal="justify" vertical="center"/>
    </xf>
    <xf numFmtId="0" fontId="0" fillId="0" borderId="0" xfId="0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0"/>
  <sheetViews>
    <sheetView tabSelected="1" topLeftCell="A280" zoomScale="70" zoomScaleNormal="70" workbookViewId="0">
      <selection activeCell="D294" sqref="D294"/>
    </sheetView>
  </sheetViews>
  <sheetFormatPr defaultRowHeight="56.25" customHeight="1" outlineLevelRow="1" x14ac:dyDescent="0.25"/>
  <cols>
    <col min="1" max="1" width="68" style="5" customWidth="1"/>
    <col min="2" max="2" width="21.85546875" style="6" customWidth="1"/>
    <col min="3" max="3" width="9.85546875" style="5" customWidth="1"/>
    <col min="4" max="4" width="17.42578125" style="5" customWidth="1"/>
    <col min="5" max="5" width="16.5703125" style="5" customWidth="1"/>
    <col min="6" max="6" width="17.28515625" style="5" customWidth="1"/>
    <col min="7" max="7" width="15.140625" style="5" customWidth="1"/>
    <col min="8" max="8" width="17.5703125" style="5" customWidth="1"/>
    <col min="9" max="9" width="30.5703125" customWidth="1"/>
    <col min="13" max="13" width="11.42578125" customWidth="1"/>
    <col min="14" max="14" width="29" customWidth="1"/>
    <col min="15" max="15" width="14.28515625" customWidth="1"/>
    <col min="16" max="16" width="12" bestFit="1" customWidth="1"/>
  </cols>
  <sheetData>
    <row r="1" spans="1:20" ht="15" x14ac:dyDescent="0.25">
      <c r="A1" s="50" t="s">
        <v>31</v>
      </c>
      <c r="B1" s="50"/>
      <c r="C1" s="50"/>
      <c r="D1" s="50"/>
      <c r="E1" s="50"/>
      <c r="F1" s="50"/>
      <c r="G1" s="50"/>
      <c r="H1" s="50"/>
    </row>
    <row r="2" spans="1:20" ht="24.75" customHeight="1" x14ac:dyDescent="0.25">
      <c r="A2" s="55"/>
      <c r="B2" s="55"/>
      <c r="C2" s="55"/>
      <c r="D2" s="55"/>
      <c r="E2" s="55"/>
      <c r="F2" s="55"/>
      <c r="G2" s="55"/>
      <c r="H2" s="55"/>
    </row>
    <row r="3" spans="1:20" ht="18.75" x14ac:dyDescent="0.25">
      <c r="A3" s="51" t="s">
        <v>28</v>
      </c>
      <c r="B3" s="51"/>
      <c r="C3" s="51"/>
      <c r="D3" s="51"/>
      <c r="E3" s="51"/>
      <c r="F3" s="51"/>
      <c r="G3" s="51"/>
      <c r="H3" s="51"/>
    </row>
    <row r="4" spans="1:20" ht="15.75" customHeight="1" x14ac:dyDescent="0.25">
      <c r="A4" s="52" t="s">
        <v>32</v>
      </c>
      <c r="B4" s="52" t="s">
        <v>0</v>
      </c>
      <c r="C4" s="53" t="s">
        <v>1</v>
      </c>
      <c r="D4" s="54" t="s">
        <v>2</v>
      </c>
      <c r="E4" s="54"/>
      <c r="F4" s="54"/>
      <c r="G4" s="54"/>
      <c r="H4" s="54"/>
    </row>
    <row r="5" spans="1:20" ht="63" x14ac:dyDescent="0.25">
      <c r="A5" s="52"/>
      <c r="B5" s="52"/>
      <c r="C5" s="53"/>
      <c r="D5" s="1" t="s">
        <v>3</v>
      </c>
      <c r="E5" s="14" t="s">
        <v>30</v>
      </c>
      <c r="F5" s="14" t="s">
        <v>29</v>
      </c>
      <c r="G5" s="3" t="s">
        <v>4</v>
      </c>
      <c r="H5" s="3" t="s">
        <v>33</v>
      </c>
      <c r="L5" s="35"/>
      <c r="M5" s="35"/>
      <c r="N5" s="35"/>
      <c r="O5" s="35"/>
      <c r="P5" s="35"/>
      <c r="Q5" s="35"/>
      <c r="R5" s="35"/>
      <c r="S5" s="35"/>
      <c r="T5" s="35"/>
    </row>
    <row r="6" spans="1:20" ht="18.75" x14ac:dyDescent="0.3">
      <c r="A6" s="16">
        <v>1</v>
      </c>
      <c r="B6" s="16">
        <v>2</v>
      </c>
      <c r="C6" s="16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L6" s="35"/>
      <c r="M6" s="37"/>
      <c r="N6" s="35"/>
      <c r="O6" s="35"/>
      <c r="P6" s="35"/>
      <c r="Q6" s="35"/>
      <c r="R6" s="35"/>
      <c r="S6" s="35"/>
      <c r="T6" s="35"/>
    </row>
    <row r="7" spans="1:20" ht="15" customHeight="1" x14ac:dyDescent="0.3">
      <c r="A7" s="57" t="s">
        <v>5</v>
      </c>
      <c r="B7" s="56" t="s">
        <v>6</v>
      </c>
      <c r="C7" s="15">
        <v>2018</v>
      </c>
      <c r="D7" s="39">
        <f>SUM(E7:H7)</f>
        <v>22609393.550000001</v>
      </c>
      <c r="E7" s="39">
        <f t="shared" ref="E7:H13" si="0">E15+E93+E185+E288+E355</f>
        <v>942026.70000000019</v>
      </c>
      <c r="F7" s="39">
        <f t="shared" si="0"/>
        <v>21667366.850000001</v>
      </c>
      <c r="G7" s="39">
        <f t="shared" si="0"/>
        <v>0</v>
      </c>
      <c r="H7" s="39">
        <f t="shared" si="0"/>
        <v>0</v>
      </c>
      <c r="I7" s="2"/>
      <c r="L7" s="35"/>
      <c r="M7" s="37"/>
      <c r="N7" s="35"/>
      <c r="O7" s="36"/>
      <c r="P7" s="36"/>
      <c r="Q7" s="35"/>
      <c r="R7" s="35"/>
      <c r="S7" s="35"/>
      <c r="T7" s="35"/>
    </row>
    <row r="8" spans="1:20" ht="15" customHeight="1" x14ac:dyDescent="0.3">
      <c r="A8" s="57"/>
      <c r="B8" s="56"/>
      <c r="C8" s="15">
        <v>2019</v>
      </c>
      <c r="D8" s="39">
        <f t="shared" ref="D8:D13" si="1">SUM(E8:H8)</f>
        <v>27681803.830000002</v>
      </c>
      <c r="E8" s="39">
        <f t="shared" si="0"/>
        <v>1625431.2999999998</v>
      </c>
      <c r="F8" s="39">
        <f t="shared" si="0"/>
        <v>26056372.530000001</v>
      </c>
      <c r="G8" s="39">
        <f t="shared" si="0"/>
        <v>0</v>
      </c>
      <c r="H8" s="39">
        <f t="shared" si="0"/>
        <v>0</v>
      </c>
      <c r="I8" s="2"/>
      <c r="L8" s="35"/>
      <c r="M8" s="37"/>
      <c r="N8" s="36"/>
      <c r="O8" s="36"/>
      <c r="P8" s="36"/>
      <c r="Q8" s="35"/>
      <c r="R8" s="35"/>
      <c r="S8" s="35"/>
      <c r="T8" s="35"/>
    </row>
    <row r="9" spans="1:20" ht="15" customHeight="1" x14ac:dyDescent="0.3">
      <c r="A9" s="57"/>
      <c r="B9" s="56"/>
      <c r="C9" s="15">
        <v>2020</v>
      </c>
      <c r="D9" s="39">
        <f>SUM(E9:H9)</f>
        <v>33413321.509999998</v>
      </c>
      <c r="E9" s="39">
        <f t="shared" si="0"/>
        <v>5651068</v>
      </c>
      <c r="F9" s="39">
        <f t="shared" si="0"/>
        <v>27762253.509999998</v>
      </c>
      <c r="G9" s="39">
        <f t="shared" si="0"/>
        <v>0</v>
      </c>
      <c r="H9" s="39">
        <f t="shared" si="0"/>
        <v>0</v>
      </c>
      <c r="I9" s="2"/>
      <c r="L9" s="35"/>
      <c r="M9" s="37"/>
      <c r="N9" s="36"/>
      <c r="O9" s="36"/>
      <c r="P9" s="36"/>
      <c r="Q9" s="35"/>
      <c r="R9" s="35"/>
      <c r="S9" s="35"/>
      <c r="T9" s="35"/>
    </row>
    <row r="10" spans="1:20" ht="15" customHeight="1" x14ac:dyDescent="0.3">
      <c r="A10" s="57"/>
      <c r="B10" s="56"/>
      <c r="C10" s="15">
        <v>2021</v>
      </c>
      <c r="D10" s="40">
        <f>SUM(E10:H10)</f>
        <v>41365656.060000002</v>
      </c>
      <c r="E10" s="39">
        <f t="shared" si="0"/>
        <v>1935486.7</v>
      </c>
      <c r="F10" s="39">
        <f>F18+F96+F188+F291+F358</f>
        <v>24209792.66</v>
      </c>
      <c r="G10" s="39">
        <f t="shared" si="0"/>
        <v>0</v>
      </c>
      <c r="H10" s="40">
        <f>H18+H96+H188+H291+H358</f>
        <v>15220376.699999999</v>
      </c>
      <c r="I10" s="2"/>
      <c r="L10" s="35"/>
      <c r="M10" s="37"/>
      <c r="N10" s="36"/>
      <c r="O10" s="36"/>
      <c r="P10" s="36"/>
      <c r="Q10" s="35"/>
      <c r="R10" s="35"/>
      <c r="S10" s="35"/>
      <c r="T10" s="35"/>
    </row>
    <row r="11" spans="1:20" ht="15.75" customHeight="1" x14ac:dyDescent="0.3">
      <c r="A11" s="57"/>
      <c r="B11" s="56"/>
      <c r="C11" s="15">
        <v>2022</v>
      </c>
      <c r="D11" s="39">
        <f t="shared" si="1"/>
        <v>40724132.100000001</v>
      </c>
      <c r="E11" s="39">
        <f t="shared" si="0"/>
        <v>2013742</v>
      </c>
      <c r="F11" s="39">
        <f t="shared" si="0"/>
        <v>22729581</v>
      </c>
      <c r="G11" s="39">
        <f t="shared" si="0"/>
        <v>0</v>
      </c>
      <c r="H11" s="40">
        <f t="shared" si="0"/>
        <v>15980809.1</v>
      </c>
      <c r="I11" s="2"/>
      <c r="L11" s="35"/>
      <c r="M11" s="37"/>
      <c r="N11" s="36"/>
      <c r="O11" s="36"/>
      <c r="P11" s="36"/>
      <c r="Q11" s="35"/>
      <c r="R11" s="35"/>
      <c r="S11" s="35"/>
      <c r="T11" s="35"/>
    </row>
    <row r="12" spans="1:20" ht="15.75" customHeight="1" x14ac:dyDescent="0.3">
      <c r="A12" s="57"/>
      <c r="B12" s="56"/>
      <c r="C12" s="15">
        <v>2023</v>
      </c>
      <c r="D12" s="39">
        <f>SUM(E12:H12)</f>
        <v>41015666.659999996</v>
      </c>
      <c r="E12" s="39">
        <f t="shared" si="0"/>
        <v>1834788.1</v>
      </c>
      <c r="F12" s="39">
        <f>F20+F98+F190+F293+F360</f>
        <v>22201823.559999999</v>
      </c>
      <c r="G12" s="39">
        <f t="shared" si="0"/>
        <v>0</v>
      </c>
      <c r="H12" s="40">
        <f t="shared" si="0"/>
        <v>16979055</v>
      </c>
      <c r="I12" s="2"/>
      <c r="L12" s="35"/>
      <c r="M12" s="37"/>
      <c r="N12" s="36"/>
      <c r="O12" s="36"/>
      <c r="P12" s="36"/>
      <c r="Q12" s="35"/>
      <c r="R12" s="35"/>
      <c r="S12" s="35"/>
      <c r="T12" s="35"/>
    </row>
    <row r="13" spans="1:20" ht="15.75" customHeight="1" x14ac:dyDescent="0.3">
      <c r="A13" s="57"/>
      <c r="B13" s="56"/>
      <c r="C13" s="15">
        <v>2024</v>
      </c>
      <c r="D13" s="39">
        <f t="shared" si="1"/>
        <v>23568882.362799998</v>
      </c>
      <c r="E13" s="39">
        <f>E21+E99+E191+E294+E361</f>
        <v>848444.2</v>
      </c>
      <c r="F13" s="39">
        <f t="shared" si="0"/>
        <v>22720438.162799999</v>
      </c>
      <c r="G13" s="39">
        <f t="shared" si="0"/>
        <v>0</v>
      </c>
      <c r="H13" s="39">
        <f t="shared" si="0"/>
        <v>0</v>
      </c>
      <c r="I13" s="2"/>
      <c r="L13" s="35"/>
      <c r="M13" s="37"/>
      <c r="N13" s="36"/>
      <c r="O13" s="36"/>
      <c r="P13" s="36"/>
      <c r="Q13" s="35"/>
      <c r="R13" s="35"/>
      <c r="S13" s="35"/>
      <c r="T13" s="35"/>
    </row>
    <row r="14" spans="1:20" ht="15.75" x14ac:dyDescent="0.25">
      <c r="A14" s="16" t="s">
        <v>11</v>
      </c>
      <c r="B14" s="56"/>
      <c r="C14" s="15"/>
      <c r="D14" s="39">
        <f>D7+D8+D9+D10+D11+D12+D13</f>
        <v>230378856.07280001</v>
      </c>
      <c r="E14" s="39">
        <f>SUM(E7:E13)</f>
        <v>14850986.999999998</v>
      </c>
      <c r="F14" s="39">
        <f t="shared" ref="F14:H14" si="2">SUM(F7:F13)</f>
        <v>167347628.27279997</v>
      </c>
      <c r="G14" s="39">
        <f t="shared" si="2"/>
        <v>0</v>
      </c>
      <c r="H14" s="39">
        <f t="shared" si="2"/>
        <v>48180240.799999997</v>
      </c>
      <c r="I14" s="2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5" customFormat="1" ht="15" customHeight="1" x14ac:dyDescent="0.25">
      <c r="A15" s="45" t="s">
        <v>13</v>
      </c>
      <c r="B15" s="45" t="s">
        <v>6</v>
      </c>
      <c r="C15" s="11">
        <v>2018</v>
      </c>
      <c r="D15" s="41">
        <f>E15+F15+G15+H15</f>
        <v>2824238.0599999996</v>
      </c>
      <c r="E15" s="41">
        <f>E23+E31+E39+E47</f>
        <v>674618.40000000014</v>
      </c>
      <c r="F15" s="41">
        <f>F23+F31+F39+F47</f>
        <v>2149619.6599999997</v>
      </c>
      <c r="G15" s="41">
        <f>G23+G31+G39</f>
        <v>0</v>
      </c>
      <c r="H15" s="41">
        <f>H23+H31+H39</f>
        <v>0</v>
      </c>
      <c r="I15" s="4"/>
    </row>
    <row r="16" spans="1:20" s="5" customFormat="1" ht="15" x14ac:dyDescent="0.25">
      <c r="A16" s="45"/>
      <c r="B16" s="45"/>
      <c r="C16" s="11">
        <v>2019</v>
      </c>
      <c r="D16" s="41">
        <f>E16+F16+G16+H16</f>
        <v>3497946.2800000003</v>
      </c>
      <c r="E16" s="41">
        <f>E24+E32+E40+E50+E54+E67+E80+E48</f>
        <v>946206.19999999984</v>
      </c>
      <c r="F16" s="41">
        <f>F24+F32+F40+F50+F54+F67+F80+F48</f>
        <v>2551740.0800000005</v>
      </c>
      <c r="G16" s="41">
        <f t="shared" ref="G16:H18" si="3">G24+G32+G40+G50+G54+G67</f>
        <v>0</v>
      </c>
      <c r="H16" s="41">
        <f t="shared" si="3"/>
        <v>0</v>
      </c>
      <c r="I16" s="4"/>
      <c r="N16" s="4"/>
    </row>
    <row r="17" spans="1:14" s="5" customFormat="1" ht="15" x14ac:dyDescent="0.25">
      <c r="A17" s="45"/>
      <c r="B17" s="45"/>
      <c r="C17" s="11">
        <v>2020</v>
      </c>
      <c r="D17" s="41">
        <f t="shared" ref="D17:D21" si="4">E17+F17+G17+H17</f>
        <v>4602391.8100000005</v>
      </c>
      <c r="E17" s="41">
        <f>E25+E33+E41+E51+E55+E68+E87</f>
        <v>1207425.7000000002</v>
      </c>
      <c r="F17" s="41">
        <f>F25+F33+F41+F51+F55+F68+F87</f>
        <v>3394966.1100000003</v>
      </c>
      <c r="G17" s="41">
        <f t="shared" si="3"/>
        <v>0</v>
      </c>
      <c r="H17" s="41">
        <f t="shared" si="3"/>
        <v>0</v>
      </c>
      <c r="I17" s="4"/>
    </row>
    <row r="18" spans="1:14" s="5" customFormat="1" ht="15" x14ac:dyDescent="0.25">
      <c r="A18" s="45"/>
      <c r="B18" s="45"/>
      <c r="C18" s="11">
        <v>2021</v>
      </c>
      <c r="D18" s="41">
        <f>E18+F18+G18+H18</f>
        <v>3589757.9299999997</v>
      </c>
      <c r="E18" s="41">
        <f>E26+E34+E42+E52+E56+E69+E88</f>
        <v>725453.7</v>
      </c>
      <c r="F18" s="41">
        <f>F26+F34+F42+F52+F56+F69+F88</f>
        <v>2864304.23</v>
      </c>
      <c r="G18" s="41">
        <f t="shared" si="3"/>
        <v>0</v>
      </c>
      <c r="H18" s="41">
        <f t="shared" si="3"/>
        <v>0</v>
      </c>
      <c r="I18" s="4"/>
    </row>
    <row r="19" spans="1:14" s="5" customFormat="1" ht="15" x14ac:dyDescent="0.25">
      <c r="A19" s="45"/>
      <c r="B19" s="45"/>
      <c r="C19" s="11">
        <v>2022</v>
      </c>
      <c r="D19" s="41">
        <f t="shared" si="4"/>
        <v>3681406.69</v>
      </c>
      <c r="E19" s="41">
        <f>E27+E35+E43+E57+E70+E89</f>
        <v>721578</v>
      </c>
      <c r="F19" s="41">
        <f>F27+F35+F43+F57+F70+F89</f>
        <v>2959828.69</v>
      </c>
      <c r="G19" s="41">
        <f t="shared" ref="G19:H21" si="5">G27+G35+G43+G57+G70</f>
        <v>0</v>
      </c>
      <c r="H19" s="41">
        <f t="shared" si="5"/>
        <v>0</v>
      </c>
      <c r="I19" s="4"/>
    </row>
    <row r="20" spans="1:14" s="5" customFormat="1" ht="15" x14ac:dyDescent="0.25">
      <c r="A20" s="45"/>
      <c r="B20" s="45"/>
      <c r="C20" s="11">
        <v>2023</v>
      </c>
      <c r="D20" s="41">
        <f>E20+F20+G20+H20</f>
        <v>3607039.88</v>
      </c>
      <c r="E20" s="41">
        <f>E28+E36+E44+E58+E71+E90</f>
        <v>720123.8</v>
      </c>
      <c r="F20" s="41">
        <f>F28+F36+F44+F58+F71+F90</f>
        <v>2886916.0799999996</v>
      </c>
      <c r="G20" s="41">
        <f t="shared" si="5"/>
        <v>0</v>
      </c>
      <c r="H20" s="41">
        <f t="shared" si="5"/>
        <v>0</v>
      </c>
      <c r="I20" s="4"/>
    </row>
    <row r="21" spans="1:14" s="5" customFormat="1" ht="15" x14ac:dyDescent="0.25">
      <c r="A21" s="45"/>
      <c r="B21" s="45"/>
      <c r="C21" s="11">
        <v>2024</v>
      </c>
      <c r="D21" s="41">
        <f t="shared" si="4"/>
        <v>2935103.9952000002</v>
      </c>
      <c r="E21" s="41">
        <f>E29+E37+E45+E59+E72</f>
        <v>0</v>
      </c>
      <c r="F21" s="41">
        <f>F29+F37+F45+F59+F72</f>
        <v>2935103.9952000002</v>
      </c>
      <c r="G21" s="41">
        <f t="shared" si="5"/>
        <v>0</v>
      </c>
      <c r="H21" s="41">
        <f t="shared" si="5"/>
        <v>0</v>
      </c>
      <c r="I21" s="4"/>
    </row>
    <row r="22" spans="1:14" s="5" customFormat="1" ht="15" x14ac:dyDescent="0.25">
      <c r="A22" s="12" t="s">
        <v>17</v>
      </c>
      <c r="B22" s="45"/>
      <c r="C22" s="11"/>
      <c r="D22" s="41">
        <f>D15+D16+D17+D18+D19+D20+D21</f>
        <v>24737884.645199999</v>
      </c>
      <c r="E22" s="41">
        <f t="shared" ref="E22:H22" si="6">E15+E16+E17+E18+E19+E20+E21</f>
        <v>4995405.8</v>
      </c>
      <c r="F22" s="41">
        <f t="shared" si="6"/>
        <v>19742478.845199998</v>
      </c>
      <c r="G22" s="41">
        <f t="shared" si="6"/>
        <v>0</v>
      </c>
      <c r="H22" s="41">
        <f t="shared" si="6"/>
        <v>0</v>
      </c>
      <c r="I22" s="4"/>
    </row>
    <row r="23" spans="1:14" s="5" customFormat="1" ht="21" customHeight="1" x14ac:dyDescent="0.25">
      <c r="A23" s="47" t="s">
        <v>34</v>
      </c>
      <c r="B23" s="45" t="s">
        <v>6</v>
      </c>
      <c r="C23" s="11">
        <v>2018</v>
      </c>
      <c r="D23" s="41">
        <v>785242.15</v>
      </c>
      <c r="E23" s="41">
        <v>0</v>
      </c>
      <c r="F23" s="41">
        <v>785242.15</v>
      </c>
      <c r="G23" s="41">
        <v>0</v>
      </c>
      <c r="H23" s="41">
        <v>0</v>
      </c>
      <c r="I23" s="4"/>
    </row>
    <row r="24" spans="1:14" s="5" customFormat="1" ht="20.25" customHeight="1" x14ac:dyDescent="0.25">
      <c r="A24" s="48"/>
      <c r="B24" s="45"/>
      <c r="C24" s="11">
        <v>2019</v>
      </c>
      <c r="D24" s="41">
        <v>890228.14</v>
      </c>
      <c r="E24" s="41">
        <v>0</v>
      </c>
      <c r="F24" s="41">
        <v>890228.14</v>
      </c>
      <c r="G24" s="41">
        <v>0</v>
      </c>
      <c r="H24" s="41">
        <v>0</v>
      </c>
      <c r="I24" s="4"/>
    </row>
    <row r="25" spans="1:14" s="5" customFormat="1" ht="16.5" customHeight="1" x14ac:dyDescent="0.25">
      <c r="A25" s="48"/>
      <c r="B25" s="45"/>
      <c r="C25" s="11">
        <v>2020</v>
      </c>
      <c r="D25" s="41">
        <f>SUM(E25:F25)</f>
        <v>1677679.9</v>
      </c>
      <c r="E25" s="41">
        <v>330473.09999999998</v>
      </c>
      <c r="F25" s="41">
        <v>1347206.8</v>
      </c>
      <c r="G25" s="41">
        <v>0</v>
      </c>
      <c r="H25" s="41">
        <v>0</v>
      </c>
      <c r="I25" s="4"/>
      <c r="N25" s="33"/>
    </row>
    <row r="26" spans="1:14" s="5" customFormat="1" ht="18.75" x14ac:dyDescent="0.25">
      <c r="A26" s="48"/>
      <c r="B26" s="45"/>
      <c r="C26" s="11">
        <v>2021</v>
      </c>
      <c r="D26" s="41">
        <v>922250.93</v>
      </c>
      <c r="E26" s="41">
        <v>0</v>
      </c>
      <c r="F26" s="41">
        <v>922250.92999999993</v>
      </c>
      <c r="G26" s="41">
        <v>0</v>
      </c>
      <c r="H26" s="41">
        <v>0</v>
      </c>
      <c r="I26" s="4"/>
      <c r="N26" s="33"/>
    </row>
    <row r="27" spans="1:14" s="5" customFormat="1" ht="18.75" x14ac:dyDescent="0.25">
      <c r="A27" s="48"/>
      <c r="B27" s="45"/>
      <c r="C27" s="11">
        <v>2022</v>
      </c>
      <c r="D27" s="41">
        <v>955319.89</v>
      </c>
      <c r="E27" s="41">
        <v>0</v>
      </c>
      <c r="F27" s="41">
        <v>955319.89</v>
      </c>
      <c r="G27" s="41">
        <v>0</v>
      </c>
      <c r="H27" s="41">
        <v>0</v>
      </c>
      <c r="I27" s="4"/>
      <c r="N27" s="34"/>
    </row>
    <row r="28" spans="1:14" s="5" customFormat="1" ht="18.75" x14ac:dyDescent="0.25">
      <c r="A28" s="48"/>
      <c r="B28" s="45"/>
      <c r="C28" s="11">
        <v>2023</v>
      </c>
      <c r="D28" s="41">
        <v>992599.28</v>
      </c>
      <c r="E28" s="41">
        <v>0</v>
      </c>
      <c r="F28" s="41">
        <v>992599.28</v>
      </c>
      <c r="G28" s="41">
        <v>0</v>
      </c>
      <c r="H28" s="41">
        <v>0</v>
      </c>
      <c r="I28" s="4"/>
      <c r="M28" s="32"/>
      <c r="N28" s="33"/>
    </row>
    <row r="29" spans="1:14" s="5" customFormat="1" ht="18.75" x14ac:dyDescent="0.25">
      <c r="A29" s="49"/>
      <c r="B29" s="45"/>
      <c r="C29" s="11">
        <v>2024</v>
      </c>
      <c r="D29" s="41">
        <v>1025023.2512000001</v>
      </c>
      <c r="E29" s="41">
        <v>0</v>
      </c>
      <c r="F29" s="41">
        <v>1025023.2512000001</v>
      </c>
      <c r="G29" s="41">
        <v>0</v>
      </c>
      <c r="H29" s="41">
        <v>0</v>
      </c>
      <c r="I29" s="4"/>
      <c r="N29" s="33"/>
    </row>
    <row r="30" spans="1:14" s="5" customFormat="1" ht="15" x14ac:dyDescent="0.25">
      <c r="A30" s="19" t="s">
        <v>11</v>
      </c>
      <c r="B30" s="21"/>
      <c r="C30" s="20"/>
      <c r="D30" s="41">
        <f>SUM(D23:D29)</f>
        <v>7248343.5411999999</v>
      </c>
      <c r="E30" s="41">
        <f t="shared" ref="E30:H30" si="7">SUM(E23:E29)</f>
        <v>330473.09999999998</v>
      </c>
      <c r="F30" s="41">
        <f t="shared" si="7"/>
        <v>6917870.4411999993</v>
      </c>
      <c r="G30" s="41">
        <f t="shared" si="7"/>
        <v>0</v>
      </c>
      <c r="H30" s="41">
        <f t="shared" si="7"/>
        <v>0</v>
      </c>
      <c r="I30" s="4"/>
    </row>
    <row r="31" spans="1:14" s="5" customFormat="1" ht="15" customHeight="1" x14ac:dyDescent="0.25">
      <c r="A31" s="45" t="s">
        <v>35</v>
      </c>
      <c r="B31" s="45" t="s">
        <v>6</v>
      </c>
      <c r="C31" s="11">
        <v>2018</v>
      </c>
      <c r="D31" s="41">
        <v>163659.10999999999</v>
      </c>
      <c r="E31" s="41">
        <v>22938.3</v>
      </c>
      <c r="F31" s="41">
        <v>140720.81</v>
      </c>
      <c r="G31" s="41">
        <v>0</v>
      </c>
      <c r="H31" s="41">
        <v>0</v>
      </c>
      <c r="I31" s="4"/>
    </row>
    <row r="32" spans="1:14" s="5" customFormat="1" ht="15" x14ac:dyDescent="0.25">
      <c r="A32" s="45"/>
      <c r="B32" s="45"/>
      <c r="C32" s="11">
        <v>2019</v>
      </c>
      <c r="D32" s="41">
        <v>184279.5</v>
      </c>
      <c r="E32" s="41">
        <v>25295</v>
      </c>
      <c r="F32" s="41">
        <v>158984.5</v>
      </c>
      <c r="G32" s="41">
        <v>0</v>
      </c>
      <c r="H32" s="41">
        <v>0</v>
      </c>
      <c r="I32" s="4"/>
    </row>
    <row r="33" spans="1:9" s="5" customFormat="1" ht="15" customHeight="1" x14ac:dyDescent="0.25">
      <c r="A33" s="45"/>
      <c r="B33" s="45"/>
      <c r="C33" s="11">
        <v>2020</v>
      </c>
      <c r="D33" s="41">
        <f>SUM(E33:F33)</f>
        <v>196201.30000000002</v>
      </c>
      <c r="E33" s="41">
        <v>23536.2</v>
      </c>
      <c r="F33" s="41">
        <v>172665.1</v>
      </c>
      <c r="G33" s="41">
        <v>0</v>
      </c>
      <c r="H33" s="41">
        <v>0</v>
      </c>
      <c r="I33" s="4"/>
    </row>
    <row r="34" spans="1:9" s="5" customFormat="1" ht="15" customHeight="1" x14ac:dyDescent="0.25">
      <c r="A34" s="45"/>
      <c r="B34" s="45"/>
      <c r="C34" s="11">
        <v>2021</v>
      </c>
      <c r="D34" s="41">
        <f>E34+F34</f>
        <v>274454.3</v>
      </c>
      <c r="E34" s="41">
        <v>22756</v>
      </c>
      <c r="F34" s="41">
        <v>251698.3</v>
      </c>
      <c r="G34" s="41">
        <v>0</v>
      </c>
      <c r="H34" s="41">
        <v>0</v>
      </c>
      <c r="I34" s="4"/>
    </row>
    <row r="35" spans="1:9" s="5" customFormat="1" ht="15" customHeight="1" x14ac:dyDescent="0.25">
      <c r="A35" s="45"/>
      <c r="B35" s="45"/>
      <c r="C35" s="11">
        <v>2022</v>
      </c>
      <c r="D35" s="41">
        <f t="shared" ref="D35:D36" si="8">E35+F35</f>
        <v>253527.90000000002</v>
      </c>
      <c r="E35" s="41">
        <v>22988.2</v>
      </c>
      <c r="F35" s="41">
        <v>230539.7</v>
      </c>
      <c r="G35" s="41">
        <v>0</v>
      </c>
      <c r="H35" s="41">
        <v>0</v>
      </c>
      <c r="I35" s="4"/>
    </row>
    <row r="36" spans="1:9" s="5" customFormat="1" ht="15" customHeight="1" x14ac:dyDescent="0.25">
      <c r="A36" s="45"/>
      <c r="B36" s="45"/>
      <c r="C36" s="11">
        <v>2023</v>
      </c>
      <c r="D36" s="41">
        <f t="shared" si="8"/>
        <v>257976.7</v>
      </c>
      <c r="E36" s="41">
        <v>21534</v>
      </c>
      <c r="F36" s="41">
        <v>236442.7</v>
      </c>
      <c r="G36" s="41">
        <v>0</v>
      </c>
      <c r="H36" s="41">
        <v>0</v>
      </c>
      <c r="I36" s="4"/>
    </row>
    <row r="37" spans="1:9" s="5" customFormat="1" ht="15" customHeight="1" x14ac:dyDescent="0.25">
      <c r="A37" s="45"/>
      <c r="B37" s="45"/>
      <c r="C37" s="11">
        <v>2024</v>
      </c>
      <c r="D37" s="41">
        <v>245900.408</v>
      </c>
      <c r="E37" s="41">
        <v>0</v>
      </c>
      <c r="F37" s="41">
        <v>245900.408</v>
      </c>
      <c r="G37" s="41">
        <v>0</v>
      </c>
      <c r="H37" s="41">
        <v>0</v>
      </c>
      <c r="I37" s="4"/>
    </row>
    <row r="38" spans="1:9" s="5" customFormat="1" ht="15" customHeight="1" x14ac:dyDescent="0.25">
      <c r="A38" s="19" t="s">
        <v>11</v>
      </c>
      <c r="B38" s="21"/>
      <c r="C38" s="20"/>
      <c r="D38" s="41">
        <f>SUM(D31:D37)</f>
        <v>1575999.2179999999</v>
      </c>
      <c r="E38" s="41">
        <f t="shared" ref="E38:H38" si="9">SUM(E31:E37)</f>
        <v>139047.70000000001</v>
      </c>
      <c r="F38" s="41">
        <f t="shared" si="9"/>
        <v>1436951.5179999999</v>
      </c>
      <c r="G38" s="41">
        <f t="shared" si="9"/>
        <v>0</v>
      </c>
      <c r="H38" s="41">
        <f t="shared" si="9"/>
        <v>0</v>
      </c>
      <c r="I38" s="4"/>
    </row>
    <row r="39" spans="1:9" s="5" customFormat="1" ht="15" x14ac:dyDescent="0.25">
      <c r="A39" s="45" t="s">
        <v>36</v>
      </c>
      <c r="B39" s="45" t="s">
        <v>6</v>
      </c>
      <c r="C39" s="11">
        <v>2018</v>
      </c>
      <c r="D39" s="41">
        <v>1737160.7</v>
      </c>
      <c r="E39" s="41">
        <v>583973.80000000005</v>
      </c>
      <c r="F39" s="41">
        <v>1153186.8999999999</v>
      </c>
      <c r="G39" s="41">
        <v>0</v>
      </c>
      <c r="H39" s="41">
        <v>0</v>
      </c>
      <c r="I39" s="4"/>
    </row>
    <row r="40" spans="1:9" s="5" customFormat="1" ht="15" x14ac:dyDescent="0.25">
      <c r="A40" s="45"/>
      <c r="B40" s="45"/>
      <c r="C40" s="11">
        <v>2019</v>
      </c>
      <c r="D40" s="41">
        <v>2029391.3</v>
      </c>
      <c r="E40" s="41">
        <v>600399.69999999995</v>
      </c>
      <c r="F40" s="41">
        <v>1428991.6</v>
      </c>
      <c r="G40" s="41">
        <v>0</v>
      </c>
      <c r="H40" s="41">
        <v>0</v>
      </c>
      <c r="I40" s="4"/>
    </row>
    <row r="41" spans="1:9" s="5" customFormat="1" ht="15" customHeight="1" x14ac:dyDescent="0.25">
      <c r="A41" s="45"/>
      <c r="B41" s="45"/>
      <c r="C41" s="11">
        <v>2020</v>
      </c>
      <c r="D41" s="41">
        <f>SUM(E41:F41)</f>
        <v>2464356.21</v>
      </c>
      <c r="E41" s="41">
        <v>699560.1</v>
      </c>
      <c r="F41" s="41">
        <v>1764796.11</v>
      </c>
      <c r="G41" s="41">
        <v>0</v>
      </c>
      <c r="H41" s="41">
        <v>0</v>
      </c>
      <c r="I41" s="4"/>
    </row>
    <row r="42" spans="1:9" s="5" customFormat="1" ht="15" customHeight="1" x14ac:dyDescent="0.25">
      <c r="A42" s="45"/>
      <c r="B42" s="45"/>
      <c r="C42" s="11">
        <v>2021</v>
      </c>
      <c r="D42" s="41">
        <f>E42+F42</f>
        <v>2243991.7999999998</v>
      </c>
      <c r="E42" s="41">
        <v>602786.19999999995</v>
      </c>
      <c r="F42" s="41">
        <v>1641205.6</v>
      </c>
      <c r="G42" s="41">
        <v>0</v>
      </c>
      <c r="H42" s="41">
        <v>0</v>
      </c>
      <c r="I42" s="4"/>
    </row>
    <row r="43" spans="1:9" s="5" customFormat="1" ht="15" customHeight="1" x14ac:dyDescent="0.25">
      <c r="A43" s="45"/>
      <c r="B43" s="45"/>
      <c r="C43" s="11">
        <v>2022</v>
      </c>
      <c r="D43" s="41">
        <f t="shared" ref="D43:D44" si="10">E43+F43</f>
        <v>2323498</v>
      </c>
      <c r="E43" s="41">
        <v>598678.30000000005</v>
      </c>
      <c r="F43" s="41">
        <v>1724819.7</v>
      </c>
      <c r="G43" s="41">
        <v>0</v>
      </c>
      <c r="H43" s="41">
        <v>0</v>
      </c>
      <c r="I43" s="4"/>
    </row>
    <row r="44" spans="1:9" s="5" customFormat="1" ht="15" customHeight="1" x14ac:dyDescent="0.25">
      <c r="A44" s="45"/>
      <c r="B44" s="45"/>
      <c r="C44" s="11">
        <v>2023</v>
      </c>
      <c r="D44" s="41">
        <f t="shared" si="10"/>
        <v>2207403</v>
      </c>
      <c r="E44" s="41">
        <v>598678.30000000005</v>
      </c>
      <c r="F44" s="41">
        <v>1608724.7</v>
      </c>
      <c r="G44" s="41">
        <v>0</v>
      </c>
      <c r="H44" s="41">
        <v>0</v>
      </c>
      <c r="I44" s="4"/>
    </row>
    <row r="45" spans="1:9" s="5" customFormat="1" ht="15" customHeight="1" x14ac:dyDescent="0.25">
      <c r="A45" s="45"/>
      <c r="B45" s="45"/>
      <c r="C45" s="11">
        <v>2024</v>
      </c>
      <c r="D45" s="41">
        <v>1664180.3360000001</v>
      </c>
      <c r="E45" s="41">
        <v>0</v>
      </c>
      <c r="F45" s="41">
        <v>1664180.3360000001</v>
      </c>
      <c r="G45" s="41">
        <v>0</v>
      </c>
      <c r="H45" s="41">
        <v>0</v>
      </c>
      <c r="I45" s="4"/>
    </row>
    <row r="46" spans="1:9" s="5" customFormat="1" ht="15" customHeight="1" x14ac:dyDescent="0.25">
      <c r="A46" s="19" t="s">
        <v>11</v>
      </c>
      <c r="B46" s="21"/>
      <c r="C46" s="20"/>
      <c r="D46" s="41">
        <f>SUM(D39:D45)</f>
        <v>14669981.346000001</v>
      </c>
      <c r="E46" s="41">
        <f t="shared" ref="E46:F46" si="11">SUM(E39:E45)</f>
        <v>3684076.3999999994</v>
      </c>
      <c r="F46" s="41">
        <f t="shared" si="11"/>
        <v>10985904.946000002</v>
      </c>
      <c r="G46" s="41"/>
      <c r="H46" s="41"/>
      <c r="I46" s="4"/>
    </row>
    <row r="47" spans="1:9" s="5" customFormat="1" ht="31.5" customHeight="1" outlineLevel="1" x14ac:dyDescent="0.25">
      <c r="A47" s="46" t="s">
        <v>37</v>
      </c>
      <c r="B47" s="46" t="s">
        <v>6</v>
      </c>
      <c r="C47" s="13">
        <v>2018</v>
      </c>
      <c r="D47" s="42">
        <v>138176.1</v>
      </c>
      <c r="E47" s="42">
        <v>67706.3</v>
      </c>
      <c r="F47" s="42">
        <v>70469.8</v>
      </c>
      <c r="G47" s="42">
        <v>0</v>
      </c>
      <c r="H47" s="42">
        <v>0</v>
      </c>
      <c r="I47" s="9"/>
    </row>
    <row r="48" spans="1:9" s="5" customFormat="1" ht="45.75" customHeight="1" outlineLevel="1" x14ac:dyDescent="0.25">
      <c r="A48" s="46"/>
      <c r="B48" s="46"/>
      <c r="C48" s="13">
        <v>2019</v>
      </c>
      <c r="D48" s="42">
        <v>16962.04</v>
      </c>
      <c r="E48" s="42">
        <v>8311.4</v>
      </c>
      <c r="F48" s="42">
        <v>8650.64</v>
      </c>
      <c r="G48" s="42"/>
      <c r="H48" s="42"/>
      <c r="I48" s="9"/>
    </row>
    <row r="49" spans="1:9" s="5" customFormat="1" ht="17.25" customHeight="1" outlineLevel="1" x14ac:dyDescent="0.25">
      <c r="A49" s="19" t="s">
        <v>11</v>
      </c>
      <c r="B49" s="22"/>
      <c r="C49" s="26"/>
      <c r="D49" s="42">
        <f>SUM(D47:D48)</f>
        <v>155138.14000000001</v>
      </c>
      <c r="E49" s="42">
        <f t="shared" ref="E49:H49" si="12">SUM(E47:E48)</f>
        <v>76017.7</v>
      </c>
      <c r="F49" s="42">
        <f t="shared" si="12"/>
        <v>79120.44</v>
      </c>
      <c r="G49" s="42">
        <f t="shared" si="12"/>
        <v>0</v>
      </c>
      <c r="H49" s="42">
        <f t="shared" si="12"/>
        <v>0</v>
      </c>
      <c r="I49" s="9"/>
    </row>
    <row r="50" spans="1:9" s="5" customFormat="1" ht="17.25" customHeight="1" outlineLevel="1" x14ac:dyDescent="0.25">
      <c r="A50" s="45" t="s">
        <v>38</v>
      </c>
      <c r="B50" s="45" t="s">
        <v>6</v>
      </c>
      <c r="C50" s="11">
        <v>2019</v>
      </c>
      <c r="D50" s="41">
        <f t="shared" ref="D50:D52" si="13">E50+F50+G50+H50</f>
        <v>127225.9</v>
      </c>
      <c r="E50" s="41">
        <f>62340.7</f>
        <v>62340.7</v>
      </c>
      <c r="F50" s="41">
        <f>64885.2</f>
        <v>64885.2</v>
      </c>
      <c r="G50" s="41">
        <v>0</v>
      </c>
      <c r="H50" s="41">
        <v>0</v>
      </c>
      <c r="I50" s="62"/>
    </row>
    <row r="51" spans="1:9" s="5" customFormat="1" ht="24" customHeight="1" outlineLevel="1" x14ac:dyDescent="0.25">
      <c r="A51" s="45"/>
      <c r="B51" s="45"/>
      <c r="C51" s="11">
        <v>2020</v>
      </c>
      <c r="D51" s="41">
        <f t="shared" si="13"/>
        <v>129343.1</v>
      </c>
      <c r="E51" s="41">
        <v>63378.1</v>
      </c>
      <c r="F51" s="41">
        <v>65965</v>
      </c>
      <c r="G51" s="41">
        <v>0</v>
      </c>
      <c r="H51" s="41">
        <v>0</v>
      </c>
      <c r="I51" s="62"/>
    </row>
    <row r="52" spans="1:9" s="5" customFormat="1" ht="22.5" customHeight="1" outlineLevel="1" x14ac:dyDescent="0.25">
      <c r="A52" s="45"/>
      <c r="B52" s="45"/>
      <c r="C52" s="11">
        <v>2021</v>
      </c>
      <c r="D52" s="41">
        <f t="shared" si="13"/>
        <v>0</v>
      </c>
      <c r="E52" s="41">
        <v>0</v>
      </c>
      <c r="F52" s="41">
        <v>0</v>
      </c>
      <c r="G52" s="41">
        <v>0</v>
      </c>
      <c r="H52" s="41">
        <v>0</v>
      </c>
      <c r="I52" s="62"/>
    </row>
    <row r="53" spans="1:9" s="5" customFormat="1" ht="17.25" customHeight="1" outlineLevel="1" x14ac:dyDescent="0.25">
      <c r="A53" s="19" t="s">
        <v>11</v>
      </c>
      <c r="B53" s="21"/>
      <c r="C53" s="20"/>
      <c r="D53" s="41">
        <f>SUM(D50:D52)</f>
        <v>256569</v>
      </c>
      <c r="E53" s="41">
        <f t="shared" ref="E53:H53" si="14">SUM(E50:E52)</f>
        <v>125718.79999999999</v>
      </c>
      <c r="F53" s="41">
        <f t="shared" si="14"/>
        <v>130850.2</v>
      </c>
      <c r="G53" s="41">
        <f t="shared" si="14"/>
        <v>0</v>
      </c>
      <c r="H53" s="41">
        <f t="shared" si="14"/>
        <v>0</v>
      </c>
      <c r="I53" s="29"/>
    </row>
    <row r="54" spans="1:9" s="5" customFormat="1" ht="15" outlineLevel="1" x14ac:dyDescent="0.25">
      <c r="A54" s="46" t="s">
        <v>39</v>
      </c>
      <c r="B54" s="46" t="s">
        <v>6</v>
      </c>
      <c r="C54" s="13">
        <v>2019</v>
      </c>
      <c r="D54" s="42">
        <v>244826.2</v>
      </c>
      <c r="E54" s="42">
        <v>244826.2</v>
      </c>
      <c r="F54" s="42">
        <v>0</v>
      </c>
      <c r="G54" s="42">
        <v>0</v>
      </c>
      <c r="H54" s="42">
        <v>0</v>
      </c>
      <c r="I54" s="62"/>
    </row>
    <row r="55" spans="1:9" s="5" customFormat="1" ht="16.5" customHeight="1" outlineLevel="1" x14ac:dyDescent="0.25">
      <c r="A55" s="46"/>
      <c r="B55" s="46"/>
      <c r="C55" s="13">
        <v>2020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61"/>
    </row>
    <row r="56" spans="1:9" s="5" customFormat="1" ht="15" outlineLevel="1" x14ac:dyDescent="0.25">
      <c r="A56" s="46"/>
      <c r="B56" s="46"/>
      <c r="C56" s="13">
        <v>2021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61"/>
    </row>
    <row r="57" spans="1:9" s="5" customFormat="1" ht="15" customHeight="1" outlineLevel="1" x14ac:dyDescent="0.25">
      <c r="A57" s="46"/>
      <c r="B57" s="46"/>
      <c r="C57" s="13">
        <v>2022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61"/>
    </row>
    <row r="58" spans="1:9" s="5" customFormat="1" ht="15" outlineLevel="1" x14ac:dyDescent="0.25">
      <c r="A58" s="46"/>
      <c r="B58" s="46"/>
      <c r="C58" s="13">
        <v>2023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"/>
    </row>
    <row r="59" spans="1:9" s="5" customFormat="1" ht="15" outlineLevel="1" x14ac:dyDescent="0.25">
      <c r="A59" s="46"/>
      <c r="B59" s="46"/>
      <c r="C59" s="13">
        <v>2024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"/>
    </row>
    <row r="60" spans="1:9" s="5" customFormat="1" ht="15" hidden="1" customHeight="1" outlineLevel="1" x14ac:dyDescent="0.25">
      <c r="A60" s="46" t="s">
        <v>21</v>
      </c>
      <c r="B60" s="46" t="s">
        <v>6</v>
      </c>
      <c r="C60" s="13">
        <v>2019</v>
      </c>
      <c r="D60" s="42">
        <f>E60+F60+G60+H60</f>
        <v>0</v>
      </c>
      <c r="E60" s="42"/>
      <c r="F60" s="42"/>
      <c r="G60" s="42"/>
      <c r="H60" s="42"/>
      <c r="I60" s="4"/>
    </row>
    <row r="61" spans="1:9" s="5" customFormat="1" ht="18" hidden="1" customHeight="1" outlineLevel="1" x14ac:dyDescent="0.25">
      <c r="A61" s="46"/>
      <c r="B61" s="46"/>
      <c r="C61" s="13">
        <v>2020</v>
      </c>
      <c r="D61" s="42">
        <f t="shared" ref="D61:D65" si="15">E61+F61+G61+H61</f>
        <v>0</v>
      </c>
      <c r="E61" s="42"/>
      <c r="F61" s="42"/>
      <c r="G61" s="42"/>
      <c r="H61" s="42"/>
      <c r="I61" s="4"/>
    </row>
    <row r="62" spans="1:9" s="5" customFormat="1" ht="15" hidden="1" customHeight="1" outlineLevel="1" x14ac:dyDescent="0.25">
      <c r="A62" s="46"/>
      <c r="B62" s="46"/>
      <c r="C62" s="13">
        <v>2021</v>
      </c>
      <c r="D62" s="42">
        <f t="shared" si="15"/>
        <v>0</v>
      </c>
      <c r="E62" s="42"/>
      <c r="F62" s="42"/>
      <c r="G62" s="42"/>
      <c r="H62" s="42"/>
      <c r="I62" s="4"/>
    </row>
    <row r="63" spans="1:9" s="5" customFormat="1" ht="15" hidden="1" customHeight="1" outlineLevel="1" x14ac:dyDescent="0.25">
      <c r="A63" s="46"/>
      <c r="B63" s="46"/>
      <c r="C63" s="13">
        <v>2022</v>
      </c>
      <c r="D63" s="42">
        <f t="shared" si="15"/>
        <v>0</v>
      </c>
      <c r="E63" s="42"/>
      <c r="F63" s="42"/>
      <c r="G63" s="42"/>
      <c r="H63" s="42"/>
      <c r="I63" s="4"/>
    </row>
    <row r="64" spans="1:9" s="5" customFormat="1" ht="15" hidden="1" customHeight="1" outlineLevel="1" x14ac:dyDescent="0.25">
      <c r="A64" s="46"/>
      <c r="B64" s="46"/>
      <c r="C64" s="13">
        <v>2023</v>
      </c>
      <c r="D64" s="42">
        <f t="shared" si="15"/>
        <v>0</v>
      </c>
      <c r="E64" s="42"/>
      <c r="F64" s="42"/>
      <c r="G64" s="42"/>
      <c r="H64" s="42"/>
      <c r="I64" s="4"/>
    </row>
    <row r="65" spans="1:9" s="5" customFormat="1" ht="15" hidden="1" customHeight="1" outlineLevel="1" x14ac:dyDescent="0.25">
      <c r="A65" s="46"/>
      <c r="B65" s="46"/>
      <c r="C65" s="13">
        <v>2024</v>
      </c>
      <c r="D65" s="42">
        <f t="shared" si="15"/>
        <v>0</v>
      </c>
      <c r="E65" s="42"/>
      <c r="F65" s="42"/>
      <c r="G65" s="42"/>
      <c r="H65" s="42"/>
      <c r="I65" s="4"/>
    </row>
    <row r="66" spans="1:9" s="5" customFormat="1" ht="15" customHeight="1" outlineLevel="1" x14ac:dyDescent="0.25">
      <c r="A66" s="22" t="s">
        <v>11</v>
      </c>
      <c r="B66" s="22"/>
      <c r="C66" s="26"/>
      <c r="D66" s="42">
        <f>D54</f>
        <v>244826.2</v>
      </c>
      <c r="E66" s="42">
        <f t="shared" ref="E66:H66" si="16">E54</f>
        <v>244826.2</v>
      </c>
      <c r="F66" s="42">
        <f t="shared" si="16"/>
        <v>0</v>
      </c>
      <c r="G66" s="42">
        <f>G54</f>
        <v>0</v>
      </c>
      <c r="H66" s="42">
        <f t="shared" si="16"/>
        <v>0</v>
      </c>
      <c r="I66" s="4"/>
    </row>
    <row r="67" spans="1:9" s="5" customFormat="1" ht="15" outlineLevel="1" x14ac:dyDescent="0.25">
      <c r="A67" s="45" t="s">
        <v>40</v>
      </c>
      <c r="B67" s="45" t="s">
        <v>6</v>
      </c>
      <c r="C67" s="11">
        <v>2019</v>
      </c>
      <c r="D67" s="41">
        <v>5033.2</v>
      </c>
      <c r="E67" s="41">
        <v>5033.2</v>
      </c>
      <c r="F67" s="41">
        <v>0</v>
      </c>
      <c r="G67" s="41">
        <v>0</v>
      </c>
      <c r="H67" s="41">
        <v>0</v>
      </c>
      <c r="I67" s="61"/>
    </row>
    <row r="68" spans="1:9" s="5" customFormat="1" ht="15.75" customHeight="1" outlineLevel="1" x14ac:dyDescent="0.25">
      <c r="A68" s="45"/>
      <c r="B68" s="45"/>
      <c r="C68" s="11">
        <v>2020</v>
      </c>
      <c r="D68" s="41">
        <f>E68</f>
        <v>468.6</v>
      </c>
      <c r="E68" s="41">
        <v>468.6</v>
      </c>
      <c r="F68" s="41">
        <v>0</v>
      </c>
      <c r="G68" s="41">
        <v>0</v>
      </c>
      <c r="H68" s="41">
        <v>0</v>
      </c>
      <c r="I68" s="61"/>
    </row>
    <row r="69" spans="1:9" s="5" customFormat="1" ht="15" outlineLevel="1" x14ac:dyDescent="0.25">
      <c r="A69" s="45"/>
      <c r="B69" s="45"/>
      <c r="C69" s="11">
        <v>2021</v>
      </c>
      <c r="D69" s="41">
        <f t="shared" ref="D69:D71" si="17">E69</f>
        <v>123.4</v>
      </c>
      <c r="E69" s="41">
        <v>123.4</v>
      </c>
      <c r="F69" s="41">
        <v>0</v>
      </c>
      <c r="G69" s="41">
        <v>0</v>
      </c>
      <c r="H69" s="41">
        <v>0</v>
      </c>
      <c r="I69" s="61"/>
    </row>
    <row r="70" spans="1:9" s="5" customFormat="1" ht="15" outlineLevel="1" x14ac:dyDescent="0.25">
      <c r="A70" s="45"/>
      <c r="B70" s="45"/>
      <c r="C70" s="11">
        <v>2022</v>
      </c>
      <c r="D70" s="41">
        <f t="shared" si="17"/>
        <v>123.4</v>
      </c>
      <c r="E70" s="41">
        <v>123.4</v>
      </c>
      <c r="F70" s="41">
        <v>0</v>
      </c>
      <c r="G70" s="41">
        <v>0</v>
      </c>
      <c r="H70" s="41">
        <v>0</v>
      </c>
      <c r="I70" s="61"/>
    </row>
    <row r="71" spans="1:9" s="5" customFormat="1" ht="15" outlineLevel="1" x14ac:dyDescent="0.25">
      <c r="A71" s="45"/>
      <c r="B71" s="45"/>
      <c r="C71" s="11">
        <v>2023</v>
      </c>
      <c r="D71" s="41">
        <f t="shared" si="17"/>
        <v>123.4</v>
      </c>
      <c r="E71" s="41">
        <v>123.4</v>
      </c>
      <c r="F71" s="41">
        <v>0</v>
      </c>
      <c r="G71" s="41">
        <v>0</v>
      </c>
      <c r="H71" s="41">
        <v>0</v>
      </c>
      <c r="I71" s="61"/>
    </row>
    <row r="72" spans="1:9" s="5" customFormat="1" ht="15" outlineLevel="1" x14ac:dyDescent="0.25">
      <c r="A72" s="45"/>
      <c r="B72" s="45"/>
      <c r="C72" s="11">
        <v>2024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61"/>
    </row>
    <row r="73" spans="1:9" s="8" customFormat="1" ht="15" hidden="1" customHeight="1" outlineLevel="1" x14ac:dyDescent="0.25">
      <c r="A73" s="46" t="s">
        <v>24</v>
      </c>
      <c r="B73" s="46" t="s">
        <v>6</v>
      </c>
      <c r="C73" s="13">
        <v>2019</v>
      </c>
      <c r="D73" s="42">
        <f>E73+F73+G73+H73</f>
        <v>0</v>
      </c>
      <c r="E73" s="42"/>
      <c r="F73" s="42"/>
      <c r="G73" s="42"/>
      <c r="H73" s="42"/>
      <c r="I73" s="7"/>
    </row>
    <row r="74" spans="1:9" s="8" customFormat="1" ht="15.75" hidden="1" customHeight="1" outlineLevel="1" x14ac:dyDescent="0.25">
      <c r="A74" s="46"/>
      <c r="B74" s="46"/>
      <c r="C74" s="13">
        <v>2020</v>
      </c>
      <c r="D74" s="42">
        <f t="shared" ref="D74:D78" si="18">E74+F74+G74+H74</f>
        <v>0</v>
      </c>
      <c r="E74" s="42"/>
      <c r="F74" s="42"/>
      <c r="G74" s="42"/>
      <c r="H74" s="42"/>
      <c r="I74" s="7"/>
    </row>
    <row r="75" spans="1:9" s="8" customFormat="1" ht="15" hidden="1" customHeight="1" outlineLevel="1" x14ac:dyDescent="0.25">
      <c r="A75" s="46"/>
      <c r="B75" s="46"/>
      <c r="C75" s="13">
        <v>2021</v>
      </c>
      <c r="D75" s="42">
        <f t="shared" si="18"/>
        <v>0</v>
      </c>
      <c r="E75" s="42"/>
      <c r="F75" s="42"/>
      <c r="G75" s="42"/>
      <c r="H75" s="42"/>
      <c r="I75" s="7"/>
    </row>
    <row r="76" spans="1:9" s="8" customFormat="1" ht="15" hidden="1" customHeight="1" outlineLevel="1" x14ac:dyDescent="0.25">
      <c r="A76" s="46"/>
      <c r="B76" s="46"/>
      <c r="C76" s="13">
        <v>2022</v>
      </c>
      <c r="D76" s="42">
        <f t="shared" si="18"/>
        <v>0</v>
      </c>
      <c r="E76" s="42"/>
      <c r="F76" s="42"/>
      <c r="G76" s="42"/>
      <c r="H76" s="42"/>
      <c r="I76" s="7"/>
    </row>
    <row r="77" spans="1:9" s="8" customFormat="1" ht="15" hidden="1" customHeight="1" outlineLevel="1" x14ac:dyDescent="0.25">
      <c r="A77" s="46"/>
      <c r="B77" s="46"/>
      <c r="C77" s="13">
        <v>2023</v>
      </c>
      <c r="D77" s="42">
        <f>E77+F77+G77+H77</f>
        <v>0</v>
      </c>
      <c r="E77" s="42"/>
      <c r="F77" s="42"/>
      <c r="G77" s="42"/>
      <c r="H77" s="42"/>
      <c r="I77" s="7"/>
    </row>
    <row r="78" spans="1:9" s="8" customFormat="1" ht="15" hidden="1" customHeight="1" outlineLevel="1" x14ac:dyDescent="0.25">
      <c r="A78" s="46"/>
      <c r="B78" s="46"/>
      <c r="C78" s="13">
        <v>2024</v>
      </c>
      <c r="D78" s="42">
        <f t="shared" si="18"/>
        <v>0</v>
      </c>
      <c r="E78" s="42"/>
      <c r="F78" s="42"/>
      <c r="G78" s="42"/>
      <c r="H78" s="42"/>
      <c r="I78" s="7"/>
    </row>
    <row r="79" spans="1:9" s="8" customFormat="1" ht="15" customHeight="1" outlineLevel="1" x14ac:dyDescent="0.25">
      <c r="A79" s="22" t="s">
        <v>11</v>
      </c>
      <c r="B79" s="22"/>
      <c r="C79" s="26"/>
      <c r="D79" s="42">
        <f>SUM(D67:D72)</f>
        <v>5871.9999999999991</v>
      </c>
      <c r="E79" s="42">
        <f t="shared" ref="E79:H79" si="19">SUM(E67:E72)</f>
        <v>5871.9999999999991</v>
      </c>
      <c r="F79" s="42">
        <f t="shared" si="19"/>
        <v>0</v>
      </c>
      <c r="G79" s="42">
        <f t="shared" si="19"/>
        <v>0</v>
      </c>
      <c r="H79" s="42">
        <f t="shared" si="19"/>
        <v>0</v>
      </c>
      <c r="I79" s="7"/>
    </row>
    <row r="80" spans="1:9" s="5" customFormat="1" ht="16.5" customHeight="1" outlineLevel="1" x14ac:dyDescent="0.25">
      <c r="A80" s="45" t="s">
        <v>41</v>
      </c>
      <c r="B80" s="45" t="s">
        <v>6</v>
      </c>
      <c r="C80" s="11">
        <v>2019</v>
      </c>
      <c r="D80" s="41">
        <f>E80+F80+G80+H80</f>
        <v>0</v>
      </c>
      <c r="E80" s="41">
        <v>0</v>
      </c>
      <c r="F80" s="41">
        <v>0</v>
      </c>
      <c r="G80" s="41">
        <v>0</v>
      </c>
      <c r="H80" s="41">
        <v>0</v>
      </c>
      <c r="I80" s="61"/>
    </row>
    <row r="81" spans="1:9" s="5" customFormat="1" ht="19.5" customHeight="1" outlineLevel="1" x14ac:dyDescent="0.25">
      <c r="A81" s="45"/>
      <c r="B81" s="45"/>
      <c r="C81" s="11">
        <v>2020</v>
      </c>
      <c r="D81" s="41">
        <f t="shared" ref="D81:D85" si="20">E81+F81+G81+H81</f>
        <v>0</v>
      </c>
      <c r="E81" s="41">
        <v>0</v>
      </c>
      <c r="F81" s="41">
        <v>0</v>
      </c>
      <c r="G81" s="41">
        <v>0</v>
      </c>
      <c r="H81" s="41">
        <v>0</v>
      </c>
      <c r="I81" s="61"/>
    </row>
    <row r="82" spans="1:9" s="5" customFormat="1" ht="15" outlineLevel="1" x14ac:dyDescent="0.25">
      <c r="A82" s="45"/>
      <c r="B82" s="45"/>
      <c r="C82" s="11">
        <v>2021</v>
      </c>
      <c r="D82" s="41">
        <f t="shared" si="20"/>
        <v>0</v>
      </c>
      <c r="E82" s="41">
        <v>0</v>
      </c>
      <c r="F82" s="41">
        <v>0</v>
      </c>
      <c r="G82" s="41">
        <v>0</v>
      </c>
      <c r="H82" s="41">
        <v>0</v>
      </c>
      <c r="I82" s="61"/>
    </row>
    <row r="83" spans="1:9" s="5" customFormat="1" ht="15" outlineLevel="1" x14ac:dyDescent="0.25">
      <c r="A83" s="45"/>
      <c r="B83" s="45"/>
      <c r="C83" s="11">
        <v>2022</v>
      </c>
      <c r="D83" s="41">
        <f t="shared" si="20"/>
        <v>0</v>
      </c>
      <c r="E83" s="41">
        <v>0</v>
      </c>
      <c r="F83" s="41">
        <v>0</v>
      </c>
      <c r="G83" s="41">
        <v>0</v>
      </c>
      <c r="H83" s="41">
        <v>0</v>
      </c>
      <c r="I83" s="61"/>
    </row>
    <row r="84" spans="1:9" s="5" customFormat="1" ht="15" outlineLevel="1" x14ac:dyDescent="0.25">
      <c r="A84" s="45"/>
      <c r="B84" s="45"/>
      <c r="C84" s="11">
        <v>2023</v>
      </c>
      <c r="D84" s="41">
        <f t="shared" si="20"/>
        <v>0</v>
      </c>
      <c r="E84" s="41">
        <v>0</v>
      </c>
      <c r="F84" s="41">
        <v>0</v>
      </c>
      <c r="G84" s="41">
        <v>0</v>
      </c>
      <c r="H84" s="41">
        <v>0</v>
      </c>
      <c r="I84" s="61"/>
    </row>
    <row r="85" spans="1:9" s="5" customFormat="1" ht="15" outlineLevel="1" x14ac:dyDescent="0.25">
      <c r="A85" s="45"/>
      <c r="B85" s="45"/>
      <c r="C85" s="11">
        <v>2024</v>
      </c>
      <c r="D85" s="41">
        <f t="shared" si="20"/>
        <v>0</v>
      </c>
      <c r="E85" s="41">
        <v>0</v>
      </c>
      <c r="F85" s="41">
        <v>0</v>
      </c>
      <c r="G85" s="41">
        <v>0</v>
      </c>
      <c r="H85" s="41">
        <v>0</v>
      </c>
      <c r="I85" s="61"/>
    </row>
    <row r="86" spans="1:9" s="5" customFormat="1" ht="15" outlineLevel="1" x14ac:dyDescent="0.25">
      <c r="A86" s="17" t="s">
        <v>11</v>
      </c>
      <c r="B86" s="17"/>
      <c r="C86" s="20"/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10"/>
    </row>
    <row r="87" spans="1:9" s="5" customFormat="1" ht="15" customHeight="1" outlineLevel="1" x14ac:dyDescent="0.25">
      <c r="A87" s="47" t="s">
        <v>42</v>
      </c>
      <c r="B87" s="47" t="s">
        <v>6</v>
      </c>
      <c r="C87" s="11">
        <v>2020</v>
      </c>
      <c r="D87" s="41">
        <v>134342.70000000001</v>
      </c>
      <c r="E87" s="41">
        <v>90009.600000000006</v>
      </c>
      <c r="F87" s="41">
        <v>44333.1</v>
      </c>
      <c r="G87" s="41">
        <v>0</v>
      </c>
      <c r="H87" s="41">
        <v>0</v>
      </c>
      <c r="I87" s="10"/>
    </row>
    <row r="88" spans="1:9" s="5" customFormat="1" ht="15" outlineLevel="1" x14ac:dyDescent="0.25">
      <c r="A88" s="48"/>
      <c r="B88" s="48"/>
      <c r="C88" s="11">
        <v>2021</v>
      </c>
      <c r="D88" s="41">
        <f>E88+F88</f>
        <v>148937.5</v>
      </c>
      <c r="E88" s="41">
        <v>99788.1</v>
      </c>
      <c r="F88" s="41">
        <v>49149.4</v>
      </c>
      <c r="G88" s="41">
        <v>0</v>
      </c>
      <c r="H88" s="41">
        <v>0</v>
      </c>
      <c r="I88" s="10"/>
    </row>
    <row r="89" spans="1:9" s="5" customFormat="1" ht="15" outlineLevel="1" x14ac:dyDescent="0.25">
      <c r="A89" s="48"/>
      <c r="B89" s="48"/>
      <c r="C89" s="11">
        <v>2022</v>
      </c>
      <c r="D89" s="41">
        <f t="shared" ref="D89:D90" si="21">E89+F89</f>
        <v>148937.5</v>
      </c>
      <c r="E89" s="41">
        <v>99788.1</v>
      </c>
      <c r="F89" s="41">
        <v>49149.4</v>
      </c>
      <c r="G89" s="41">
        <v>0</v>
      </c>
      <c r="H89" s="41">
        <v>0</v>
      </c>
      <c r="I89" s="10"/>
    </row>
    <row r="90" spans="1:9" s="5" customFormat="1" ht="15" outlineLevel="1" x14ac:dyDescent="0.25">
      <c r="A90" s="48"/>
      <c r="B90" s="48"/>
      <c r="C90" s="11">
        <v>2023</v>
      </c>
      <c r="D90" s="41">
        <f t="shared" si="21"/>
        <v>148937.5</v>
      </c>
      <c r="E90" s="41">
        <v>99788.1</v>
      </c>
      <c r="F90" s="41">
        <v>49149.4</v>
      </c>
      <c r="G90" s="41">
        <v>0</v>
      </c>
      <c r="H90" s="41">
        <v>0</v>
      </c>
      <c r="I90" s="10"/>
    </row>
    <row r="91" spans="1:9" s="5" customFormat="1" ht="15" outlineLevel="1" x14ac:dyDescent="0.25">
      <c r="A91" s="49"/>
      <c r="B91" s="49"/>
      <c r="C91" s="11">
        <v>2024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10"/>
    </row>
    <row r="92" spans="1:9" s="5" customFormat="1" ht="15" outlineLevel="1" x14ac:dyDescent="0.25">
      <c r="A92" s="19" t="s">
        <v>11</v>
      </c>
      <c r="B92" s="19"/>
      <c r="C92" s="20"/>
      <c r="D92" s="41">
        <f>SUM(D87:D91)</f>
        <v>581155.19999999995</v>
      </c>
      <c r="E92" s="41">
        <f t="shared" ref="E92:F92" si="22">SUM(E87:E91)</f>
        <v>389373.9</v>
      </c>
      <c r="F92" s="41">
        <f t="shared" si="22"/>
        <v>191781.3</v>
      </c>
      <c r="G92" s="41"/>
      <c r="H92" s="41"/>
      <c r="I92" s="10"/>
    </row>
    <row r="93" spans="1:9" s="5" customFormat="1" ht="18.75" customHeight="1" outlineLevel="1" x14ac:dyDescent="0.25">
      <c r="A93" s="45" t="s">
        <v>19</v>
      </c>
      <c r="B93" s="45" t="s">
        <v>6</v>
      </c>
      <c r="C93" s="11">
        <v>2018</v>
      </c>
      <c r="D93" s="41">
        <f>E93+F93+G93+H93</f>
        <v>5460636.4300000006</v>
      </c>
      <c r="E93" s="41">
        <f>E101+E109+E131+E146+E154+E162+E170</f>
        <v>144115.5</v>
      </c>
      <c r="F93" s="41">
        <f>F101+F109+F131+F146+F154+F162+F170+5125.8</f>
        <v>5316520.9300000006</v>
      </c>
      <c r="G93" s="41">
        <f>G101+G109+G131+G146+G154+G162+G170</f>
        <v>0</v>
      </c>
      <c r="H93" s="41">
        <f>H101+H109+H131+H146+H154+H162+H170</f>
        <v>0</v>
      </c>
      <c r="I93" s="4"/>
    </row>
    <row r="94" spans="1:9" s="5" customFormat="1" ht="15" outlineLevel="1" x14ac:dyDescent="0.25">
      <c r="A94" s="45"/>
      <c r="B94" s="45"/>
      <c r="C94" s="11">
        <v>2019</v>
      </c>
      <c r="D94" s="41">
        <f>E94+F94+G94+H94</f>
        <v>5822506.9199999999</v>
      </c>
      <c r="E94" s="41">
        <f t="shared" ref="E94:H99" si="23">E102+E110+E132+E147+E155+E163+E171+E178</f>
        <v>238624.09999999998</v>
      </c>
      <c r="F94" s="41">
        <f t="shared" si="23"/>
        <v>5583882.8200000003</v>
      </c>
      <c r="G94" s="41">
        <f t="shared" si="23"/>
        <v>0</v>
      </c>
      <c r="H94" s="41">
        <f t="shared" si="23"/>
        <v>0</v>
      </c>
      <c r="I94" s="4"/>
    </row>
    <row r="95" spans="1:9" s="5" customFormat="1" ht="20.25" customHeight="1" outlineLevel="1" x14ac:dyDescent="0.25">
      <c r="A95" s="45"/>
      <c r="B95" s="45"/>
      <c r="C95" s="11">
        <v>2020</v>
      </c>
      <c r="D95" s="41">
        <f t="shared" ref="D95:D99" si="24">E95+F95+G95+H95</f>
        <v>7740619.9999999991</v>
      </c>
      <c r="E95" s="41">
        <f t="shared" si="23"/>
        <v>1580456.5</v>
      </c>
      <c r="F95" s="41">
        <f t="shared" si="23"/>
        <v>6160163.4999999991</v>
      </c>
      <c r="G95" s="41">
        <f t="shared" si="23"/>
        <v>0</v>
      </c>
      <c r="H95" s="41">
        <f t="shared" si="23"/>
        <v>0</v>
      </c>
      <c r="I95" s="4"/>
    </row>
    <row r="96" spans="1:9" s="5" customFormat="1" ht="15" outlineLevel="1" x14ac:dyDescent="0.25">
      <c r="A96" s="45"/>
      <c r="B96" s="45"/>
      <c r="C96" s="11">
        <v>2021</v>
      </c>
      <c r="D96" s="41">
        <f t="shared" si="24"/>
        <v>5753213.3799999999</v>
      </c>
      <c r="E96" s="41">
        <f t="shared" si="23"/>
        <v>148843.20000000001</v>
      </c>
      <c r="F96" s="41">
        <f t="shared" si="23"/>
        <v>5604370.1799999997</v>
      </c>
      <c r="G96" s="41">
        <f t="shared" si="23"/>
        <v>0</v>
      </c>
      <c r="H96" s="41">
        <f t="shared" si="23"/>
        <v>0</v>
      </c>
      <c r="I96" s="4"/>
    </row>
    <row r="97" spans="1:9" s="5" customFormat="1" ht="15" outlineLevel="1" x14ac:dyDescent="0.25">
      <c r="A97" s="45"/>
      <c r="B97" s="45"/>
      <c r="C97" s="11">
        <v>2022</v>
      </c>
      <c r="D97" s="41">
        <f t="shared" si="24"/>
        <v>5967536.209999999</v>
      </c>
      <c r="E97" s="41">
        <f t="shared" si="23"/>
        <v>149314</v>
      </c>
      <c r="F97" s="41">
        <f t="shared" si="23"/>
        <v>5818222.209999999</v>
      </c>
      <c r="G97" s="41">
        <f t="shared" si="23"/>
        <v>0</v>
      </c>
      <c r="H97" s="41">
        <f t="shared" si="23"/>
        <v>0</v>
      </c>
      <c r="I97" s="4"/>
    </row>
    <row r="98" spans="1:9" s="5" customFormat="1" ht="15" outlineLevel="1" x14ac:dyDescent="0.25">
      <c r="A98" s="45"/>
      <c r="B98" s="45"/>
      <c r="C98" s="11">
        <v>2023</v>
      </c>
      <c r="D98" s="41">
        <f t="shared" si="24"/>
        <v>6182466.4199999999</v>
      </c>
      <c r="E98" s="41">
        <f t="shared" si="23"/>
        <v>143076.80000000002</v>
      </c>
      <c r="F98" s="41">
        <f t="shared" si="23"/>
        <v>6039389.6200000001</v>
      </c>
      <c r="G98" s="41">
        <f t="shared" si="23"/>
        <v>0</v>
      </c>
      <c r="H98" s="41">
        <f t="shared" si="23"/>
        <v>0</v>
      </c>
      <c r="I98" s="4"/>
    </row>
    <row r="99" spans="1:9" s="5" customFormat="1" ht="15" outlineLevel="1" x14ac:dyDescent="0.25">
      <c r="A99" s="45"/>
      <c r="B99" s="45"/>
      <c r="C99" s="11">
        <v>2024</v>
      </c>
      <c r="D99" s="41">
        <f t="shared" si="24"/>
        <v>6112676.6895999992</v>
      </c>
      <c r="E99" s="41">
        <f t="shared" si="23"/>
        <v>0</v>
      </c>
      <c r="F99" s="41">
        <f t="shared" si="23"/>
        <v>6112676.6895999992</v>
      </c>
      <c r="G99" s="41">
        <f t="shared" si="23"/>
        <v>0</v>
      </c>
      <c r="H99" s="41">
        <f t="shared" si="23"/>
        <v>0</v>
      </c>
      <c r="I99" s="4"/>
    </row>
    <row r="100" spans="1:9" s="5" customFormat="1" ht="15" customHeight="1" x14ac:dyDescent="0.25">
      <c r="A100" s="12" t="s">
        <v>17</v>
      </c>
      <c r="B100" s="12"/>
      <c r="C100" s="11"/>
      <c r="D100" s="41">
        <f>D93+D94+D95+D96+D97+D98+D99</f>
        <v>43039656.049599998</v>
      </c>
      <c r="E100" s="41">
        <f t="shared" ref="E100:F100" si="25">E93+E94+E95+E96+E97+E98+E99</f>
        <v>2404430.1</v>
      </c>
      <c r="F100" s="41">
        <f t="shared" si="25"/>
        <v>40635225.949599996</v>
      </c>
      <c r="G100" s="41"/>
      <c r="H100" s="41"/>
      <c r="I100" s="4"/>
    </row>
    <row r="101" spans="1:9" s="5" customFormat="1" ht="15" x14ac:dyDescent="0.25">
      <c r="A101" s="45" t="s">
        <v>43</v>
      </c>
      <c r="B101" s="45" t="s">
        <v>6</v>
      </c>
      <c r="C101" s="11">
        <v>2018</v>
      </c>
      <c r="D101" s="41">
        <v>3704960.34</v>
      </c>
      <c r="E101" s="41">
        <v>0</v>
      </c>
      <c r="F101" s="41">
        <v>3704960.34</v>
      </c>
      <c r="G101" s="41">
        <v>0</v>
      </c>
      <c r="H101" s="41">
        <v>0</v>
      </c>
      <c r="I101" s="4"/>
    </row>
    <row r="102" spans="1:9" s="5" customFormat="1" ht="15" x14ac:dyDescent="0.25">
      <c r="A102" s="45"/>
      <c r="B102" s="45"/>
      <c r="C102" s="11">
        <v>2019</v>
      </c>
      <c r="D102" s="41">
        <v>3809028.95</v>
      </c>
      <c r="E102" s="41">
        <v>0</v>
      </c>
      <c r="F102" s="41">
        <v>3809028.95</v>
      </c>
      <c r="G102" s="41">
        <v>0</v>
      </c>
      <c r="H102" s="41">
        <v>0</v>
      </c>
      <c r="I102" s="4"/>
    </row>
    <row r="103" spans="1:9" s="5" customFormat="1" ht="15" x14ac:dyDescent="0.25">
      <c r="A103" s="45"/>
      <c r="B103" s="45"/>
      <c r="C103" s="11">
        <v>2020</v>
      </c>
      <c r="D103" s="41">
        <f>SUM(E103:F103)</f>
        <v>6091906.5999999996</v>
      </c>
      <c r="E103" s="41">
        <v>1410464.1</v>
      </c>
      <c r="F103" s="41">
        <v>4681442.5</v>
      </c>
      <c r="G103" s="41">
        <v>0</v>
      </c>
      <c r="H103" s="41">
        <v>0</v>
      </c>
      <c r="I103" s="4"/>
    </row>
    <row r="104" spans="1:9" s="5" customFormat="1" ht="15" x14ac:dyDescent="0.25">
      <c r="A104" s="45"/>
      <c r="B104" s="45"/>
      <c r="C104" s="11">
        <v>2021</v>
      </c>
      <c r="D104" s="41">
        <v>4153063.19</v>
      </c>
      <c r="E104" s="41">
        <v>0</v>
      </c>
      <c r="F104" s="41">
        <v>4153063.19</v>
      </c>
      <c r="G104" s="41">
        <v>0</v>
      </c>
      <c r="H104" s="41">
        <v>0</v>
      </c>
      <c r="I104" s="4"/>
    </row>
    <row r="105" spans="1:9" s="5" customFormat="1" ht="15" x14ac:dyDescent="0.25">
      <c r="A105" s="45"/>
      <c r="B105" s="45"/>
      <c r="C105" s="11">
        <v>2022</v>
      </c>
      <c r="D105" s="41">
        <v>4317559.34</v>
      </c>
      <c r="E105" s="41">
        <v>0</v>
      </c>
      <c r="F105" s="41">
        <v>4317559.34</v>
      </c>
      <c r="G105" s="41">
        <v>0</v>
      </c>
      <c r="H105" s="41">
        <v>0</v>
      </c>
      <c r="I105" s="4"/>
    </row>
    <row r="106" spans="1:9" s="5" customFormat="1" ht="15" x14ac:dyDescent="0.25">
      <c r="A106" s="45"/>
      <c r="B106" s="45"/>
      <c r="C106" s="11">
        <v>2023</v>
      </c>
      <c r="D106" s="41">
        <v>4482141.34</v>
      </c>
      <c r="E106" s="41">
        <v>0</v>
      </c>
      <c r="F106" s="41">
        <v>4482141.34</v>
      </c>
      <c r="G106" s="41">
        <v>0</v>
      </c>
      <c r="H106" s="41">
        <v>0</v>
      </c>
      <c r="I106" s="4"/>
    </row>
    <row r="107" spans="1:9" s="5" customFormat="1" ht="15" x14ac:dyDescent="0.25">
      <c r="A107" s="45"/>
      <c r="B107" s="45"/>
      <c r="C107" s="11">
        <v>2024</v>
      </c>
      <c r="D107" s="41">
        <v>4661426.9935999997</v>
      </c>
      <c r="E107" s="41">
        <v>0</v>
      </c>
      <c r="F107" s="41">
        <v>4661426.9935999997</v>
      </c>
      <c r="G107" s="41">
        <v>0</v>
      </c>
      <c r="H107" s="41">
        <v>0</v>
      </c>
      <c r="I107" s="4"/>
    </row>
    <row r="108" spans="1:9" s="5" customFormat="1" ht="15" x14ac:dyDescent="0.25">
      <c r="A108" s="21" t="s">
        <v>11</v>
      </c>
      <c r="B108" s="21"/>
      <c r="C108" s="20"/>
      <c r="D108" s="41">
        <f>SUM(D101:D107)</f>
        <v>31220086.753600001</v>
      </c>
      <c r="E108" s="41">
        <f t="shared" ref="E108:F108" si="26">SUM(E101:E107)</f>
        <v>1410464.1</v>
      </c>
      <c r="F108" s="41">
        <f t="shared" si="26"/>
        <v>29809622.6536</v>
      </c>
      <c r="G108" s="41">
        <f>SUM(G101:G107)</f>
        <v>0</v>
      </c>
      <c r="H108" s="41">
        <f t="shared" ref="H108" si="27">SUM(H101:H107)</f>
        <v>0</v>
      </c>
      <c r="I108" s="4"/>
    </row>
    <row r="109" spans="1:9" ht="15" outlineLevel="1" x14ac:dyDescent="0.25">
      <c r="A109" s="45" t="s">
        <v>44</v>
      </c>
      <c r="B109" s="45" t="s">
        <v>6</v>
      </c>
      <c r="C109" s="11">
        <v>2018</v>
      </c>
      <c r="D109" s="41">
        <v>28384.799999999999</v>
      </c>
      <c r="E109" s="41">
        <v>0</v>
      </c>
      <c r="F109" s="41">
        <v>28384.799999999999</v>
      </c>
      <c r="G109" s="41">
        <v>0</v>
      </c>
      <c r="H109" s="41">
        <v>0</v>
      </c>
      <c r="I109" s="2"/>
    </row>
    <row r="110" spans="1:9" ht="15" outlineLevel="1" x14ac:dyDescent="0.25">
      <c r="A110" s="45"/>
      <c r="B110" s="45"/>
      <c r="C110" s="11">
        <v>2019</v>
      </c>
      <c r="D110" s="41">
        <v>44145.3</v>
      </c>
      <c r="E110" s="41">
        <v>0</v>
      </c>
      <c r="F110" s="41">
        <v>44145.3</v>
      </c>
      <c r="G110" s="41">
        <v>0</v>
      </c>
      <c r="H110" s="41">
        <v>0</v>
      </c>
      <c r="I110" s="2"/>
    </row>
    <row r="111" spans="1:9" ht="15.75" customHeight="1" outlineLevel="1" x14ac:dyDescent="0.25">
      <c r="A111" s="45"/>
      <c r="B111" s="45"/>
      <c r="C111" s="11">
        <v>2020</v>
      </c>
      <c r="D111" s="41">
        <v>50000</v>
      </c>
      <c r="E111" s="41">
        <v>0</v>
      </c>
      <c r="F111" s="41">
        <v>50000</v>
      </c>
      <c r="G111" s="41">
        <v>0</v>
      </c>
      <c r="H111" s="41">
        <v>0</v>
      </c>
      <c r="I111" s="2"/>
    </row>
    <row r="112" spans="1:9" ht="15" outlineLevel="1" x14ac:dyDescent="0.25">
      <c r="A112" s="45"/>
      <c r="B112" s="45"/>
      <c r="C112" s="11">
        <v>2021</v>
      </c>
      <c r="D112" s="41">
        <v>55660</v>
      </c>
      <c r="E112" s="41">
        <v>0</v>
      </c>
      <c r="F112" s="41">
        <v>55660</v>
      </c>
      <c r="G112" s="41">
        <v>0</v>
      </c>
      <c r="H112" s="41">
        <v>0</v>
      </c>
      <c r="I112" s="2"/>
    </row>
    <row r="113" spans="1:9" ht="15" outlineLevel="1" x14ac:dyDescent="0.25">
      <c r="A113" s="45"/>
      <c r="B113" s="45"/>
      <c r="C113" s="11">
        <v>2022</v>
      </c>
      <c r="D113" s="41">
        <v>55660</v>
      </c>
      <c r="E113" s="41">
        <v>0</v>
      </c>
      <c r="F113" s="41">
        <v>55660</v>
      </c>
      <c r="G113" s="41">
        <v>0</v>
      </c>
      <c r="H113" s="41">
        <v>0</v>
      </c>
      <c r="I113" s="2"/>
    </row>
    <row r="114" spans="1:9" ht="15" outlineLevel="1" x14ac:dyDescent="0.25">
      <c r="A114" s="45"/>
      <c r="B114" s="45"/>
      <c r="C114" s="11">
        <v>2023</v>
      </c>
      <c r="D114" s="41">
        <v>55660</v>
      </c>
      <c r="E114" s="41">
        <v>0</v>
      </c>
      <c r="F114" s="41">
        <v>55660</v>
      </c>
      <c r="G114" s="41">
        <v>0</v>
      </c>
      <c r="H114" s="41">
        <v>0</v>
      </c>
      <c r="I114" s="2"/>
    </row>
    <row r="115" spans="1:9" ht="15" outlineLevel="1" x14ac:dyDescent="0.25">
      <c r="A115" s="45"/>
      <c r="B115" s="45"/>
      <c r="C115" s="11">
        <v>2024</v>
      </c>
      <c r="D115" s="41">
        <v>57886.400000000001</v>
      </c>
      <c r="E115" s="41">
        <v>0</v>
      </c>
      <c r="F115" s="41">
        <v>57886.400000000001</v>
      </c>
      <c r="G115" s="41">
        <v>0</v>
      </c>
      <c r="H115" s="41">
        <v>0</v>
      </c>
      <c r="I115" s="2"/>
    </row>
    <row r="116" spans="1:9" ht="15.75" hidden="1" customHeight="1" outlineLevel="1" x14ac:dyDescent="0.25">
      <c r="A116" s="45" t="s">
        <v>7</v>
      </c>
      <c r="B116" s="45" t="s">
        <v>6</v>
      </c>
      <c r="C116" s="11">
        <v>2018</v>
      </c>
      <c r="D116" s="41">
        <f t="shared" ref="D116:D129" si="28">E116+F116+G116+H116</f>
        <v>0</v>
      </c>
      <c r="E116" s="38"/>
      <c r="F116" s="38"/>
      <c r="G116" s="41"/>
      <c r="H116" s="41"/>
      <c r="I116" s="2"/>
    </row>
    <row r="117" spans="1:9" ht="15.75" hidden="1" customHeight="1" outlineLevel="1" x14ac:dyDescent="0.25">
      <c r="A117" s="45"/>
      <c r="B117" s="45"/>
      <c r="C117" s="11">
        <v>2019</v>
      </c>
      <c r="D117" s="41">
        <f t="shared" si="28"/>
        <v>0</v>
      </c>
      <c r="E117" s="38"/>
      <c r="F117" s="38"/>
      <c r="G117" s="41"/>
      <c r="H117" s="41"/>
      <c r="I117" s="2"/>
    </row>
    <row r="118" spans="1:9" ht="25.5" hidden="1" customHeight="1" outlineLevel="1" x14ac:dyDescent="0.25">
      <c r="A118" s="45"/>
      <c r="B118" s="45"/>
      <c r="C118" s="11">
        <v>2020</v>
      </c>
      <c r="D118" s="41">
        <f t="shared" si="28"/>
        <v>0</v>
      </c>
      <c r="E118" s="38"/>
      <c r="F118" s="38"/>
      <c r="G118" s="41"/>
      <c r="H118" s="41"/>
      <c r="I118" s="2"/>
    </row>
    <row r="119" spans="1:9" ht="15.75" hidden="1" customHeight="1" outlineLevel="1" x14ac:dyDescent="0.25">
      <c r="A119" s="45"/>
      <c r="B119" s="45"/>
      <c r="C119" s="11">
        <v>2021</v>
      </c>
      <c r="D119" s="41">
        <f t="shared" si="28"/>
        <v>0</v>
      </c>
      <c r="E119" s="38"/>
      <c r="F119" s="38"/>
      <c r="G119" s="41"/>
      <c r="H119" s="41"/>
      <c r="I119" s="2"/>
    </row>
    <row r="120" spans="1:9" ht="15.75" hidden="1" customHeight="1" outlineLevel="1" x14ac:dyDescent="0.25">
      <c r="A120" s="45"/>
      <c r="B120" s="45"/>
      <c r="C120" s="11">
        <v>2022</v>
      </c>
      <c r="D120" s="41">
        <f t="shared" si="28"/>
        <v>0</v>
      </c>
      <c r="E120" s="38"/>
      <c r="F120" s="38"/>
      <c r="G120" s="41"/>
      <c r="H120" s="41"/>
      <c r="I120" s="2"/>
    </row>
    <row r="121" spans="1:9" ht="15.75" hidden="1" customHeight="1" outlineLevel="1" x14ac:dyDescent="0.25">
      <c r="A121" s="45"/>
      <c r="B121" s="45"/>
      <c r="C121" s="11">
        <v>2023</v>
      </c>
      <c r="D121" s="41">
        <f t="shared" si="28"/>
        <v>0</v>
      </c>
      <c r="E121" s="38"/>
      <c r="F121" s="38"/>
      <c r="G121" s="41"/>
      <c r="H121" s="41"/>
      <c r="I121" s="2"/>
    </row>
    <row r="122" spans="1:9" ht="15.75" hidden="1" customHeight="1" outlineLevel="1" x14ac:dyDescent="0.25">
      <c r="A122" s="45"/>
      <c r="B122" s="45"/>
      <c r="C122" s="11">
        <v>2024</v>
      </c>
      <c r="D122" s="41">
        <f t="shared" si="28"/>
        <v>0</v>
      </c>
      <c r="E122" s="38"/>
      <c r="F122" s="38"/>
      <c r="G122" s="41"/>
      <c r="H122" s="41"/>
      <c r="I122" s="2"/>
    </row>
    <row r="123" spans="1:9" ht="22.5" hidden="1" customHeight="1" outlineLevel="1" x14ac:dyDescent="0.25">
      <c r="A123" s="45" t="s">
        <v>8</v>
      </c>
      <c r="B123" s="45" t="s">
        <v>6</v>
      </c>
      <c r="C123" s="11">
        <v>2018</v>
      </c>
      <c r="D123" s="41">
        <f t="shared" si="28"/>
        <v>0</v>
      </c>
      <c r="E123" s="38"/>
      <c r="F123" s="38"/>
      <c r="G123" s="41"/>
      <c r="H123" s="41"/>
      <c r="I123" s="2"/>
    </row>
    <row r="124" spans="1:9" ht="17.25" hidden="1" customHeight="1" outlineLevel="1" x14ac:dyDescent="0.25">
      <c r="A124" s="45"/>
      <c r="B124" s="45"/>
      <c r="C124" s="11">
        <v>2019</v>
      </c>
      <c r="D124" s="41">
        <f t="shared" si="28"/>
        <v>0</v>
      </c>
      <c r="E124" s="38"/>
      <c r="F124" s="38"/>
      <c r="G124" s="41"/>
      <c r="H124" s="41"/>
      <c r="I124" s="2"/>
    </row>
    <row r="125" spans="1:9" ht="25.5" hidden="1" customHeight="1" outlineLevel="1" x14ac:dyDescent="0.25">
      <c r="A125" s="45"/>
      <c r="B125" s="45"/>
      <c r="C125" s="11">
        <v>2020</v>
      </c>
      <c r="D125" s="41">
        <f t="shared" si="28"/>
        <v>0</v>
      </c>
      <c r="E125" s="38"/>
      <c r="F125" s="38"/>
      <c r="G125" s="41"/>
      <c r="H125" s="41"/>
      <c r="I125" s="2"/>
    </row>
    <row r="126" spans="1:9" ht="15.75" hidden="1" customHeight="1" outlineLevel="1" x14ac:dyDescent="0.25">
      <c r="A126" s="45"/>
      <c r="B126" s="45"/>
      <c r="C126" s="11">
        <v>2021</v>
      </c>
      <c r="D126" s="41">
        <f t="shared" si="28"/>
        <v>0</v>
      </c>
      <c r="E126" s="38"/>
      <c r="F126" s="38"/>
      <c r="G126" s="41"/>
      <c r="H126" s="41"/>
      <c r="I126" s="2"/>
    </row>
    <row r="127" spans="1:9" ht="15.75" hidden="1" customHeight="1" outlineLevel="1" x14ac:dyDescent="0.25">
      <c r="A127" s="45"/>
      <c r="B127" s="45"/>
      <c r="C127" s="11">
        <v>2022</v>
      </c>
      <c r="D127" s="41">
        <f t="shared" si="28"/>
        <v>0</v>
      </c>
      <c r="E127" s="38"/>
      <c r="F127" s="38"/>
      <c r="G127" s="41"/>
      <c r="H127" s="41"/>
      <c r="I127" s="2"/>
    </row>
    <row r="128" spans="1:9" ht="15.75" hidden="1" customHeight="1" outlineLevel="1" x14ac:dyDescent="0.25">
      <c r="A128" s="45"/>
      <c r="B128" s="45"/>
      <c r="C128" s="11">
        <v>2023</v>
      </c>
      <c r="D128" s="41">
        <f t="shared" si="28"/>
        <v>0</v>
      </c>
      <c r="E128" s="38"/>
      <c r="F128" s="38"/>
      <c r="G128" s="41"/>
      <c r="H128" s="41"/>
      <c r="I128" s="2"/>
    </row>
    <row r="129" spans="1:9" ht="15.75" hidden="1" customHeight="1" outlineLevel="1" x14ac:dyDescent="0.25">
      <c r="A129" s="45"/>
      <c r="B129" s="45"/>
      <c r="C129" s="11">
        <v>2024</v>
      </c>
      <c r="D129" s="41">
        <f t="shared" si="28"/>
        <v>0</v>
      </c>
      <c r="E129" s="38"/>
      <c r="F129" s="38"/>
      <c r="G129" s="41"/>
      <c r="H129" s="41"/>
      <c r="I129" s="2"/>
    </row>
    <row r="130" spans="1:9" ht="15.75" customHeight="1" outlineLevel="1" x14ac:dyDescent="0.25">
      <c r="A130" s="21" t="s">
        <v>11</v>
      </c>
      <c r="B130" s="21"/>
      <c r="C130" s="20"/>
      <c r="D130" s="41">
        <f>SUM(D109:D115)</f>
        <v>347396.5</v>
      </c>
      <c r="E130" s="41">
        <f t="shared" ref="E130:H130" si="29">SUM(E109:E115)</f>
        <v>0</v>
      </c>
      <c r="F130" s="41">
        <f t="shared" si="29"/>
        <v>347396.5</v>
      </c>
      <c r="G130" s="41">
        <f t="shared" si="29"/>
        <v>0</v>
      </c>
      <c r="H130" s="41">
        <f t="shared" si="29"/>
        <v>0</v>
      </c>
      <c r="I130" s="2"/>
    </row>
    <row r="131" spans="1:9" ht="15.75" customHeight="1" outlineLevel="1" x14ac:dyDescent="0.25">
      <c r="A131" s="45" t="s">
        <v>45</v>
      </c>
      <c r="B131" s="45" t="s">
        <v>6</v>
      </c>
      <c r="C131" s="11">
        <v>2018</v>
      </c>
      <c r="D131" s="41">
        <v>850196.82</v>
      </c>
      <c r="E131" s="41">
        <v>139709</v>
      </c>
      <c r="F131" s="41">
        <v>710487.82</v>
      </c>
      <c r="G131" s="41">
        <v>0</v>
      </c>
      <c r="H131" s="41">
        <v>0</v>
      </c>
      <c r="I131" s="2"/>
    </row>
    <row r="132" spans="1:9" ht="15" outlineLevel="1" x14ac:dyDescent="0.25">
      <c r="A132" s="45"/>
      <c r="B132" s="45"/>
      <c r="C132" s="11">
        <v>2019</v>
      </c>
      <c r="D132" s="41">
        <v>851554.2</v>
      </c>
      <c r="E132" s="41">
        <v>136482.29999999999</v>
      </c>
      <c r="F132" s="41">
        <v>715071.9</v>
      </c>
      <c r="G132" s="41">
        <v>0</v>
      </c>
      <c r="H132" s="41">
        <v>0</v>
      </c>
      <c r="I132" s="2"/>
    </row>
    <row r="133" spans="1:9" ht="15.75" customHeight="1" outlineLevel="1" x14ac:dyDescent="0.25">
      <c r="A133" s="45"/>
      <c r="B133" s="45"/>
      <c r="C133" s="11">
        <v>2020</v>
      </c>
      <c r="D133" s="41">
        <v>792849.4</v>
      </c>
      <c r="E133" s="41">
        <v>96736.8</v>
      </c>
      <c r="F133" s="41">
        <v>696112.6</v>
      </c>
      <c r="G133" s="41">
        <v>0</v>
      </c>
      <c r="H133" s="41">
        <v>0</v>
      </c>
      <c r="I133" s="2"/>
    </row>
    <row r="134" spans="1:9" ht="15" outlineLevel="1" x14ac:dyDescent="0.25">
      <c r="A134" s="45"/>
      <c r="B134" s="45"/>
      <c r="C134" s="11">
        <v>2021</v>
      </c>
      <c r="D134" s="41">
        <f>E134+F134</f>
        <v>815854.95</v>
      </c>
      <c r="E134" s="41">
        <v>97963.199999999997</v>
      </c>
      <c r="F134" s="41">
        <v>717891.75</v>
      </c>
      <c r="G134" s="41">
        <v>0</v>
      </c>
      <c r="H134" s="41">
        <v>0</v>
      </c>
      <c r="I134" s="2"/>
    </row>
    <row r="135" spans="1:9" ht="15" outlineLevel="1" x14ac:dyDescent="0.25">
      <c r="A135" s="45"/>
      <c r="B135" s="45"/>
      <c r="C135" s="11">
        <v>2022</v>
      </c>
      <c r="D135" s="41">
        <f>E135+F135</f>
        <v>845122.5</v>
      </c>
      <c r="E135" s="41">
        <v>99235.1</v>
      </c>
      <c r="F135" s="41">
        <v>745887.4</v>
      </c>
      <c r="G135" s="41">
        <v>0</v>
      </c>
      <c r="H135" s="41">
        <v>0</v>
      </c>
      <c r="I135" s="2"/>
    </row>
    <row r="136" spans="1:9" ht="15" outlineLevel="1" x14ac:dyDescent="0.25">
      <c r="A136" s="45"/>
      <c r="B136" s="45"/>
      <c r="C136" s="11">
        <v>2023</v>
      </c>
      <c r="D136" s="41">
        <f>E136+F136</f>
        <v>874238</v>
      </c>
      <c r="E136" s="41">
        <v>99235.1</v>
      </c>
      <c r="F136" s="41">
        <v>775002.9</v>
      </c>
      <c r="G136" s="41">
        <v>0</v>
      </c>
      <c r="H136" s="41">
        <v>0</v>
      </c>
      <c r="I136" s="2"/>
    </row>
    <row r="137" spans="1:9" ht="15" outlineLevel="1" x14ac:dyDescent="0.25">
      <c r="A137" s="45"/>
      <c r="B137" s="45"/>
      <c r="C137" s="11">
        <v>2024</v>
      </c>
      <c r="D137" s="41">
        <v>806003.01600000006</v>
      </c>
      <c r="E137" s="41">
        <v>0</v>
      </c>
      <c r="F137" s="41">
        <v>806003.01600000006</v>
      </c>
      <c r="G137" s="41">
        <v>0</v>
      </c>
      <c r="H137" s="41">
        <v>0</v>
      </c>
      <c r="I137" s="2"/>
    </row>
    <row r="138" spans="1:9" ht="15" hidden="1" customHeight="1" x14ac:dyDescent="0.25">
      <c r="A138" s="45" t="s">
        <v>14</v>
      </c>
      <c r="B138" s="45" t="s">
        <v>6</v>
      </c>
      <c r="C138" s="11">
        <v>2018</v>
      </c>
      <c r="D138" s="41">
        <f t="shared" ref="D138:D144" si="30">E138+F138+G138+H138</f>
        <v>0</v>
      </c>
      <c r="E138" s="38"/>
      <c r="F138" s="38"/>
      <c r="G138" s="38"/>
      <c r="H138" s="38"/>
      <c r="I138" s="2"/>
    </row>
    <row r="139" spans="1:9" ht="15.75" hidden="1" customHeight="1" x14ac:dyDescent="0.25">
      <c r="A139" s="45"/>
      <c r="B139" s="45"/>
      <c r="C139" s="11">
        <v>2019</v>
      </c>
      <c r="D139" s="41">
        <f t="shared" si="30"/>
        <v>0</v>
      </c>
      <c r="E139" s="38"/>
      <c r="F139" s="38"/>
      <c r="G139" s="38"/>
      <c r="H139" s="38"/>
      <c r="I139" s="2"/>
    </row>
    <row r="140" spans="1:9" ht="15" hidden="1" customHeight="1" x14ac:dyDescent="0.25">
      <c r="A140" s="45"/>
      <c r="B140" s="45"/>
      <c r="C140" s="11">
        <v>2020</v>
      </c>
      <c r="D140" s="41">
        <f t="shared" si="30"/>
        <v>0</v>
      </c>
      <c r="E140" s="38"/>
      <c r="F140" s="38"/>
      <c r="G140" s="38"/>
      <c r="H140" s="38"/>
      <c r="I140" s="2"/>
    </row>
    <row r="141" spans="1:9" ht="15" hidden="1" customHeight="1" x14ac:dyDescent="0.25">
      <c r="A141" s="45"/>
      <c r="B141" s="45"/>
      <c r="C141" s="11">
        <v>2021</v>
      </c>
      <c r="D141" s="41">
        <f t="shared" si="30"/>
        <v>0</v>
      </c>
      <c r="E141" s="38"/>
      <c r="F141" s="38"/>
      <c r="G141" s="38"/>
      <c r="H141" s="38"/>
      <c r="I141" s="2"/>
    </row>
    <row r="142" spans="1:9" ht="15" hidden="1" customHeight="1" x14ac:dyDescent="0.25">
      <c r="A142" s="45"/>
      <c r="B142" s="45"/>
      <c r="C142" s="11">
        <v>2022</v>
      </c>
      <c r="D142" s="41">
        <f t="shared" si="30"/>
        <v>0</v>
      </c>
      <c r="E142" s="38"/>
      <c r="F142" s="38"/>
      <c r="G142" s="38"/>
      <c r="H142" s="38"/>
      <c r="I142" s="2"/>
    </row>
    <row r="143" spans="1:9" ht="15" hidden="1" customHeight="1" x14ac:dyDescent="0.25">
      <c r="A143" s="45"/>
      <c r="B143" s="45"/>
      <c r="C143" s="11">
        <v>2023</v>
      </c>
      <c r="D143" s="41">
        <f t="shared" si="30"/>
        <v>0</v>
      </c>
      <c r="E143" s="38"/>
      <c r="F143" s="38"/>
      <c r="G143" s="38"/>
      <c r="H143" s="38"/>
      <c r="I143" s="2"/>
    </row>
    <row r="144" spans="1:9" ht="15" hidden="1" customHeight="1" x14ac:dyDescent="0.25">
      <c r="A144" s="45"/>
      <c r="B144" s="45"/>
      <c r="C144" s="11">
        <v>2024</v>
      </c>
      <c r="D144" s="41">
        <f t="shared" si="30"/>
        <v>0</v>
      </c>
      <c r="E144" s="38"/>
      <c r="F144" s="38"/>
      <c r="G144" s="38"/>
      <c r="H144" s="38"/>
      <c r="I144" s="2"/>
    </row>
    <row r="145" spans="1:9" ht="15" customHeight="1" x14ac:dyDescent="0.25">
      <c r="A145" s="21" t="s">
        <v>11</v>
      </c>
      <c r="B145" s="21"/>
      <c r="C145" s="20"/>
      <c r="D145" s="41">
        <f>SUM(D131:D137)</f>
        <v>5835818.8859999999</v>
      </c>
      <c r="E145" s="41">
        <f t="shared" ref="E145:H145" si="31">SUM(E131:E137)</f>
        <v>669361.5</v>
      </c>
      <c r="F145" s="41">
        <f t="shared" si="31"/>
        <v>5166457.3859999999</v>
      </c>
      <c r="G145" s="41">
        <f t="shared" si="31"/>
        <v>0</v>
      </c>
      <c r="H145" s="41">
        <f t="shared" si="31"/>
        <v>0</v>
      </c>
      <c r="I145" s="2"/>
    </row>
    <row r="146" spans="1:9" ht="15.75" customHeight="1" outlineLevel="1" x14ac:dyDescent="0.25">
      <c r="A146" s="45" t="s">
        <v>46</v>
      </c>
      <c r="B146" s="45" t="s">
        <v>6</v>
      </c>
      <c r="C146" s="11">
        <v>2018</v>
      </c>
      <c r="D146" s="41">
        <v>8992.9</v>
      </c>
      <c r="E146" s="43">
        <v>4406.5</v>
      </c>
      <c r="F146" s="41">
        <v>4586.3999999999996</v>
      </c>
      <c r="G146" s="38"/>
      <c r="H146" s="38"/>
      <c r="I146" s="2"/>
    </row>
    <row r="147" spans="1:9" ht="15.75" outlineLevel="1" x14ac:dyDescent="0.25">
      <c r="A147" s="45"/>
      <c r="B147" s="45"/>
      <c r="C147" s="11">
        <v>2019</v>
      </c>
      <c r="D147" s="41">
        <v>8992.9000000000015</v>
      </c>
      <c r="E147" s="43">
        <v>2311.8000000000002</v>
      </c>
      <c r="F147" s="41">
        <v>6681.1</v>
      </c>
      <c r="G147" s="38"/>
      <c r="H147" s="38"/>
      <c r="I147" s="2"/>
    </row>
    <row r="148" spans="1:9" ht="15.75" customHeight="1" outlineLevel="1" x14ac:dyDescent="0.25">
      <c r="A148" s="45"/>
      <c r="B148" s="45"/>
      <c r="C148" s="11">
        <v>2020</v>
      </c>
      <c r="D148" s="41">
        <v>10214.299999999999</v>
      </c>
      <c r="E148" s="43">
        <v>3533.2</v>
      </c>
      <c r="F148" s="41">
        <v>6681.1</v>
      </c>
      <c r="G148" s="38"/>
      <c r="H148" s="38"/>
      <c r="I148" s="2"/>
    </row>
    <row r="149" spans="1:9" ht="15.75" outlineLevel="1" x14ac:dyDescent="0.25">
      <c r="A149" s="45"/>
      <c r="B149" s="45"/>
      <c r="C149" s="11">
        <v>2021</v>
      </c>
      <c r="D149" s="41">
        <f>E149+F149</f>
        <v>7722.4000000000005</v>
      </c>
      <c r="E149" s="43">
        <v>1041.3</v>
      </c>
      <c r="F149" s="41">
        <v>6681.1</v>
      </c>
      <c r="G149" s="38"/>
      <c r="H149" s="38"/>
      <c r="I149" s="2"/>
    </row>
    <row r="150" spans="1:9" ht="15.75" outlineLevel="1" x14ac:dyDescent="0.25">
      <c r="A150" s="45"/>
      <c r="B150" s="45"/>
      <c r="C150" s="11">
        <v>2022</v>
      </c>
      <c r="D150" s="41">
        <f t="shared" ref="D150:D151" si="32">E150+F150</f>
        <v>7722.4000000000005</v>
      </c>
      <c r="E150" s="43">
        <v>1041.3</v>
      </c>
      <c r="F150" s="41">
        <v>6681.1</v>
      </c>
      <c r="G150" s="38"/>
      <c r="H150" s="38"/>
      <c r="I150" s="2"/>
    </row>
    <row r="151" spans="1:9" ht="15.75" outlineLevel="1" x14ac:dyDescent="0.25">
      <c r="A151" s="45"/>
      <c r="B151" s="45"/>
      <c r="C151" s="11">
        <v>2023</v>
      </c>
      <c r="D151" s="41">
        <f t="shared" si="32"/>
        <v>7722.4000000000005</v>
      </c>
      <c r="E151" s="43">
        <v>1041.3</v>
      </c>
      <c r="F151" s="41">
        <v>6681.1</v>
      </c>
      <c r="G151" s="38"/>
      <c r="H151" s="38"/>
      <c r="I151" s="2"/>
    </row>
    <row r="152" spans="1:9" ht="15.75" outlineLevel="1" x14ac:dyDescent="0.25">
      <c r="A152" s="45"/>
      <c r="B152" s="45"/>
      <c r="C152" s="11">
        <v>2024</v>
      </c>
      <c r="D152" s="41">
        <v>6948.344000000001</v>
      </c>
      <c r="E152" s="43"/>
      <c r="F152" s="41">
        <v>6948.344000000001</v>
      </c>
      <c r="G152" s="38"/>
      <c r="H152" s="38"/>
      <c r="I152" s="2"/>
    </row>
    <row r="153" spans="1:9" ht="15" outlineLevel="1" x14ac:dyDescent="0.25">
      <c r="A153" s="21" t="s">
        <v>11</v>
      </c>
      <c r="B153" s="21"/>
      <c r="C153" s="20"/>
      <c r="D153" s="41">
        <f>SUM(D146:D152)</f>
        <v>58315.644</v>
      </c>
      <c r="E153" s="41">
        <f t="shared" ref="E153:H153" si="33">SUM(E146:E152)</f>
        <v>13375.399999999998</v>
      </c>
      <c r="F153" s="41">
        <f t="shared" si="33"/>
        <v>44940.243999999992</v>
      </c>
      <c r="G153" s="41">
        <f t="shared" si="33"/>
        <v>0</v>
      </c>
      <c r="H153" s="41">
        <f t="shared" si="33"/>
        <v>0</v>
      </c>
      <c r="I153" s="2"/>
    </row>
    <row r="154" spans="1:9" ht="15" outlineLevel="1" x14ac:dyDescent="0.25">
      <c r="A154" s="45" t="s">
        <v>47</v>
      </c>
      <c r="B154" s="45" t="s">
        <v>6</v>
      </c>
      <c r="C154" s="11">
        <v>2018</v>
      </c>
      <c r="D154" s="41">
        <v>19275</v>
      </c>
      <c r="E154" s="41">
        <v>0</v>
      </c>
      <c r="F154" s="41">
        <v>19275</v>
      </c>
      <c r="G154" s="41">
        <v>0</v>
      </c>
      <c r="H154" s="41">
        <v>0</v>
      </c>
      <c r="I154" s="2"/>
    </row>
    <row r="155" spans="1:9" ht="15" outlineLevel="1" x14ac:dyDescent="0.25">
      <c r="A155" s="45"/>
      <c r="B155" s="45"/>
      <c r="C155" s="11">
        <v>2019</v>
      </c>
      <c r="D155" s="41">
        <v>19775</v>
      </c>
      <c r="E155" s="41">
        <v>0</v>
      </c>
      <c r="F155" s="41">
        <v>19775</v>
      </c>
      <c r="G155" s="41">
        <v>0</v>
      </c>
      <c r="H155" s="41">
        <v>0</v>
      </c>
      <c r="I155" s="2"/>
    </row>
    <row r="156" spans="1:9" ht="14.25" customHeight="1" outlineLevel="1" x14ac:dyDescent="0.25">
      <c r="A156" s="45"/>
      <c r="B156" s="45"/>
      <c r="C156" s="11">
        <v>2020</v>
      </c>
      <c r="D156" s="41">
        <v>19600</v>
      </c>
      <c r="E156" s="41">
        <v>0</v>
      </c>
      <c r="F156" s="41">
        <v>19600</v>
      </c>
      <c r="G156" s="41">
        <v>0</v>
      </c>
      <c r="H156" s="41">
        <v>0</v>
      </c>
      <c r="I156" s="2"/>
    </row>
    <row r="157" spans="1:9" ht="15" outlineLevel="1" x14ac:dyDescent="0.25">
      <c r="A157" s="45"/>
      <c r="B157" s="45"/>
      <c r="C157" s="11">
        <v>2021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2"/>
    </row>
    <row r="158" spans="1:9" ht="15" outlineLevel="1" x14ac:dyDescent="0.25">
      <c r="A158" s="45"/>
      <c r="B158" s="45"/>
      <c r="C158" s="11">
        <v>2022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2"/>
    </row>
    <row r="159" spans="1:9" ht="15" outlineLevel="1" x14ac:dyDescent="0.25">
      <c r="A159" s="45"/>
      <c r="B159" s="45"/>
      <c r="C159" s="11">
        <v>2023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2"/>
    </row>
    <row r="160" spans="1:9" ht="15" outlineLevel="1" x14ac:dyDescent="0.25">
      <c r="A160" s="45"/>
      <c r="B160" s="45"/>
      <c r="C160" s="11">
        <v>2024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2"/>
    </row>
    <row r="161" spans="1:9" ht="15" outlineLevel="1" x14ac:dyDescent="0.25">
      <c r="A161" s="21" t="s">
        <v>11</v>
      </c>
      <c r="B161" s="21"/>
      <c r="C161" s="20"/>
      <c r="D161" s="41">
        <f>SUM(D154:D160)</f>
        <v>58650</v>
      </c>
      <c r="E161" s="41">
        <f t="shared" ref="E161:F161" si="34">SUM(E154:E160)</f>
        <v>0</v>
      </c>
      <c r="F161" s="41">
        <f t="shared" si="34"/>
        <v>58650</v>
      </c>
      <c r="G161" s="41"/>
      <c r="H161" s="41"/>
      <c r="I161" s="2"/>
    </row>
    <row r="162" spans="1:9" ht="15" customHeight="1" x14ac:dyDescent="0.25">
      <c r="A162" s="45" t="s">
        <v>48</v>
      </c>
      <c r="B162" s="45" t="s">
        <v>51</v>
      </c>
      <c r="C162" s="11">
        <v>2018</v>
      </c>
      <c r="D162" s="41">
        <v>483040.15</v>
      </c>
      <c r="E162" s="41">
        <v>0</v>
      </c>
      <c r="F162" s="41">
        <v>483040.15</v>
      </c>
      <c r="G162" s="41">
        <v>0</v>
      </c>
      <c r="H162" s="41">
        <v>0</v>
      </c>
      <c r="I162" s="2"/>
    </row>
    <row r="163" spans="1:9" ht="15" x14ac:dyDescent="0.25">
      <c r="A163" s="45"/>
      <c r="B163" s="45"/>
      <c r="C163" s="11">
        <v>2019</v>
      </c>
      <c r="D163" s="41">
        <v>488768.39999999997</v>
      </c>
      <c r="E163" s="41">
        <v>0</v>
      </c>
      <c r="F163" s="41">
        <v>488768.39999999997</v>
      </c>
      <c r="G163" s="41">
        <v>0</v>
      </c>
      <c r="H163" s="41">
        <v>0</v>
      </c>
      <c r="I163" s="2"/>
    </row>
    <row r="164" spans="1:9" ht="15" customHeight="1" x14ac:dyDescent="0.25">
      <c r="A164" s="45"/>
      <c r="B164" s="45"/>
      <c r="C164" s="11">
        <v>2020</v>
      </c>
      <c r="D164" s="41">
        <f>F164</f>
        <v>168393</v>
      </c>
      <c r="E164" s="41">
        <v>0</v>
      </c>
      <c r="F164" s="41">
        <v>168393</v>
      </c>
      <c r="G164" s="41">
        <v>0</v>
      </c>
      <c r="H164" s="41">
        <v>0</v>
      </c>
      <c r="I164" s="2"/>
    </row>
    <row r="165" spans="1:9" ht="15" customHeight="1" x14ac:dyDescent="0.25">
      <c r="A165" s="45"/>
      <c r="B165" s="45"/>
      <c r="C165" s="11">
        <v>2021</v>
      </c>
      <c r="D165" s="41">
        <v>116226.04000000001</v>
      </c>
      <c r="E165" s="41">
        <v>0</v>
      </c>
      <c r="F165" s="41">
        <v>116226.04000000001</v>
      </c>
      <c r="G165" s="41">
        <v>0</v>
      </c>
      <c r="H165" s="41">
        <v>0</v>
      </c>
      <c r="I165" s="2"/>
    </row>
    <row r="166" spans="1:9" ht="15" customHeight="1" x14ac:dyDescent="0.25">
      <c r="A166" s="45"/>
      <c r="B166" s="45"/>
      <c r="C166" s="11">
        <v>2022</v>
      </c>
      <c r="D166" s="41">
        <v>118216.76999999999</v>
      </c>
      <c r="E166" s="41">
        <v>0</v>
      </c>
      <c r="F166" s="41">
        <v>118216.76999999999</v>
      </c>
      <c r="G166" s="41">
        <v>0</v>
      </c>
      <c r="H166" s="41">
        <v>0</v>
      </c>
      <c r="I166" s="2"/>
    </row>
    <row r="167" spans="1:9" ht="15" customHeight="1" x14ac:dyDescent="0.25">
      <c r="A167" s="45"/>
      <c r="B167" s="45"/>
      <c r="C167" s="11">
        <v>2023</v>
      </c>
      <c r="D167" s="41">
        <v>120287.08</v>
      </c>
      <c r="E167" s="41">
        <v>0</v>
      </c>
      <c r="F167" s="41">
        <v>120287.08</v>
      </c>
      <c r="G167" s="41">
        <v>0</v>
      </c>
      <c r="H167" s="41">
        <v>0</v>
      </c>
      <c r="I167" s="2"/>
    </row>
    <row r="168" spans="1:9" ht="15" customHeight="1" x14ac:dyDescent="0.25">
      <c r="A168" s="45"/>
      <c r="B168" s="45"/>
      <c r="C168" s="11">
        <v>2024</v>
      </c>
      <c r="D168" s="41">
        <v>58240</v>
      </c>
      <c r="E168" s="41">
        <v>0</v>
      </c>
      <c r="F168" s="41">
        <v>58240</v>
      </c>
      <c r="G168" s="41">
        <v>0</v>
      </c>
      <c r="H168" s="41">
        <v>0</v>
      </c>
      <c r="I168" s="2"/>
    </row>
    <row r="169" spans="1:9" ht="15" customHeight="1" x14ac:dyDescent="0.25">
      <c r="A169" s="21" t="s">
        <v>11</v>
      </c>
      <c r="B169" s="21"/>
      <c r="C169" s="20"/>
      <c r="D169" s="41">
        <f>SUM(D162:D168)</f>
        <v>1553171.4400000002</v>
      </c>
      <c r="E169" s="41">
        <f t="shared" ref="E169:H169" si="35">SUM(E162:E168)</f>
        <v>0</v>
      </c>
      <c r="F169" s="41">
        <f t="shared" si="35"/>
        <v>1553171.4400000002</v>
      </c>
      <c r="G169" s="41">
        <f t="shared" si="35"/>
        <v>0</v>
      </c>
      <c r="H169" s="41">
        <f t="shared" si="35"/>
        <v>0</v>
      </c>
      <c r="I169" s="2"/>
    </row>
    <row r="170" spans="1:9" ht="15.75" customHeight="1" outlineLevel="1" x14ac:dyDescent="0.25">
      <c r="A170" s="45" t="s">
        <v>49</v>
      </c>
      <c r="B170" s="45" t="s">
        <v>6</v>
      </c>
      <c r="C170" s="11">
        <v>2018</v>
      </c>
      <c r="D170" s="41">
        <v>360660.62</v>
      </c>
      <c r="E170" s="43">
        <v>0</v>
      </c>
      <c r="F170" s="41">
        <v>360660.62</v>
      </c>
      <c r="G170" s="43">
        <v>0</v>
      </c>
      <c r="H170" s="43">
        <v>0</v>
      </c>
      <c r="I170" s="2"/>
    </row>
    <row r="171" spans="1:9" ht="15" outlineLevel="1" x14ac:dyDescent="0.25">
      <c r="A171" s="45"/>
      <c r="B171" s="45"/>
      <c r="C171" s="11">
        <v>2019</v>
      </c>
      <c r="D171" s="41">
        <v>451242.17</v>
      </c>
      <c r="E171" s="43">
        <v>0</v>
      </c>
      <c r="F171" s="41">
        <v>451242.17</v>
      </c>
      <c r="G171" s="43">
        <v>0</v>
      </c>
      <c r="H171" s="43">
        <v>0</v>
      </c>
      <c r="I171" s="2"/>
    </row>
    <row r="172" spans="1:9" ht="16.5" customHeight="1" outlineLevel="1" x14ac:dyDescent="0.25">
      <c r="A172" s="45"/>
      <c r="B172" s="45"/>
      <c r="C172" s="11">
        <v>2020</v>
      </c>
      <c r="D172" s="41">
        <v>462178.80000000005</v>
      </c>
      <c r="E172" s="43">
        <v>0</v>
      </c>
      <c r="F172" s="41">
        <v>462178.80000000005</v>
      </c>
      <c r="G172" s="43">
        <v>0</v>
      </c>
      <c r="H172" s="43">
        <v>0</v>
      </c>
      <c r="I172" s="2"/>
    </row>
    <row r="173" spans="1:9" ht="15" outlineLevel="1" x14ac:dyDescent="0.25">
      <c r="A173" s="45"/>
      <c r="B173" s="45"/>
      <c r="C173" s="11">
        <v>2021</v>
      </c>
      <c r="D173" s="41">
        <v>464208.89999999997</v>
      </c>
      <c r="E173" s="43">
        <v>0</v>
      </c>
      <c r="F173" s="41">
        <v>464208.89999999997</v>
      </c>
      <c r="G173" s="43">
        <v>0</v>
      </c>
      <c r="H173" s="43">
        <v>0</v>
      </c>
      <c r="I173" s="2"/>
    </row>
    <row r="174" spans="1:9" ht="15" outlineLevel="1" x14ac:dyDescent="0.25">
      <c r="A174" s="45"/>
      <c r="B174" s="45"/>
      <c r="C174" s="11">
        <v>2022</v>
      </c>
      <c r="D174" s="41">
        <v>482777.29999999993</v>
      </c>
      <c r="E174" s="43">
        <v>0</v>
      </c>
      <c r="F174" s="41">
        <v>482777.29999999993</v>
      </c>
      <c r="G174" s="43">
        <v>0</v>
      </c>
      <c r="H174" s="43">
        <v>0</v>
      </c>
      <c r="I174" s="2"/>
    </row>
    <row r="175" spans="1:9" ht="15" outlineLevel="1" x14ac:dyDescent="0.25">
      <c r="A175" s="45"/>
      <c r="B175" s="45"/>
      <c r="C175" s="11">
        <v>2023</v>
      </c>
      <c r="D175" s="41">
        <v>502088.39999999997</v>
      </c>
      <c r="E175" s="43">
        <v>0</v>
      </c>
      <c r="F175" s="41">
        <v>502088.39999999997</v>
      </c>
      <c r="G175" s="43">
        <v>0</v>
      </c>
      <c r="H175" s="43">
        <v>0</v>
      </c>
      <c r="I175" s="2"/>
    </row>
    <row r="176" spans="1:9" ht="15" outlineLevel="1" x14ac:dyDescent="0.25">
      <c r="A176" s="45"/>
      <c r="B176" s="45"/>
      <c r="C176" s="11">
        <v>2024</v>
      </c>
      <c r="D176" s="41">
        <v>522171.93599999999</v>
      </c>
      <c r="E176" s="43">
        <v>0</v>
      </c>
      <c r="F176" s="41">
        <v>522171.93599999999</v>
      </c>
      <c r="G176" s="43">
        <v>0</v>
      </c>
      <c r="H176" s="43">
        <v>0</v>
      </c>
      <c r="I176" s="2"/>
    </row>
    <row r="177" spans="1:9" ht="15" outlineLevel="1" x14ac:dyDescent="0.25">
      <c r="A177" s="30" t="s">
        <v>11</v>
      </c>
      <c r="B177" s="30"/>
      <c r="C177" s="20"/>
      <c r="D177" s="41">
        <f>SUM(D170:D176)</f>
        <v>3245328.1260000002</v>
      </c>
      <c r="E177" s="41">
        <f t="shared" ref="E177:H177" si="36">SUM(E170:E176)</f>
        <v>0</v>
      </c>
      <c r="F177" s="41">
        <f t="shared" si="36"/>
        <v>3245328.1260000002</v>
      </c>
      <c r="G177" s="41">
        <f t="shared" si="36"/>
        <v>0</v>
      </c>
      <c r="H177" s="41">
        <f t="shared" si="36"/>
        <v>0</v>
      </c>
      <c r="I177" s="2"/>
    </row>
    <row r="178" spans="1:9" ht="15.75" customHeight="1" outlineLevel="1" x14ac:dyDescent="0.25">
      <c r="A178" s="45" t="s">
        <v>50</v>
      </c>
      <c r="B178" s="45" t="s">
        <v>6</v>
      </c>
      <c r="C178" s="11">
        <v>2019</v>
      </c>
      <c r="D178" s="41">
        <v>149000</v>
      </c>
      <c r="E178" s="41">
        <v>99830</v>
      </c>
      <c r="F178" s="41">
        <v>49170</v>
      </c>
      <c r="G178" s="41">
        <v>0</v>
      </c>
      <c r="H178" s="41">
        <v>0</v>
      </c>
      <c r="I178" s="2"/>
    </row>
    <row r="179" spans="1:9" ht="16.5" customHeight="1" outlineLevel="1" x14ac:dyDescent="0.25">
      <c r="A179" s="45"/>
      <c r="B179" s="45"/>
      <c r="C179" s="11">
        <v>2020</v>
      </c>
      <c r="D179" s="41">
        <v>145477.9</v>
      </c>
      <c r="E179" s="41">
        <v>69722.399999999994</v>
      </c>
      <c r="F179" s="41">
        <v>75755.5</v>
      </c>
      <c r="G179" s="41">
        <v>0</v>
      </c>
      <c r="H179" s="41">
        <v>0</v>
      </c>
      <c r="I179" s="2"/>
    </row>
    <row r="180" spans="1:9" ht="15.75" customHeight="1" outlineLevel="1" x14ac:dyDescent="0.25">
      <c r="A180" s="45"/>
      <c r="B180" s="45"/>
      <c r="C180" s="11">
        <v>2021</v>
      </c>
      <c r="D180" s="41">
        <f t="shared" ref="D180:D181" si="37">E180+F180</f>
        <v>140477.9</v>
      </c>
      <c r="E180" s="41">
        <v>49838.7</v>
      </c>
      <c r="F180" s="41">
        <v>90639.2</v>
      </c>
      <c r="G180" s="41">
        <v>0</v>
      </c>
      <c r="H180" s="41">
        <v>0</v>
      </c>
      <c r="I180" s="2"/>
    </row>
    <row r="181" spans="1:9" ht="15.75" customHeight="1" outlineLevel="1" x14ac:dyDescent="0.25">
      <c r="A181" s="45"/>
      <c r="B181" s="45"/>
      <c r="C181" s="11">
        <v>2022</v>
      </c>
      <c r="D181" s="41">
        <f t="shared" si="37"/>
        <v>140477.9</v>
      </c>
      <c r="E181" s="41">
        <v>49037.599999999999</v>
      </c>
      <c r="F181" s="41">
        <v>91440.3</v>
      </c>
      <c r="G181" s="41">
        <v>0</v>
      </c>
      <c r="H181" s="41">
        <v>0</v>
      </c>
      <c r="I181" s="2"/>
    </row>
    <row r="182" spans="1:9" ht="15.75" customHeight="1" outlineLevel="1" x14ac:dyDescent="0.25">
      <c r="A182" s="45"/>
      <c r="B182" s="45"/>
      <c r="C182" s="11">
        <v>2023</v>
      </c>
      <c r="D182" s="41">
        <f>E182+F182</f>
        <v>140329.20000000001</v>
      </c>
      <c r="E182" s="41">
        <v>42800.4</v>
      </c>
      <c r="F182" s="41">
        <v>97528.8</v>
      </c>
      <c r="G182" s="41">
        <v>0</v>
      </c>
      <c r="H182" s="41">
        <v>0</v>
      </c>
      <c r="I182" s="2"/>
    </row>
    <row r="183" spans="1:9" ht="15.75" customHeight="1" outlineLevel="1" x14ac:dyDescent="0.25">
      <c r="A183" s="45"/>
      <c r="B183" s="45"/>
      <c r="C183" s="11">
        <v>2024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2"/>
    </row>
    <row r="184" spans="1:9" ht="15.75" customHeight="1" outlineLevel="1" x14ac:dyDescent="0.25">
      <c r="A184" s="21" t="s">
        <v>11</v>
      </c>
      <c r="B184" s="21"/>
      <c r="C184" s="20"/>
      <c r="D184" s="41">
        <f>SUM(D178:D183)</f>
        <v>715762.90000000014</v>
      </c>
      <c r="E184" s="41">
        <f t="shared" ref="E184:H184" si="38">SUM(E178:E183)</f>
        <v>311229.09999999998</v>
      </c>
      <c r="F184" s="41">
        <f t="shared" si="38"/>
        <v>404533.8</v>
      </c>
      <c r="G184" s="41">
        <f t="shared" si="38"/>
        <v>0</v>
      </c>
      <c r="H184" s="41">
        <f t="shared" si="38"/>
        <v>0</v>
      </c>
      <c r="I184" s="2"/>
    </row>
    <row r="185" spans="1:9" ht="15.75" customHeight="1" outlineLevel="1" x14ac:dyDescent="0.25">
      <c r="A185" s="45" t="s">
        <v>15</v>
      </c>
      <c r="B185" s="45" t="s">
        <v>6</v>
      </c>
      <c r="C185" s="11">
        <v>2018</v>
      </c>
      <c r="D185" s="41">
        <f>E185+F185+G185+H185</f>
        <v>462385.02</v>
      </c>
      <c r="E185" s="41">
        <f>E193+E201</f>
        <v>107310</v>
      </c>
      <c r="F185" s="41">
        <f>F193+F201</f>
        <v>355075.02</v>
      </c>
      <c r="G185" s="41">
        <f>G193+G201</f>
        <v>0</v>
      </c>
      <c r="H185" s="41">
        <f>H193+H201</f>
        <v>0</v>
      </c>
      <c r="I185" s="2"/>
    </row>
    <row r="186" spans="1:9" s="8" customFormat="1" ht="15.75" customHeight="1" outlineLevel="1" x14ac:dyDescent="0.25">
      <c r="A186" s="45"/>
      <c r="B186" s="45"/>
      <c r="C186" s="11">
        <v>2019</v>
      </c>
      <c r="D186" s="41">
        <f t="shared" ref="D186:D191" si="39">E186+F186+G186+H186</f>
        <v>643489.94999999995</v>
      </c>
      <c r="E186" s="41">
        <f>E202+E208+E258+E267+E281</f>
        <v>181940</v>
      </c>
      <c r="F186" s="41">
        <f>F194+F202+F208+F258+F265+F267+F281</f>
        <v>461549.95</v>
      </c>
      <c r="G186" s="41">
        <f t="shared" ref="G186:H188" si="40">G202+G208+G258+G267+G281</f>
        <v>0</v>
      </c>
      <c r="H186" s="41">
        <f t="shared" si="40"/>
        <v>0</v>
      </c>
      <c r="I186" s="7"/>
    </row>
    <row r="187" spans="1:9" s="8" customFormat="1" ht="15.75" customHeight="1" outlineLevel="1" x14ac:dyDescent="0.25">
      <c r="A187" s="45"/>
      <c r="B187" s="45"/>
      <c r="C187" s="11">
        <v>2020</v>
      </c>
      <c r="D187" s="41">
        <f t="shared" si="39"/>
        <v>1177899.2</v>
      </c>
      <c r="E187" s="41">
        <f>E203+E209+E259+E268+E282</f>
        <v>362844.8</v>
      </c>
      <c r="F187" s="41">
        <f>F195+F203+F209+F259+F268+F282</f>
        <v>815054.4</v>
      </c>
      <c r="G187" s="41">
        <f t="shared" si="40"/>
        <v>0</v>
      </c>
      <c r="H187" s="41">
        <f t="shared" si="40"/>
        <v>0</v>
      </c>
      <c r="I187" s="7"/>
    </row>
    <row r="188" spans="1:9" s="8" customFormat="1" ht="15.75" customHeight="1" outlineLevel="1" x14ac:dyDescent="0.25">
      <c r="A188" s="45"/>
      <c r="B188" s="45"/>
      <c r="C188" s="11">
        <v>2021</v>
      </c>
      <c r="D188" s="41">
        <f t="shared" si="39"/>
        <v>806872</v>
      </c>
      <c r="E188" s="41">
        <f>E204+E210+E260+E269+E283</f>
        <v>186300.3</v>
      </c>
      <c r="F188" s="41">
        <f>F196+F204+F210+F260+F269+F283</f>
        <v>620571.69999999995</v>
      </c>
      <c r="G188" s="41">
        <f t="shared" si="40"/>
        <v>0</v>
      </c>
      <c r="H188" s="41">
        <f t="shared" si="40"/>
        <v>0</v>
      </c>
      <c r="I188" s="7"/>
    </row>
    <row r="189" spans="1:9" s="8" customFormat="1" ht="15.75" customHeight="1" outlineLevel="1" x14ac:dyDescent="0.25">
      <c r="A189" s="45"/>
      <c r="B189" s="45"/>
      <c r="C189" s="11">
        <v>2022</v>
      </c>
      <c r="D189" s="41">
        <f>E189+F189+G189+H189</f>
        <v>654358.19999999995</v>
      </c>
      <c r="E189" s="41">
        <f>E211+E261+E270+E284+E205+E197</f>
        <v>201029.7</v>
      </c>
      <c r="F189" s="41">
        <f>F197+F205+F270</f>
        <v>453328.5</v>
      </c>
      <c r="G189" s="41">
        <f t="shared" ref="G189:H191" si="41">G211+G261+G270+G284</f>
        <v>0</v>
      </c>
      <c r="H189" s="41">
        <f t="shared" si="41"/>
        <v>0</v>
      </c>
      <c r="I189" s="7"/>
    </row>
    <row r="190" spans="1:9" s="8" customFormat="1" ht="15.75" customHeight="1" outlineLevel="1" x14ac:dyDescent="0.25">
      <c r="A190" s="45"/>
      <c r="B190" s="45"/>
      <c r="C190" s="11">
        <v>2023</v>
      </c>
      <c r="D190" s="41">
        <f t="shared" si="39"/>
        <v>617741.80000000005</v>
      </c>
      <c r="E190" s="41">
        <f>E212+E262+E271+E285+E206</f>
        <v>176909.7</v>
      </c>
      <c r="F190" s="41">
        <f>F198+F206+F271</f>
        <v>440832.1</v>
      </c>
      <c r="G190" s="41">
        <f t="shared" si="41"/>
        <v>0</v>
      </c>
      <c r="H190" s="41">
        <f t="shared" si="41"/>
        <v>0</v>
      </c>
      <c r="I190" s="7"/>
    </row>
    <row r="191" spans="1:9" s="8" customFormat="1" ht="15.75" customHeight="1" outlineLevel="1" x14ac:dyDescent="0.25">
      <c r="A191" s="45"/>
      <c r="B191" s="45"/>
      <c r="C191" s="11">
        <v>2024</v>
      </c>
      <c r="D191" s="41">
        <f t="shared" si="39"/>
        <v>480532.73</v>
      </c>
      <c r="E191" s="41">
        <f>E213+E263+E272+E286</f>
        <v>0</v>
      </c>
      <c r="F191" s="41">
        <v>480532.73</v>
      </c>
      <c r="G191" s="41">
        <f t="shared" si="41"/>
        <v>0</v>
      </c>
      <c r="H191" s="41">
        <f t="shared" si="41"/>
        <v>0</v>
      </c>
      <c r="I191" s="7"/>
    </row>
    <row r="192" spans="1:9" ht="15" customHeight="1" x14ac:dyDescent="0.25">
      <c r="A192" s="12" t="s">
        <v>17</v>
      </c>
      <c r="B192" s="12"/>
      <c r="C192" s="11"/>
      <c r="D192" s="41">
        <f>D185+D186+D187+D188+D189+D190+D191</f>
        <v>4843278.9000000004</v>
      </c>
      <c r="E192" s="41">
        <f>E185+E186+E187+E188+E189+E190+E191</f>
        <v>1216334.5</v>
      </c>
      <c r="F192" s="41">
        <f t="shared" ref="F192:H192" si="42">F185+F186+F187+F188+F189+F190+F191</f>
        <v>3626944.4000000004</v>
      </c>
      <c r="G192" s="41">
        <f t="shared" si="42"/>
        <v>0</v>
      </c>
      <c r="H192" s="41">
        <f t="shared" si="42"/>
        <v>0</v>
      </c>
      <c r="I192" s="2"/>
    </row>
    <row r="193" spans="1:9" ht="15" x14ac:dyDescent="0.25">
      <c r="A193" s="45" t="s">
        <v>52</v>
      </c>
      <c r="B193" s="45" t="s">
        <v>6</v>
      </c>
      <c r="C193" s="11">
        <v>2018</v>
      </c>
      <c r="D193" s="41">
        <v>1160</v>
      </c>
      <c r="E193" s="41">
        <v>0</v>
      </c>
      <c r="F193" s="41">
        <v>1160</v>
      </c>
      <c r="G193" s="41">
        <v>0</v>
      </c>
      <c r="H193" s="41">
        <v>0</v>
      </c>
      <c r="I193" s="2"/>
    </row>
    <row r="194" spans="1:9" ht="15" x14ac:dyDescent="0.25">
      <c r="A194" s="45"/>
      <c r="B194" s="45"/>
      <c r="C194" s="11">
        <v>2019</v>
      </c>
      <c r="D194" s="41">
        <v>1660</v>
      </c>
      <c r="E194" s="41">
        <v>0</v>
      </c>
      <c r="F194" s="41">
        <v>1660</v>
      </c>
      <c r="G194" s="41">
        <v>0</v>
      </c>
      <c r="H194" s="41">
        <v>0</v>
      </c>
      <c r="I194" s="2"/>
    </row>
    <row r="195" spans="1:9" ht="15" x14ac:dyDescent="0.25">
      <c r="A195" s="45"/>
      <c r="B195" s="45"/>
      <c r="C195" s="11">
        <v>2020</v>
      </c>
      <c r="D195" s="41">
        <v>595</v>
      </c>
      <c r="E195" s="41">
        <v>0</v>
      </c>
      <c r="F195" s="41">
        <v>595</v>
      </c>
      <c r="G195" s="41">
        <v>0</v>
      </c>
      <c r="H195" s="41">
        <v>0</v>
      </c>
      <c r="I195" s="2"/>
    </row>
    <row r="196" spans="1:9" ht="15" x14ac:dyDescent="0.25">
      <c r="A196" s="45"/>
      <c r="B196" s="45"/>
      <c r="C196" s="11">
        <v>2021</v>
      </c>
      <c r="D196" s="41">
        <v>2485</v>
      </c>
      <c r="E196" s="41">
        <v>0</v>
      </c>
      <c r="F196" s="41">
        <v>2485</v>
      </c>
      <c r="G196" s="41">
        <v>0</v>
      </c>
      <c r="H196" s="41">
        <v>0</v>
      </c>
      <c r="I196" s="2"/>
    </row>
    <row r="197" spans="1:9" ht="15" x14ac:dyDescent="0.25">
      <c r="A197" s="45"/>
      <c r="B197" s="45"/>
      <c r="C197" s="11">
        <v>2022</v>
      </c>
      <c r="D197" s="41">
        <v>2485</v>
      </c>
      <c r="E197" s="41">
        <v>0</v>
      </c>
      <c r="F197" s="41">
        <v>2485</v>
      </c>
      <c r="G197" s="41">
        <v>0</v>
      </c>
      <c r="H197" s="41">
        <v>0</v>
      </c>
      <c r="I197" s="2"/>
    </row>
    <row r="198" spans="1:9" ht="15" x14ac:dyDescent="0.25">
      <c r="A198" s="45"/>
      <c r="B198" s="45"/>
      <c r="C198" s="11">
        <v>2023</v>
      </c>
      <c r="D198" s="41">
        <v>2585</v>
      </c>
      <c r="E198" s="41">
        <v>0</v>
      </c>
      <c r="F198" s="41">
        <v>2585</v>
      </c>
      <c r="G198" s="41">
        <v>0</v>
      </c>
      <c r="H198" s="41">
        <v>0</v>
      </c>
      <c r="I198" s="2"/>
    </row>
    <row r="199" spans="1:9" ht="15" x14ac:dyDescent="0.25">
      <c r="A199" s="45"/>
      <c r="B199" s="45"/>
      <c r="C199" s="11">
        <v>2024</v>
      </c>
      <c r="D199" s="41">
        <v>2688.4</v>
      </c>
      <c r="E199" s="41">
        <v>0</v>
      </c>
      <c r="F199" s="41">
        <v>2688.4</v>
      </c>
      <c r="G199" s="41">
        <v>0</v>
      </c>
      <c r="H199" s="41">
        <v>0</v>
      </c>
      <c r="I199" s="2"/>
    </row>
    <row r="200" spans="1:9" ht="15" x14ac:dyDescent="0.25">
      <c r="A200" s="21" t="s">
        <v>11</v>
      </c>
      <c r="B200" s="21"/>
      <c r="C200" s="20"/>
      <c r="D200" s="41">
        <f>SUM(D193:D199)</f>
        <v>13658.4</v>
      </c>
      <c r="E200" s="41">
        <f t="shared" ref="E200:H200" si="43">SUM(E193:E199)</f>
        <v>0</v>
      </c>
      <c r="F200" s="41">
        <f t="shared" si="43"/>
        <v>13658.4</v>
      </c>
      <c r="G200" s="41">
        <f t="shared" si="43"/>
        <v>0</v>
      </c>
      <c r="H200" s="41">
        <f t="shared" si="43"/>
        <v>0</v>
      </c>
      <c r="I200" s="2"/>
    </row>
    <row r="201" spans="1:9" ht="15" x14ac:dyDescent="0.25">
      <c r="A201" s="45" t="s">
        <v>53</v>
      </c>
      <c r="B201" s="45" t="s">
        <v>6</v>
      </c>
      <c r="C201" s="11">
        <v>2018</v>
      </c>
      <c r="D201" s="41">
        <v>461225.02</v>
      </c>
      <c r="E201" s="41">
        <v>107310</v>
      </c>
      <c r="F201" s="41">
        <v>353915.02</v>
      </c>
      <c r="G201" s="41">
        <v>0</v>
      </c>
      <c r="H201" s="41">
        <v>0</v>
      </c>
      <c r="I201" s="2"/>
    </row>
    <row r="202" spans="1:9" ht="15" x14ac:dyDescent="0.25">
      <c r="A202" s="45"/>
      <c r="B202" s="45"/>
      <c r="C202" s="11">
        <v>2019</v>
      </c>
      <c r="D202" s="41">
        <v>483501.45</v>
      </c>
      <c r="E202" s="41">
        <v>106575</v>
      </c>
      <c r="F202" s="41">
        <v>376926.45</v>
      </c>
      <c r="G202" s="41">
        <v>0</v>
      </c>
      <c r="H202" s="41">
        <v>0</v>
      </c>
      <c r="I202" s="2"/>
    </row>
    <row r="203" spans="1:9" ht="15" x14ac:dyDescent="0.25">
      <c r="A203" s="45"/>
      <c r="B203" s="45"/>
      <c r="C203" s="11">
        <v>2020</v>
      </c>
      <c r="D203" s="41">
        <f>SUM(E203:F203)</f>
        <v>559670</v>
      </c>
      <c r="E203" s="41">
        <v>129360</v>
      </c>
      <c r="F203" s="41">
        <v>430310</v>
      </c>
      <c r="G203" s="41">
        <v>0</v>
      </c>
      <c r="H203" s="41">
        <v>0</v>
      </c>
      <c r="I203" s="2"/>
    </row>
    <row r="204" spans="1:9" ht="15" x14ac:dyDescent="0.25">
      <c r="A204" s="45"/>
      <c r="B204" s="45"/>
      <c r="C204" s="11">
        <v>2021</v>
      </c>
      <c r="D204" s="41">
        <f>E204+F204</f>
        <v>542105</v>
      </c>
      <c r="E204" s="41">
        <v>122255</v>
      </c>
      <c r="F204" s="41">
        <v>419850</v>
      </c>
      <c r="G204" s="41">
        <v>0</v>
      </c>
      <c r="H204" s="41">
        <v>0</v>
      </c>
      <c r="I204" s="2"/>
    </row>
    <row r="205" spans="1:9" ht="15" x14ac:dyDescent="0.25">
      <c r="A205" s="45"/>
      <c r="B205" s="45"/>
      <c r="C205" s="11">
        <v>2022</v>
      </c>
      <c r="D205" s="41">
        <f t="shared" ref="D205:D206" si="44">E205+F205</f>
        <v>540605</v>
      </c>
      <c r="E205" s="41">
        <v>126480</v>
      </c>
      <c r="F205" s="41">
        <v>414125</v>
      </c>
      <c r="G205" s="41">
        <v>0</v>
      </c>
      <c r="H205" s="41">
        <v>0</v>
      </c>
      <c r="I205" s="2"/>
    </row>
    <row r="206" spans="1:9" ht="15" x14ac:dyDescent="0.25">
      <c r="A206" s="45"/>
      <c r="B206" s="45"/>
      <c r="C206" s="11">
        <v>2023</v>
      </c>
      <c r="D206" s="41">
        <f t="shared" si="44"/>
        <v>537605</v>
      </c>
      <c r="E206" s="41">
        <v>124950</v>
      </c>
      <c r="F206" s="41">
        <v>412655</v>
      </c>
      <c r="G206" s="41">
        <v>0</v>
      </c>
      <c r="H206" s="41">
        <v>0</v>
      </c>
      <c r="I206" s="2"/>
    </row>
    <row r="207" spans="1:9" ht="15" x14ac:dyDescent="0.25">
      <c r="A207" s="45"/>
      <c r="B207" s="45"/>
      <c r="C207" s="11">
        <v>2024</v>
      </c>
      <c r="D207" s="41">
        <v>304309.2</v>
      </c>
      <c r="E207" s="41">
        <v>0</v>
      </c>
      <c r="F207" s="41">
        <v>304309.2</v>
      </c>
      <c r="G207" s="41">
        <v>0</v>
      </c>
      <c r="H207" s="41">
        <v>0</v>
      </c>
      <c r="I207" s="2"/>
    </row>
    <row r="208" spans="1:9" s="5" customFormat="1" ht="15" hidden="1" customHeight="1" x14ac:dyDescent="0.25">
      <c r="A208" s="45" t="s">
        <v>23</v>
      </c>
      <c r="B208" s="45" t="s">
        <v>6</v>
      </c>
      <c r="C208" s="11">
        <v>2019</v>
      </c>
      <c r="D208" s="41">
        <f t="shared" ref="D208:D225" si="45">E208+F208+G208+H208</f>
        <v>0</v>
      </c>
      <c r="E208" s="41">
        <f t="shared" ref="E208:H213" si="46">E214+E220+E226+E232+E238+E244+E250</f>
        <v>0</v>
      </c>
      <c r="F208" s="41">
        <f t="shared" si="46"/>
        <v>0</v>
      </c>
      <c r="G208" s="41">
        <f t="shared" si="46"/>
        <v>0</v>
      </c>
      <c r="H208" s="41">
        <f t="shared" si="46"/>
        <v>0</v>
      </c>
      <c r="I208" s="62"/>
    </row>
    <row r="209" spans="1:9" s="5" customFormat="1" ht="15" hidden="1" customHeight="1" x14ac:dyDescent="0.25">
      <c r="A209" s="45"/>
      <c r="B209" s="45"/>
      <c r="C209" s="11">
        <v>2020</v>
      </c>
      <c r="D209" s="41">
        <f t="shared" si="45"/>
        <v>0</v>
      </c>
      <c r="E209" s="41">
        <f t="shared" si="46"/>
        <v>0</v>
      </c>
      <c r="F209" s="41">
        <f t="shared" si="46"/>
        <v>0</v>
      </c>
      <c r="G209" s="41">
        <f t="shared" si="46"/>
        <v>0</v>
      </c>
      <c r="H209" s="41">
        <f t="shared" si="46"/>
        <v>0</v>
      </c>
      <c r="I209" s="61"/>
    </row>
    <row r="210" spans="1:9" s="5" customFormat="1" ht="15" hidden="1" customHeight="1" x14ac:dyDescent="0.25">
      <c r="A210" s="45"/>
      <c r="B210" s="45"/>
      <c r="C210" s="11">
        <v>2021</v>
      </c>
      <c r="D210" s="41">
        <f t="shared" si="45"/>
        <v>0</v>
      </c>
      <c r="E210" s="41">
        <f t="shared" si="46"/>
        <v>0</v>
      </c>
      <c r="F210" s="41">
        <f t="shared" si="46"/>
        <v>0</v>
      </c>
      <c r="G210" s="41">
        <f t="shared" si="46"/>
        <v>0</v>
      </c>
      <c r="H210" s="41">
        <f t="shared" si="46"/>
        <v>0</v>
      </c>
      <c r="I210" s="61"/>
    </row>
    <row r="211" spans="1:9" s="5" customFormat="1" ht="15" hidden="1" customHeight="1" x14ac:dyDescent="0.25">
      <c r="A211" s="45"/>
      <c r="B211" s="45"/>
      <c r="C211" s="11">
        <v>2022</v>
      </c>
      <c r="D211" s="41">
        <f t="shared" si="45"/>
        <v>0</v>
      </c>
      <c r="E211" s="41">
        <f t="shared" si="46"/>
        <v>0</v>
      </c>
      <c r="F211" s="41">
        <f t="shared" si="46"/>
        <v>0</v>
      </c>
      <c r="G211" s="41">
        <f t="shared" si="46"/>
        <v>0</v>
      </c>
      <c r="H211" s="41">
        <f t="shared" si="46"/>
        <v>0</v>
      </c>
      <c r="I211" s="61"/>
    </row>
    <row r="212" spans="1:9" s="5" customFormat="1" ht="15" hidden="1" customHeight="1" x14ac:dyDescent="0.25">
      <c r="A212" s="45"/>
      <c r="B212" s="45"/>
      <c r="C212" s="11">
        <v>2023</v>
      </c>
      <c r="D212" s="41">
        <f t="shared" si="45"/>
        <v>0</v>
      </c>
      <c r="E212" s="41">
        <f t="shared" si="46"/>
        <v>0</v>
      </c>
      <c r="F212" s="41">
        <f t="shared" si="46"/>
        <v>0</v>
      </c>
      <c r="G212" s="41">
        <f t="shared" si="46"/>
        <v>0</v>
      </c>
      <c r="H212" s="41">
        <f t="shared" si="46"/>
        <v>0</v>
      </c>
      <c r="I212" s="61"/>
    </row>
    <row r="213" spans="1:9" s="5" customFormat="1" ht="15" hidden="1" customHeight="1" x14ac:dyDescent="0.25">
      <c r="A213" s="45"/>
      <c r="B213" s="45"/>
      <c r="C213" s="11">
        <v>2024</v>
      </c>
      <c r="D213" s="41">
        <f t="shared" si="45"/>
        <v>0</v>
      </c>
      <c r="E213" s="41">
        <f t="shared" si="46"/>
        <v>0</v>
      </c>
      <c r="F213" s="41">
        <f t="shared" si="46"/>
        <v>0</v>
      </c>
      <c r="G213" s="41">
        <f t="shared" si="46"/>
        <v>0</v>
      </c>
      <c r="H213" s="41">
        <f t="shared" si="46"/>
        <v>0</v>
      </c>
      <c r="I213" s="61"/>
    </row>
    <row r="214" spans="1:9" ht="15.75" hidden="1" customHeight="1" x14ac:dyDescent="0.25">
      <c r="A214" s="45"/>
      <c r="B214" s="45" t="s">
        <v>6</v>
      </c>
      <c r="C214" s="11">
        <v>2019</v>
      </c>
      <c r="D214" s="41">
        <f t="shared" si="45"/>
        <v>0</v>
      </c>
      <c r="E214" s="38"/>
      <c r="F214" s="41">
        <v>0</v>
      </c>
      <c r="G214" s="38"/>
      <c r="H214" s="38"/>
      <c r="I214" s="2"/>
    </row>
    <row r="215" spans="1:9" ht="15" hidden="1" customHeight="1" x14ac:dyDescent="0.25">
      <c r="A215" s="45"/>
      <c r="B215" s="45"/>
      <c r="C215" s="11">
        <v>2020</v>
      </c>
      <c r="D215" s="41">
        <f t="shared" si="45"/>
        <v>0</v>
      </c>
      <c r="E215" s="38"/>
      <c r="F215" s="41">
        <v>0</v>
      </c>
      <c r="G215" s="38"/>
      <c r="H215" s="38"/>
      <c r="I215" s="2"/>
    </row>
    <row r="216" spans="1:9" ht="15.75" hidden="1" customHeight="1" x14ac:dyDescent="0.25">
      <c r="A216" s="45"/>
      <c r="B216" s="45"/>
      <c r="C216" s="11">
        <v>2021</v>
      </c>
      <c r="D216" s="41">
        <f t="shared" si="45"/>
        <v>0</v>
      </c>
      <c r="E216" s="38"/>
      <c r="F216" s="41">
        <v>0</v>
      </c>
      <c r="G216" s="38"/>
      <c r="H216" s="38"/>
      <c r="I216" s="2"/>
    </row>
    <row r="217" spans="1:9" ht="15.75" hidden="1" customHeight="1" x14ac:dyDescent="0.25">
      <c r="A217" s="45"/>
      <c r="B217" s="45"/>
      <c r="C217" s="11">
        <v>2022</v>
      </c>
      <c r="D217" s="41">
        <f t="shared" si="45"/>
        <v>0</v>
      </c>
      <c r="E217" s="38"/>
      <c r="F217" s="41">
        <v>0</v>
      </c>
      <c r="G217" s="38"/>
      <c r="H217" s="38"/>
      <c r="I217" s="2"/>
    </row>
    <row r="218" spans="1:9" ht="15.75" hidden="1" customHeight="1" x14ac:dyDescent="0.25">
      <c r="A218" s="45"/>
      <c r="B218" s="45"/>
      <c r="C218" s="11">
        <v>2023</v>
      </c>
      <c r="D218" s="41">
        <f t="shared" si="45"/>
        <v>0</v>
      </c>
      <c r="E218" s="38"/>
      <c r="F218" s="41">
        <v>0</v>
      </c>
      <c r="G218" s="38"/>
      <c r="H218" s="38"/>
      <c r="I218" s="2"/>
    </row>
    <row r="219" spans="1:9" ht="15.75" hidden="1" customHeight="1" x14ac:dyDescent="0.25">
      <c r="A219" s="45"/>
      <c r="B219" s="45"/>
      <c r="C219" s="11">
        <v>2024</v>
      </c>
      <c r="D219" s="41">
        <f t="shared" si="45"/>
        <v>0</v>
      </c>
      <c r="E219" s="38"/>
      <c r="F219" s="41">
        <f>F218*1.04</f>
        <v>0</v>
      </c>
      <c r="G219" s="38"/>
      <c r="H219" s="38"/>
      <c r="I219" s="2"/>
    </row>
    <row r="220" spans="1:9" ht="15.75" hidden="1" customHeight="1" x14ac:dyDescent="0.25">
      <c r="A220" s="47"/>
      <c r="B220" s="47" t="s">
        <v>6</v>
      </c>
      <c r="C220" s="11">
        <v>2019</v>
      </c>
      <c r="D220" s="41">
        <f t="shared" si="45"/>
        <v>0</v>
      </c>
      <c r="E220" s="38"/>
      <c r="F220" s="41"/>
      <c r="G220" s="38"/>
      <c r="H220" s="38"/>
      <c r="I220" s="2"/>
    </row>
    <row r="221" spans="1:9" ht="60" hidden="1" customHeight="1" outlineLevel="1" x14ac:dyDescent="0.25">
      <c r="A221" s="48"/>
      <c r="B221" s="48"/>
      <c r="C221" s="11">
        <v>2020</v>
      </c>
      <c r="D221" s="41">
        <f t="shared" si="45"/>
        <v>0</v>
      </c>
      <c r="E221" s="38"/>
      <c r="F221" s="41"/>
      <c r="G221" s="38"/>
      <c r="H221" s="38"/>
      <c r="I221" s="2"/>
    </row>
    <row r="222" spans="1:9" ht="15.75" hidden="1" customHeight="1" outlineLevel="1" x14ac:dyDescent="0.25">
      <c r="A222" s="48"/>
      <c r="B222" s="48"/>
      <c r="C222" s="11">
        <v>2021</v>
      </c>
      <c r="D222" s="41">
        <f t="shared" si="45"/>
        <v>0</v>
      </c>
      <c r="E222" s="38"/>
      <c r="F222" s="41"/>
      <c r="G222" s="38"/>
      <c r="H222" s="38"/>
      <c r="I222" s="2"/>
    </row>
    <row r="223" spans="1:9" ht="15.75" hidden="1" customHeight="1" outlineLevel="1" x14ac:dyDescent="0.25">
      <c r="A223" s="48"/>
      <c r="B223" s="48"/>
      <c r="C223" s="11">
        <v>2022</v>
      </c>
      <c r="D223" s="41">
        <f t="shared" si="45"/>
        <v>0</v>
      </c>
      <c r="E223" s="38"/>
      <c r="F223" s="41"/>
      <c r="G223" s="38"/>
      <c r="H223" s="38"/>
      <c r="I223" s="2"/>
    </row>
    <row r="224" spans="1:9" ht="15.75" hidden="1" customHeight="1" outlineLevel="1" x14ac:dyDescent="0.25">
      <c r="A224" s="48"/>
      <c r="B224" s="48"/>
      <c r="C224" s="11">
        <v>2023</v>
      </c>
      <c r="D224" s="41">
        <f t="shared" si="45"/>
        <v>0</v>
      </c>
      <c r="E224" s="38"/>
      <c r="F224" s="41"/>
      <c r="G224" s="38"/>
      <c r="H224" s="38"/>
      <c r="I224" s="2"/>
    </row>
    <row r="225" spans="1:9" ht="15.75" hidden="1" customHeight="1" outlineLevel="1" x14ac:dyDescent="0.25">
      <c r="A225" s="49"/>
      <c r="B225" s="49"/>
      <c r="C225" s="11">
        <v>2024</v>
      </c>
      <c r="D225" s="41">
        <f t="shared" si="45"/>
        <v>0</v>
      </c>
      <c r="E225" s="38"/>
      <c r="F225" s="41"/>
      <c r="G225" s="38"/>
      <c r="H225" s="38"/>
      <c r="I225" s="2"/>
    </row>
    <row r="226" spans="1:9" ht="15.75" hidden="1" customHeight="1" outlineLevel="1" x14ac:dyDescent="0.25">
      <c r="A226" s="47"/>
      <c r="B226" s="47" t="s">
        <v>6</v>
      </c>
      <c r="C226" s="11">
        <v>2019</v>
      </c>
      <c r="D226" s="41"/>
      <c r="E226" s="38"/>
      <c r="F226" s="41"/>
      <c r="G226" s="38"/>
      <c r="H226" s="38"/>
      <c r="I226" s="2"/>
    </row>
    <row r="227" spans="1:9" ht="60" hidden="1" customHeight="1" outlineLevel="1" x14ac:dyDescent="0.25">
      <c r="A227" s="48"/>
      <c r="B227" s="48"/>
      <c r="C227" s="11">
        <v>2020</v>
      </c>
      <c r="D227" s="41"/>
      <c r="E227" s="38"/>
      <c r="F227" s="41"/>
      <c r="G227" s="38"/>
      <c r="H227" s="38"/>
      <c r="I227" s="2"/>
    </row>
    <row r="228" spans="1:9" ht="15.75" hidden="1" customHeight="1" outlineLevel="1" x14ac:dyDescent="0.25">
      <c r="A228" s="48"/>
      <c r="B228" s="48"/>
      <c r="C228" s="11">
        <v>2021</v>
      </c>
      <c r="D228" s="41"/>
      <c r="E228" s="38"/>
      <c r="F228" s="41"/>
      <c r="G228" s="38"/>
      <c r="H228" s="38"/>
      <c r="I228" s="2"/>
    </row>
    <row r="229" spans="1:9" ht="15.75" hidden="1" customHeight="1" outlineLevel="1" x14ac:dyDescent="0.25">
      <c r="A229" s="48"/>
      <c r="B229" s="48"/>
      <c r="C229" s="11">
        <v>2022</v>
      </c>
      <c r="D229" s="41"/>
      <c r="E229" s="38"/>
      <c r="F229" s="41"/>
      <c r="G229" s="38"/>
      <c r="H229" s="38"/>
      <c r="I229" s="2"/>
    </row>
    <row r="230" spans="1:9" ht="15.75" hidden="1" customHeight="1" outlineLevel="1" x14ac:dyDescent="0.25">
      <c r="A230" s="48"/>
      <c r="B230" s="48"/>
      <c r="C230" s="11">
        <v>2023</v>
      </c>
      <c r="D230" s="41"/>
      <c r="E230" s="38"/>
      <c r="F230" s="41"/>
      <c r="G230" s="38"/>
      <c r="H230" s="38"/>
      <c r="I230" s="2"/>
    </row>
    <row r="231" spans="1:9" ht="15.75" hidden="1" customHeight="1" outlineLevel="1" x14ac:dyDescent="0.25">
      <c r="A231" s="49"/>
      <c r="B231" s="49"/>
      <c r="C231" s="11">
        <v>2024</v>
      </c>
      <c r="D231" s="41"/>
      <c r="E231" s="38"/>
      <c r="F231" s="41"/>
      <c r="G231" s="38"/>
      <c r="H231" s="38"/>
      <c r="I231" s="2"/>
    </row>
    <row r="232" spans="1:9" ht="15.75" hidden="1" customHeight="1" outlineLevel="1" x14ac:dyDescent="0.25">
      <c r="A232" s="47"/>
      <c r="B232" s="47" t="s">
        <v>6</v>
      </c>
      <c r="C232" s="11">
        <v>2019</v>
      </c>
      <c r="D232" s="41"/>
      <c r="E232" s="38"/>
      <c r="F232" s="41"/>
      <c r="G232" s="38"/>
      <c r="H232" s="38"/>
      <c r="I232" s="2"/>
    </row>
    <row r="233" spans="1:9" ht="60" hidden="1" customHeight="1" outlineLevel="1" x14ac:dyDescent="0.25">
      <c r="A233" s="48"/>
      <c r="B233" s="48"/>
      <c r="C233" s="11">
        <v>2020</v>
      </c>
      <c r="D233" s="41"/>
      <c r="E233" s="38"/>
      <c r="F233" s="41"/>
      <c r="G233" s="38"/>
      <c r="H233" s="38"/>
      <c r="I233" s="2"/>
    </row>
    <row r="234" spans="1:9" ht="15.75" hidden="1" customHeight="1" outlineLevel="1" x14ac:dyDescent="0.25">
      <c r="A234" s="48"/>
      <c r="B234" s="48"/>
      <c r="C234" s="11">
        <v>2021</v>
      </c>
      <c r="D234" s="41"/>
      <c r="E234" s="38"/>
      <c r="F234" s="41"/>
      <c r="G234" s="38"/>
      <c r="H234" s="38"/>
      <c r="I234" s="2"/>
    </row>
    <row r="235" spans="1:9" ht="15.75" hidden="1" customHeight="1" outlineLevel="1" x14ac:dyDescent="0.25">
      <c r="A235" s="48"/>
      <c r="B235" s="48"/>
      <c r="C235" s="11">
        <v>2022</v>
      </c>
      <c r="D235" s="41"/>
      <c r="E235" s="38"/>
      <c r="F235" s="41"/>
      <c r="G235" s="38"/>
      <c r="H235" s="38"/>
      <c r="I235" s="2"/>
    </row>
    <row r="236" spans="1:9" ht="15.75" hidden="1" customHeight="1" outlineLevel="1" x14ac:dyDescent="0.25">
      <c r="A236" s="48"/>
      <c r="B236" s="48"/>
      <c r="C236" s="11">
        <v>2023</v>
      </c>
      <c r="D236" s="41"/>
      <c r="E236" s="38"/>
      <c r="F236" s="41"/>
      <c r="G236" s="38"/>
      <c r="H236" s="38"/>
      <c r="I236" s="2"/>
    </row>
    <row r="237" spans="1:9" ht="15.75" hidden="1" customHeight="1" outlineLevel="1" x14ac:dyDescent="0.25">
      <c r="A237" s="49"/>
      <c r="B237" s="49"/>
      <c r="C237" s="11">
        <v>2024</v>
      </c>
      <c r="D237" s="41"/>
      <c r="E237" s="38"/>
      <c r="F237" s="41"/>
      <c r="G237" s="38"/>
      <c r="H237" s="38"/>
      <c r="I237" s="2"/>
    </row>
    <row r="238" spans="1:9" ht="15.75" hidden="1" customHeight="1" outlineLevel="1" x14ac:dyDescent="0.25">
      <c r="A238" s="47"/>
      <c r="B238" s="47" t="s">
        <v>6</v>
      </c>
      <c r="C238" s="11">
        <v>2019</v>
      </c>
      <c r="D238" s="41"/>
      <c r="E238" s="38"/>
      <c r="F238" s="41"/>
      <c r="G238" s="38"/>
      <c r="H238" s="38"/>
      <c r="I238" s="2"/>
    </row>
    <row r="239" spans="1:9" ht="60" hidden="1" customHeight="1" outlineLevel="1" x14ac:dyDescent="0.25">
      <c r="A239" s="48"/>
      <c r="B239" s="48"/>
      <c r="C239" s="11">
        <v>2020</v>
      </c>
      <c r="D239" s="41"/>
      <c r="E239" s="38"/>
      <c r="F239" s="41"/>
      <c r="G239" s="38"/>
      <c r="H239" s="38"/>
      <c r="I239" s="2"/>
    </row>
    <row r="240" spans="1:9" ht="15.75" hidden="1" customHeight="1" outlineLevel="1" x14ac:dyDescent="0.25">
      <c r="A240" s="48"/>
      <c r="B240" s="48"/>
      <c r="C240" s="11">
        <v>2021</v>
      </c>
      <c r="D240" s="41"/>
      <c r="E240" s="38"/>
      <c r="F240" s="41"/>
      <c r="G240" s="38"/>
      <c r="H240" s="38"/>
      <c r="I240" s="2"/>
    </row>
    <row r="241" spans="1:9" ht="15.75" hidden="1" customHeight="1" outlineLevel="1" x14ac:dyDescent="0.25">
      <c r="A241" s="48"/>
      <c r="B241" s="48"/>
      <c r="C241" s="11">
        <v>2022</v>
      </c>
      <c r="D241" s="41"/>
      <c r="E241" s="38"/>
      <c r="F241" s="41"/>
      <c r="G241" s="38"/>
      <c r="H241" s="38"/>
      <c r="I241" s="2"/>
    </row>
    <row r="242" spans="1:9" ht="15.75" hidden="1" customHeight="1" outlineLevel="1" x14ac:dyDescent="0.25">
      <c r="A242" s="48"/>
      <c r="B242" s="48"/>
      <c r="C242" s="11">
        <v>2023</v>
      </c>
      <c r="D242" s="41"/>
      <c r="E242" s="38"/>
      <c r="F242" s="41"/>
      <c r="G242" s="38"/>
      <c r="H242" s="38"/>
      <c r="I242" s="2"/>
    </row>
    <row r="243" spans="1:9" ht="15.75" hidden="1" customHeight="1" outlineLevel="1" x14ac:dyDescent="0.25">
      <c r="A243" s="49"/>
      <c r="B243" s="49"/>
      <c r="C243" s="11">
        <v>2024</v>
      </c>
      <c r="D243" s="41"/>
      <c r="E243" s="38"/>
      <c r="F243" s="41"/>
      <c r="G243" s="38"/>
      <c r="H243" s="38"/>
      <c r="I243" s="2"/>
    </row>
    <row r="244" spans="1:9" ht="15.75" hidden="1" customHeight="1" outlineLevel="1" x14ac:dyDescent="0.25">
      <c r="A244" s="47"/>
      <c r="B244" s="47" t="s">
        <v>6</v>
      </c>
      <c r="C244" s="11">
        <v>2019</v>
      </c>
      <c r="D244" s="41"/>
      <c r="E244" s="38"/>
      <c r="F244" s="41"/>
      <c r="G244" s="38"/>
      <c r="H244" s="38"/>
      <c r="I244" s="2"/>
    </row>
    <row r="245" spans="1:9" ht="60" hidden="1" customHeight="1" outlineLevel="1" x14ac:dyDescent="0.25">
      <c r="A245" s="48"/>
      <c r="B245" s="48"/>
      <c r="C245" s="11">
        <v>2020</v>
      </c>
      <c r="D245" s="41"/>
      <c r="E245" s="38"/>
      <c r="F245" s="41"/>
      <c r="G245" s="38"/>
      <c r="H245" s="38"/>
      <c r="I245" s="2"/>
    </row>
    <row r="246" spans="1:9" ht="15.75" hidden="1" customHeight="1" outlineLevel="1" x14ac:dyDescent="0.25">
      <c r="A246" s="48"/>
      <c r="B246" s="48"/>
      <c r="C246" s="11">
        <v>2021</v>
      </c>
      <c r="D246" s="41"/>
      <c r="E246" s="38"/>
      <c r="F246" s="41"/>
      <c r="G246" s="38"/>
      <c r="H246" s="38"/>
      <c r="I246" s="2"/>
    </row>
    <row r="247" spans="1:9" ht="15.75" hidden="1" customHeight="1" outlineLevel="1" x14ac:dyDescent="0.25">
      <c r="A247" s="48"/>
      <c r="B247" s="48"/>
      <c r="C247" s="11">
        <v>2022</v>
      </c>
      <c r="D247" s="41"/>
      <c r="E247" s="38"/>
      <c r="F247" s="41"/>
      <c r="G247" s="38"/>
      <c r="H247" s="38"/>
      <c r="I247" s="2"/>
    </row>
    <row r="248" spans="1:9" ht="15.75" hidden="1" customHeight="1" outlineLevel="1" x14ac:dyDescent="0.25">
      <c r="A248" s="48"/>
      <c r="B248" s="48"/>
      <c r="C248" s="11">
        <v>2023</v>
      </c>
      <c r="D248" s="41"/>
      <c r="E248" s="38"/>
      <c r="F248" s="41"/>
      <c r="G248" s="38"/>
      <c r="H248" s="38"/>
      <c r="I248" s="2"/>
    </row>
    <row r="249" spans="1:9" ht="15.75" hidden="1" customHeight="1" outlineLevel="1" x14ac:dyDescent="0.25">
      <c r="A249" s="49"/>
      <c r="B249" s="49"/>
      <c r="C249" s="11">
        <v>2024</v>
      </c>
      <c r="D249" s="41"/>
      <c r="E249" s="38"/>
      <c r="F249" s="41"/>
      <c r="G249" s="38"/>
      <c r="H249" s="38"/>
      <c r="I249" s="2"/>
    </row>
    <row r="250" spans="1:9" ht="15.75" hidden="1" customHeight="1" outlineLevel="1" x14ac:dyDescent="0.25">
      <c r="A250" s="45" t="s">
        <v>20</v>
      </c>
      <c r="B250" s="45" t="s">
        <v>6</v>
      </c>
      <c r="C250" s="11">
        <v>2019</v>
      </c>
      <c r="D250" s="41"/>
      <c r="E250" s="38"/>
      <c r="F250" s="41"/>
      <c r="G250" s="38"/>
      <c r="H250" s="38"/>
      <c r="I250" s="2"/>
    </row>
    <row r="251" spans="1:9" ht="19.5" hidden="1" customHeight="1" outlineLevel="1" x14ac:dyDescent="0.25">
      <c r="A251" s="45"/>
      <c r="B251" s="45"/>
      <c r="C251" s="11">
        <v>2020</v>
      </c>
      <c r="D251" s="41"/>
      <c r="E251" s="38"/>
      <c r="F251" s="41"/>
      <c r="G251" s="38"/>
      <c r="H251" s="38"/>
      <c r="I251" s="2"/>
    </row>
    <row r="252" spans="1:9" ht="15.75" hidden="1" customHeight="1" outlineLevel="1" x14ac:dyDescent="0.25">
      <c r="A252" s="45"/>
      <c r="B252" s="45"/>
      <c r="C252" s="11">
        <v>2021</v>
      </c>
      <c r="D252" s="41"/>
      <c r="E252" s="38"/>
      <c r="F252" s="41"/>
      <c r="G252" s="38"/>
      <c r="H252" s="38"/>
      <c r="I252" s="2"/>
    </row>
    <row r="253" spans="1:9" ht="15.75" hidden="1" customHeight="1" outlineLevel="1" x14ac:dyDescent="0.25">
      <c r="A253" s="45"/>
      <c r="B253" s="45"/>
      <c r="C253" s="11">
        <v>2022</v>
      </c>
      <c r="D253" s="41"/>
      <c r="E253" s="38"/>
      <c r="F253" s="41"/>
      <c r="G253" s="38"/>
      <c r="H253" s="38"/>
      <c r="I253" s="2"/>
    </row>
    <row r="254" spans="1:9" ht="15.75" hidden="1" customHeight="1" outlineLevel="1" x14ac:dyDescent="0.25">
      <c r="A254" s="45"/>
      <c r="B254" s="45"/>
      <c r="C254" s="11">
        <v>2023</v>
      </c>
      <c r="D254" s="41"/>
      <c r="E254" s="38"/>
      <c r="F254" s="41"/>
      <c r="G254" s="38"/>
      <c r="H254" s="38"/>
      <c r="I254" s="2"/>
    </row>
    <row r="255" spans="1:9" ht="15.75" hidden="1" customHeight="1" outlineLevel="1" x14ac:dyDescent="0.25">
      <c r="A255" s="45"/>
      <c r="B255" s="45"/>
      <c r="C255" s="11">
        <v>2024</v>
      </c>
      <c r="D255" s="41"/>
      <c r="E255" s="38"/>
      <c r="F255" s="41"/>
      <c r="G255" s="38"/>
      <c r="H255" s="38"/>
      <c r="I255" s="2"/>
    </row>
    <row r="256" spans="1:9" ht="15.75" customHeight="1" outlineLevel="1" x14ac:dyDescent="0.25">
      <c r="A256" s="21" t="s">
        <v>11</v>
      </c>
      <c r="B256" s="21"/>
      <c r="C256" s="20"/>
      <c r="D256" s="41">
        <f>SUM(D201:D207)</f>
        <v>3429020.67</v>
      </c>
      <c r="E256" s="41">
        <f t="shared" ref="E256:H256" si="47">SUM(E201:E207)</f>
        <v>716930</v>
      </c>
      <c r="F256" s="41">
        <f t="shared" si="47"/>
        <v>2712090.67</v>
      </c>
      <c r="G256" s="41">
        <f t="shared" si="47"/>
        <v>0</v>
      </c>
      <c r="H256" s="41">
        <f t="shared" si="47"/>
        <v>0</v>
      </c>
      <c r="I256" s="2"/>
    </row>
    <row r="257" spans="1:9" ht="15.75" outlineLevel="1" x14ac:dyDescent="0.25">
      <c r="A257" s="45" t="s">
        <v>54</v>
      </c>
      <c r="B257" s="45" t="s">
        <v>6</v>
      </c>
      <c r="C257" s="11">
        <v>2018</v>
      </c>
      <c r="D257" s="41">
        <f t="shared" ref="D257:D286" si="48">E257+F257+G257+H257</f>
        <v>0</v>
      </c>
      <c r="E257" s="38"/>
      <c r="F257" s="41"/>
      <c r="G257" s="38"/>
      <c r="H257" s="38"/>
      <c r="I257" s="2"/>
    </row>
    <row r="258" spans="1:9" ht="15.75" outlineLevel="1" x14ac:dyDescent="0.25">
      <c r="A258" s="45"/>
      <c r="B258" s="45"/>
      <c r="C258" s="11">
        <v>2019</v>
      </c>
      <c r="D258" s="41">
        <f t="shared" si="48"/>
        <v>0</v>
      </c>
      <c r="E258" s="38"/>
      <c r="F258" s="41"/>
      <c r="G258" s="38"/>
      <c r="H258" s="38"/>
      <c r="I258" s="2"/>
    </row>
    <row r="259" spans="1:9" ht="19.5" customHeight="1" outlineLevel="1" x14ac:dyDescent="0.25">
      <c r="A259" s="45"/>
      <c r="B259" s="45"/>
      <c r="C259" s="11">
        <v>2020</v>
      </c>
      <c r="D259" s="41">
        <f t="shared" si="48"/>
        <v>0</v>
      </c>
      <c r="E259" s="38"/>
      <c r="F259" s="41"/>
      <c r="G259" s="38"/>
      <c r="H259" s="38"/>
      <c r="I259" s="2"/>
    </row>
    <row r="260" spans="1:9" ht="15.75" outlineLevel="1" x14ac:dyDescent="0.25">
      <c r="A260" s="45"/>
      <c r="B260" s="45"/>
      <c r="C260" s="11">
        <v>2021</v>
      </c>
      <c r="D260" s="41">
        <f t="shared" si="48"/>
        <v>0</v>
      </c>
      <c r="E260" s="38"/>
      <c r="F260" s="41"/>
      <c r="G260" s="38"/>
      <c r="H260" s="38"/>
      <c r="I260" s="2"/>
    </row>
    <row r="261" spans="1:9" ht="15.75" outlineLevel="1" x14ac:dyDescent="0.25">
      <c r="A261" s="45"/>
      <c r="B261" s="45"/>
      <c r="C261" s="11">
        <v>2022</v>
      </c>
      <c r="D261" s="41">
        <f t="shared" si="48"/>
        <v>0</v>
      </c>
      <c r="E261" s="38"/>
      <c r="F261" s="41"/>
      <c r="G261" s="38"/>
      <c r="H261" s="38"/>
      <c r="I261" s="2"/>
    </row>
    <row r="262" spans="1:9" ht="15.75" outlineLevel="1" x14ac:dyDescent="0.25">
      <c r="A262" s="45"/>
      <c r="B262" s="45"/>
      <c r="C262" s="11">
        <v>2023</v>
      </c>
      <c r="D262" s="41">
        <f t="shared" si="48"/>
        <v>0</v>
      </c>
      <c r="E262" s="38"/>
      <c r="F262" s="41"/>
      <c r="G262" s="38"/>
      <c r="H262" s="38"/>
      <c r="I262" s="2"/>
    </row>
    <row r="263" spans="1:9" ht="15.75" outlineLevel="1" x14ac:dyDescent="0.25">
      <c r="A263" s="45"/>
      <c r="B263" s="45"/>
      <c r="C263" s="11">
        <v>2024</v>
      </c>
      <c r="D263" s="41">
        <f t="shared" si="48"/>
        <v>0</v>
      </c>
      <c r="E263" s="38"/>
      <c r="F263" s="41"/>
      <c r="G263" s="38"/>
      <c r="H263" s="38"/>
      <c r="I263" s="2"/>
    </row>
    <row r="264" spans="1:9" ht="15.75" outlineLevel="1" x14ac:dyDescent="0.25">
      <c r="A264" s="21" t="s">
        <v>11</v>
      </c>
      <c r="B264" s="21"/>
      <c r="C264" s="20"/>
      <c r="D264" s="41">
        <v>0</v>
      </c>
      <c r="E264" s="38"/>
      <c r="F264" s="41"/>
      <c r="G264" s="38"/>
      <c r="H264" s="38"/>
      <c r="I264" s="2"/>
    </row>
    <row r="265" spans="1:9" ht="90" outlineLevel="1" x14ac:dyDescent="0.25">
      <c r="A265" s="31" t="s">
        <v>68</v>
      </c>
      <c r="B265" s="12" t="s">
        <v>25</v>
      </c>
      <c r="C265" s="11">
        <v>2019</v>
      </c>
      <c r="D265" s="41">
        <f t="shared" si="48"/>
        <v>0</v>
      </c>
      <c r="E265" s="41"/>
      <c r="F265" s="41"/>
      <c r="G265" s="41"/>
      <c r="H265" s="41"/>
      <c r="I265" s="2"/>
    </row>
    <row r="266" spans="1:9" ht="15" outlineLevel="1" x14ac:dyDescent="0.25">
      <c r="A266" s="22" t="s">
        <v>11</v>
      </c>
      <c r="B266" s="21"/>
      <c r="C266" s="20"/>
      <c r="D266" s="41">
        <v>0</v>
      </c>
      <c r="E266" s="41"/>
      <c r="F266" s="41"/>
      <c r="G266" s="41"/>
      <c r="H266" s="41"/>
      <c r="I266" s="2"/>
    </row>
    <row r="267" spans="1:9" ht="15" customHeight="1" outlineLevel="1" x14ac:dyDescent="0.25">
      <c r="A267" s="46" t="s">
        <v>55</v>
      </c>
      <c r="B267" s="45" t="s">
        <v>27</v>
      </c>
      <c r="C267" s="11">
        <v>2019</v>
      </c>
      <c r="D267" s="41">
        <v>158328.5</v>
      </c>
      <c r="E267" s="43">
        <v>75365</v>
      </c>
      <c r="F267" s="41">
        <v>82963.5</v>
      </c>
      <c r="G267" s="38">
        <v>0</v>
      </c>
      <c r="H267" s="38">
        <v>0</v>
      </c>
      <c r="I267" s="2"/>
    </row>
    <row r="268" spans="1:9" ht="15" customHeight="1" outlineLevel="1" x14ac:dyDescent="0.25">
      <c r="A268" s="46"/>
      <c r="B268" s="45"/>
      <c r="C268" s="11">
        <v>2020</v>
      </c>
      <c r="D268" s="41">
        <v>617634.19999999995</v>
      </c>
      <c r="E268" s="43">
        <v>233484.79999999999</v>
      </c>
      <c r="F268" s="41">
        <v>384149.4</v>
      </c>
      <c r="G268" s="38">
        <v>0</v>
      </c>
      <c r="H268" s="38">
        <v>0</v>
      </c>
      <c r="I268" s="2"/>
    </row>
    <row r="269" spans="1:9" ht="15.75" customHeight="1" outlineLevel="1" x14ac:dyDescent="0.25">
      <c r="A269" s="46"/>
      <c r="B269" s="45"/>
      <c r="C269" s="11">
        <v>2021</v>
      </c>
      <c r="D269" s="41">
        <f>E269+F269</f>
        <v>262282</v>
      </c>
      <c r="E269" s="43">
        <v>64045.3</v>
      </c>
      <c r="F269" s="41">
        <v>198236.7</v>
      </c>
      <c r="G269" s="38">
        <v>0</v>
      </c>
      <c r="H269" s="38">
        <v>0</v>
      </c>
      <c r="I269" s="2"/>
    </row>
    <row r="270" spans="1:9" ht="15.75" customHeight="1" outlineLevel="1" x14ac:dyDescent="0.25">
      <c r="A270" s="46"/>
      <c r="B270" s="45"/>
      <c r="C270" s="11">
        <v>2022</v>
      </c>
      <c r="D270" s="41">
        <f t="shared" ref="D270:D271" si="49">E270+F270</f>
        <v>111268.2</v>
      </c>
      <c r="E270" s="43">
        <v>74549.7</v>
      </c>
      <c r="F270" s="41">
        <v>36718.5</v>
      </c>
      <c r="G270" s="38">
        <v>0</v>
      </c>
      <c r="H270" s="38">
        <v>0</v>
      </c>
      <c r="I270" s="2"/>
    </row>
    <row r="271" spans="1:9" ht="15.75" customHeight="1" outlineLevel="1" x14ac:dyDescent="0.25">
      <c r="A271" s="46"/>
      <c r="B271" s="45"/>
      <c r="C271" s="11">
        <v>2023</v>
      </c>
      <c r="D271" s="41">
        <f t="shared" si="49"/>
        <v>77551.799999999988</v>
      </c>
      <c r="E271" s="43">
        <v>51959.7</v>
      </c>
      <c r="F271" s="41">
        <v>25592.1</v>
      </c>
      <c r="G271" s="38">
        <v>0</v>
      </c>
      <c r="H271" s="38">
        <v>0</v>
      </c>
      <c r="I271" s="2"/>
    </row>
    <row r="272" spans="1:9" ht="15.75" customHeight="1" outlineLevel="1" x14ac:dyDescent="0.25">
      <c r="A272" s="46"/>
      <c r="B272" s="45"/>
      <c r="C272" s="11">
        <v>2024</v>
      </c>
      <c r="D272" s="41">
        <v>28435.7</v>
      </c>
      <c r="E272" s="43">
        <v>0</v>
      </c>
      <c r="F272" s="41">
        <v>28435.7</v>
      </c>
      <c r="G272" s="38">
        <v>0</v>
      </c>
      <c r="H272" s="38">
        <v>0</v>
      </c>
      <c r="I272" s="2"/>
    </row>
    <row r="273" spans="1:9" ht="15.75" hidden="1" customHeight="1" outlineLevel="1" x14ac:dyDescent="0.25">
      <c r="A273" s="45" t="s">
        <v>22</v>
      </c>
      <c r="B273" s="45" t="s">
        <v>6</v>
      </c>
      <c r="C273" s="11">
        <v>2018</v>
      </c>
      <c r="D273" s="41">
        <f t="shared" si="48"/>
        <v>0</v>
      </c>
      <c r="E273" s="38"/>
      <c r="F273" s="41"/>
      <c r="G273" s="38"/>
      <c r="H273" s="38"/>
      <c r="I273" s="2"/>
    </row>
    <row r="274" spans="1:9" ht="15.75" hidden="1" customHeight="1" outlineLevel="1" x14ac:dyDescent="0.25">
      <c r="A274" s="45"/>
      <c r="B274" s="45"/>
      <c r="C274" s="11">
        <v>2019</v>
      </c>
      <c r="D274" s="41">
        <f t="shared" si="48"/>
        <v>0</v>
      </c>
      <c r="E274" s="38"/>
      <c r="F274" s="41"/>
      <c r="G274" s="38"/>
      <c r="H274" s="38"/>
      <c r="I274" s="2"/>
    </row>
    <row r="275" spans="1:9" ht="60" hidden="1" customHeight="1" outlineLevel="1" x14ac:dyDescent="0.25">
      <c r="A275" s="45"/>
      <c r="B275" s="45"/>
      <c r="C275" s="11">
        <v>2020</v>
      </c>
      <c r="D275" s="41">
        <f t="shared" si="48"/>
        <v>0</v>
      </c>
      <c r="E275" s="38"/>
      <c r="F275" s="41"/>
      <c r="G275" s="38"/>
      <c r="H275" s="38"/>
      <c r="I275" s="2"/>
    </row>
    <row r="276" spans="1:9" ht="15.75" hidden="1" customHeight="1" outlineLevel="1" x14ac:dyDescent="0.25">
      <c r="A276" s="45"/>
      <c r="B276" s="45"/>
      <c r="C276" s="11">
        <v>2021</v>
      </c>
      <c r="D276" s="41">
        <f t="shared" si="48"/>
        <v>0</v>
      </c>
      <c r="E276" s="38"/>
      <c r="F276" s="41"/>
      <c r="G276" s="38"/>
      <c r="H276" s="38"/>
      <c r="I276" s="2"/>
    </row>
    <row r="277" spans="1:9" ht="14.25" hidden="1" customHeight="1" outlineLevel="1" x14ac:dyDescent="0.25">
      <c r="A277" s="45"/>
      <c r="B277" s="45"/>
      <c r="C277" s="11">
        <v>2022</v>
      </c>
      <c r="D277" s="41">
        <f t="shared" si="48"/>
        <v>0</v>
      </c>
      <c r="E277" s="38"/>
      <c r="F277" s="41"/>
      <c r="G277" s="38"/>
      <c r="H277" s="38"/>
      <c r="I277" s="2"/>
    </row>
    <row r="278" spans="1:9" ht="15.75" hidden="1" customHeight="1" outlineLevel="1" x14ac:dyDescent="0.25">
      <c r="A278" s="45"/>
      <c r="B278" s="45"/>
      <c r="C278" s="11">
        <v>2023</v>
      </c>
      <c r="D278" s="41">
        <f t="shared" si="48"/>
        <v>0</v>
      </c>
      <c r="E278" s="38"/>
      <c r="F278" s="41"/>
      <c r="G278" s="38"/>
      <c r="H278" s="38"/>
      <c r="I278" s="2"/>
    </row>
    <row r="279" spans="1:9" ht="15.75" hidden="1" customHeight="1" outlineLevel="1" x14ac:dyDescent="0.25">
      <c r="A279" s="45"/>
      <c r="B279" s="45"/>
      <c r="C279" s="11">
        <v>2024</v>
      </c>
      <c r="D279" s="41">
        <f t="shared" si="48"/>
        <v>0</v>
      </c>
      <c r="E279" s="38"/>
      <c r="F279" s="41"/>
      <c r="G279" s="38"/>
      <c r="H279" s="38"/>
      <c r="I279" s="2"/>
    </row>
    <row r="280" spans="1:9" ht="15.75" customHeight="1" outlineLevel="1" x14ac:dyDescent="0.25">
      <c r="A280" s="21" t="s">
        <v>11</v>
      </c>
      <c r="B280" s="21"/>
      <c r="C280" s="20"/>
      <c r="D280" s="41">
        <f>SUM(D267:D272)</f>
        <v>1255500.3999999999</v>
      </c>
      <c r="E280" s="41">
        <f t="shared" ref="E280:H280" si="50">SUM(E267:E272)</f>
        <v>499404.5</v>
      </c>
      <c r="F280" s="41">
        <f t="shared" si="50"/>
        <v>756095.9</v>
      </c>
      <c r="G280" s="41">
        <f t="shared" si="50"/>
        <v>0</v>
      </c>
      <c r="H280" s="41">
        <f t="shared" si="50"/>
        <v>0</v>
      </c>
      <c r="I280" s="2"/>
    </row>
    <row r="281" spans="1:9" ht="15.75" customHeight="1" outlineLevel="1" x14ac:dyDescent="0.25">
      <c r="A281" s="45" t="s">
        <v>56</v>
      </c>
      <c r="B281" s="45" t="s">
        <v>6</v>
      </c>
      <c r="C281" s="11">
        <v>2019</v>
      </c>
      <c r="D281" s="41">
        <f t="shared" si="48"/>
        <v>0</v>
      </c>
      <c r="E281" s="41"/>
      <c r="F281" s="41"/>
      <c r="G281" s="41"/>
      <c r="H281" s="41"/>
      <c r="I281" s="2"/>
    </row>
    <row r="282" spans="1:9" ht="15" customHeight="1" outlineLevel="1" x14ac:dyDescent="0.25">
      <c r="A282" s="45"/>
      <c r="B282" s="45"/>
      <c r="C282" s="11">
        <v>2020</v>
      </c>
      <c r="D282" s="41">
        <f t="shared" si="48"/>
        <v>0</v>
      </c>
      <c r="E282" s="41"/>
      <c r="F282" s="41"/>
      <c r="G282" s="41"/>
      <c r="H282" s="41"/>
      <c r="I282" s="2"/>
    </row>
    <row r="283" spans="1:9" ht="15.75" customHeight="1" outlineLevel="1" x14ac:dyDescent="0.25">
      <c r="A283" s="45"/>
      <c r="B283" s="45"/>
      <c r="C283" s="11">
        <v>2021</v>
      </c>
      <c r="D283" s="41">
        <f t="shared" si="48"/>
        <v>0</v>
      </c>
      <c r="E283" s="41"/>
      <c r="F283" s="41"/>
      <c r="G283" s="41"/>
      <c r="H283" s="41"/>
      <c r="I283" s="2"/>
    </row>
    <row r="284" spans="1:9" ht="15.75" customHeight="1" outlineLevel="1" x14ac:dyDescent="0.25">
      <c r="A284" s="45"/>
      <c r="B284" s="45"/>
      <c r="C284" s="11">
        <v>2022</v>
      </c>
      <c r="D284" s="41">
        <f t="shared" si="48"/>
        <v>0</v>
      </c>
      <c r="E284" s="41"/>
      <c r="F284" s="41"/>
      <c r="G284" s="41"/>
      <c r="H284" s="41"/>
      <c r="I284" s="2"/>
    </row>
    <row r="285" spans="1:9" ht="15.75" customHeight="1" outlineLevel="1" x14ac:dyDescent="0.25">
      <c r="A285" s="45"/>
      <c r="B285" s="45"/>
      <c r="C285" s="11">
        <v>2023</v>
      </c>
      <c r="D285" s="41">
        <f t="shared" si="48"/>
        <v>0</v>
      </c>
      <c r="E285" s="41"/>
      <c r="F285" s="41"/>
      <c r="G285" s="41"/>
      <c r="H285" s="41"/>
      <c r="I285" s="2"/>
    </row>
    <row r="286" spans="1:9" ht="15.75" customHeight="1" outlineLevel="1" x14ac:dyDescent="0.25">
      <c r="A286" s="45"/>
      <c r="B286" s="45"/>
      <c r="C286" s="11">
        <v>2024</v>
      </c>
      <c r="D286" s="41">
        <f t="shared" si="48"/>
        <v>0</v>
      </c>
      <c r="E286" s="41"/>
      <c r="F286" s="41"/>
      <c r="G286" s="41"/>
      <c r="H286" s="41"/>
      <c r="I286" s="2"/>
    </row>
    <row r="287" spans="1:9" ht="15.75" customHeight="1" outlineLevel="1" x14ac:dyDescent="0.25">
      <c r="A287" s="21" t="s">
        <v>11</v>
      </c>
      <c r="B287" s="21"/>
      <c r="C287" s="20"/>
      <c r="D287" s="41">
        <v>0</v>
      </c>
      <c r="E287" s="41"/>
      <c r="F287" s="41"/>
      <c r="G287" s="41"/>
      <c r="H287" s="41"/>
      <c r="I287" s="2"/>
    </row>
    <row r="288" spans="1:9" ht="15.75" customHeight="1" outlineLevel="1" x14ac:dyDescent="0.25">
      <c r="A288" s="45" t="s">
        <v>16</v>
      </c>
      <c r="B288" s="45" t="s">
        <v>10</v>
      </c>
      <c r="C288" s="11">
        <v>2018</v>
      </c>
      <c r="D288" s="41">
        <f>E288+F288+G288+H288</f>
        <v>3065550.4399999995</v>
      </c>
      <c r="E288" s="41">
        <f>E296+E302+E306+E315+E323</f>
        <v>15982.8</v>
      </c>
      <c r="F288" s="41">
        <f>F296+F302+F306+F315+F323</f>
        <v>3049567.6399999997</v>
      </c>
      <c r="G288" s="41">
        <f>G296+G302+G306+G315+G323</f>
        <v>0</v>
      </c>
      <c r="H288" s="41">
        <f>H296+H302+H306+H315+H323</f>
        <v>0</v>
      </c>
      <c r="I288" s="2"/>
    </row>
    <row r="289" spans="1:14" ht="15.75" customHeight="1" outlineLevel="1" x14ac:dyDescent="0.25">
      <c r="A289" s="45"/>
      <c r="B289" s="45"/>
      <c r="C289" s="11">
        <v>2019</v>
      </c>
      <c r="D289" s="41">
        <f t="shared" ref="D289:D294" si="51">E289+F289+G289+H289</f>
        <v>5303438.7799999993</v>
      </c>
      <c r="E289" s="41">
        <f>E297+E303+E316+E324+E334+E341+E348</f>
        <v>258661</v>
      </c>
      <c r="F289" s="41">
        <f>F297+F303+F316+F324+F334+F341+F348</f>
        <v>5044777.7799999993</v>
      </c>
      <c r="G289" s="41">
        <f>G297+G303+G316+G324+G334+G341+G348</f>
        <v>0</v>
      </c>
      <c r="H289" s="41">
        <f>H297+H303+H316+H324+H334+H341+H348</f>
        <v>0</v>
      </c>
      <c r="I289" s="2"/>
    </row>
    <row r="290" spans="1:14" ht="15.75" customHeight="1" outlineLevel="1" x14ac:dyDescent="0.25">
      <c r="A290" s="45"/>
      <c r="B290" s="45"/>
      <c r="C290" s="11">
        <v>2020</v>
      </c>
      <c r="D290" s="41">
        <f t="shared" si="51"/>
        <v>7816753</v>
      </c>
      <c r="E290" s="41">
        <f>E298+E304+E308+E317+E325+E335+E342+E349</f>
        <v>1951615.9</v>
      </c>
      <c r="F290" s="41">
        <f>F311+F304+F308+F317+F325+F335+F342+F349</f>
        <v>5865137.0999999996</v>
      </c>
      <c r="G290" s="41">
        <f>G298+G304+G308+G317+G325+G335+G342+G349</f>
        <v>0</v>
      </c>
      <c r="H290" s="41">
        <f>H298+H304+H308+H317+H325+H335+H342+H349</f>
        <v>0</v>
      </c>
      <c r="I290" s="2"/>
      <c r="N290" s="2"/>
    </row>
    <row r="291" spans="1:14" ht="15.75" customHeight="1" outlineLevel="1" x14ac:dyDescent="0.25">
      <c r="A291" s="45"/>
      <c r="B291" s="45"/>
      <c r="C291" s="11">
        <v>2021</v>
      </c>
      <c r="D291" s="41">
        <f t="shared" si="51"/>
        <v>5491143.6099999994</v>
      </c>
      <c r="E291" s="41">
        <f>E299+E305+E309+E318+E326+E336+E343+E350</f>
        <v>874889.5</v>
      </c>
      <c r="F291" s="41">
        <f>F312+F305+F309+F318+F326+F336+F343+F350+F332</f>
        <v>4616254.1099999994</v>
      </c>
      <c r="G291" s="41">
        <f>G299+G305+G309+G318+G326+G336+G343+G350</f>
        <v>0</v>
      </c>
      <c r="H291" s="41">
        <f>H299+H305+H309+H318+H326+H336+H343+H350</f>
        <v>0</v>
      </c>
      <c r="I291" s="2"/>
      <c r="N291" s="2"/>
    </row>
    <row r="292" spans="1:14" ht="15.75" customHeight="1" outlineLevel="1" x14ac:dyDescent="0.25">
      <c r="A292" s="45"/>
      <c r="B292" s="45"/>
      <c r="C292" s="11">
        <v>2022</v>
      </c>
      <c r="D292" s="41">
        <f t="shared" si="51"/>
        <v>3600851.8</v>
      </c>
      <c r="E292" s="41">
        <f>E327+E337+E344+E351</f>
        <v>941820.3</v>
      </c>
      <c r="F292" s="41">
        <f>F313+F319+F327</f>
        <v>2659031.5</v>
      </c>
      <c r="G292" s="41">
        <f t="shared" ref="G292:H294" si="52">G327+G337+G344+G351</f>
        <v>0</v>
      </c>
      <c r="H292" s="41">
        <f t="shared" si="52"/>
        <v>0</v>
      </c>
      <c r="I292" s="2"/>
      <c r="N292" s="2"/>
    </row>
    <row r="293" spans="1:14" ht="15.75" customHeight="1" outlineLevel="1" x14ac:dyDescent="0.25">
      <c r="A293" s="45"/>
      <c r="B293" s="45"/>
      <c r="C293" s="11">
        <v>2023</v>
      </c>
      <c r="D293" s="41">
        <f t="shared" si="51"/>
        <v>2560471.7599999998</v>
      </c>
      <c r="E293" s="41">
        <f>E328+E338+E345+E352</f>
        <v>794677.8</v>
      </c>
      <c r="F293" s="41">
        <f>F328+F338+F345+F352+F320</f>
        <v>1765793.96</v>
      </c>
      <c r="G293" s="41">
        <f t="shared" si="52"/>
        <v>0</v>
      </c>
      <c r="H293" s="41">
        <f t="shared" si="52"/>
        <v>0</v>
      </c>
      <c r="I293" s="2"/>
      <c r="N293" s="2"/>
    </row>
    <row r="294" spans="1:14" ht="15.75" customHeight="1" outlineLevel="1" x14ac:dyDescent="0.25">
      <c r="A294" s="45"/>
      <c r="B294" s="45"/>
      <c r="C294" s="11">
        <v>2024</v>
      </c>
      <c r="D294" s="41">
        <f t="shared" si="51"/>
        <v>2574348.676</v>
      </c>
      <c r="E294" s="41">
        <f>E329+E339+E346+E353</f>
        <v>848444.2</v>
      </c>
      <c r="F294" s="41">
        <f>F329+F339+F346+F353</f>
        <v>1725904.476</v>
      </c>
      <c r="G294" s="41">
        <f t="shared" si="52"/>
        <v>0</v>
      </c>
      <c r="H294" s="41">
        <f t="shared" si="52"/>
        <v>0</v>
      </c>
      <c r="I294" s="2"/>
      <c r="N294" s="2"/>
    </row>
    <row r="295" spans="1:14" ht="15" customHeight="1" x14ac:dyDescent="0.25">
      <c r="A295" s="12" t="s">
        <v>17</v>
      </c>
      <c r="B295" s="12"/>
      <c r="C295" s="11"/>
      <c r="D295" s="41">
        <f>D288+D289+D290+D291+D292+D293+D294</f>
        <v>30412558.066</v>
      </c>
      <c r="E295" s="41">
        <f t="shared" ref="E295:H295" si="53">E288+E289+E290+E291+E292+E293+E294</f>
        <v>5686091.5</v>
      </c>
      <c r="F295" s="41">
        <f t="shared" si="53"/>
        <v>24726466.566</v>
      </c>
      <c r="G295" s="41">
        <f t="shared" si="53"/>
        <v>0</v>
      </c>
      <c r="H295" s="41">
        <f t="shared" si="53"/>
        <v>0</v>
      </c>
      <c r="I295" s="2"/>
    </row>
    <row r="296" spans="1:14" ht="15.75" customHeight="1" x14ac:dyDescent="0.25">
      <c r="A296" s="45" t="s">
        <v>57</v>
      </c>
      <c r="B296" s="45" t="s">
        <v>26</v>
      </c>
      <c r="C296" s="11">
        <v>2018</v>
      </c>
      <c r="D296" s="41">
        <v>66000</v>
      </c>
      <c r="E296" s="41">
        <v>0</v>
      </c>
      <c r="F296" s="41">
        <v>66000</v>
      </c>
      <c r="G296" s="41">
        <v>0</v>
      </c>
      <c r="H296" s="41">
        <v>0</v>
      </c>
      <c r="I296" s="2"/>
      <c r="N296" s="2"/>
    </row>
    <row r="297" spans="1:14" ht="15" x14ac:dyDescent="0.25">
      <c r="A297" s="45"/>
      <c r="B297" s="45"/>
      <c r="C297" s="11">
        <v>2019</v>
      </c>
      <c r="D297" s="41">
        <v>109132.25</v>
      </c>
      <c r="E297" s="41">
        <v>0</v>
      </c>
      <c r="F297" s="41">
        <v>109132.25</v>
      </c>
      <c r="G297" s="41">
        <v>0</v>
      </c>
      <c r="H297" s="41">
        <v>0</v>
      </c>
      <c r="I297" s="2"/>
    </row>
    <row r="298" spans="1:14" ht="15" x14ac:dyDescent="0.25">
      <c r="A298" s="45"/>
      <c r="B298" s="45"/>
      <c r="C298" s="11">
        <v>2020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2"/>
    </row>
    <row r="299" spans="1:14" ht="15" x14ac:dyDescent="0.25">
      <c r="A299" s="45"/>
      <c r="B299" s="45"/>
      <c r="C299" s="11">
        <v>2021</v>
      </c>
      <c r="D299" s="41">
        <v>0</v>
      </c>
      <c r="E299" s="41">
        <v>0</v>
      </c>
      <c r="F299" s="41">
        <v>0</v>
      </c>
      <c r="G299" s="41">
        <v>0</v>
      </c>
      <c r="H299" s="41">
        <v>0</v>
      </c>
      <c r="I299" s="2"/>
    </row>
    <row r="300" spans="1:14" ht="15" x14ac:dyDescent="0.25">
      <c r="A300" s="45"/>
      <c r="B300" s="45"/>
      <c r="C300" s="11">
        <v>2022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2"/>
    </row>
    <row r="301" spans="1:14" ht="15" x14ac:dyDescent="0.25">
      <c r="A301" s="21" t="s">
        <v>11</v>
      </c>
      <c r="B301" s="21"/>
      <c r="C301" s="20"/>
      <c r="D301" s="41">
        <f>SUM(D296:D300)</f>
        <v>175132.25</v>
      </c>
      <c r="E301" s="41">
        <f t="shared" ref="E301:H301" si="54">SUM(E296:E300)</f>
        <v>0</v>
      </c>
      <c r="F301" s="41">
        <f t="shared" si="54"/>
        <v>175132.25</v>
      </c>
      <c r="G301" s="41">
        <f t="shared" si="54"/>
        <v>0</v>
      </c>
      <c r="H301" s="41">
        <f t="shared" si="54"/>
        <v>0</v>
      </c>
      <c r="I301" s="2"/>
    </row>
    <row r="302" spans="1:14" ht="15" customHeight="1" x14ac:dyDescent="0.25">
      <c r="A302" s="45" t="s">
        <v>58</v>
      </c>
      <c r="B302" s="45" t="s">
        <v>6</v>
      </c>
      <c r="C302" s="11">
        <v>2018</v>
      </c>
      <c r="D302" s="41">
        <f t="shared" ref="D302:D304" si="55">E302+F302+G302+H302</f>
        <v>564610</v>
      </c>
      <c r="E302" s="41"/>
      <c r="F302" s="41">
        <v>564610</v>
      </c>
      <c r="G302" s="41"/>
      <c r="H302" s="41"/>
      <c r="I302" s="2"/>
    </row>
    <row r="303" spans="1:14" ht="15" x14ac:dyDescent="0.25">
      <c r="A303" s="45"/>
      <c r="B303" s="45"/>
      <c r="C303" s="11">
        <v>2019</v>
      </c>
      <c r="D303" s="41">
        <f t="shared" si="55"/>
        <v>453638.86</v>
      </c>
      <c r="E303" s="41"/>
      <c r="F303" s="41">
        <v>453638.86</v>
      </c>
      <c r="G303" s="41"/>
      <c r="H303" s="41"/>
      <c r="I303" s="2"/>
    </row>
    <row r="304" spans="1:14" ht="15" x14ac:dyDescent="0.25">
      <c r="A304" s="45"/>
      <c r="B304" s="45"/>
      <c r="C304" s="13">
        <v>2020</v>
      </c>
      <c r="D304" s="41">
        <f t="shared" si="55"/>
        <v>1192271.56</v>
      </c>
      <c r="E304" s="41"/>
      <c r="F304" s="41">
        <v>1192271.56</v>
      </c>
      <c r="G304" s="41"/>
      <c r="H304" s="41"/>
      <c r="I304" s="2"/>
    </row>
    <row r="305" spans="1:9" ht="15" x14ac:dyDescent="0.25">
      <c r="A305" s="45"/>
      <c r="B305" s="45"/>
      <c r="C305" s="11">
        <v>2021</v>
      </c>
      <c r="D305" s="41">
        <f t="shared" ref="D305" si="56">E305+F305+G305+H305</f>
        <v>731946.83</v>
      </c>
      <c r="E305" s="41"/>
      <c r="F305" s="41">
        <v>731946.83</v>
      </c>
      <c r="G305" s="41"/>
      <c r="H305" s="41"/>
      <c r="I305" s="2"/>
    </row>
    <row r="306" spans="1:9" ht="15" hidden="1" customHeight="1" x14ac:dyDescent="0.25">
      <c r="A306" s="45" t="s">
        <v>18</v>
      </c>
      <c r="B306" s="65" t="s">
        <v>10</v>
      </c>
      <c r="C306" s="11">
        <v>2018</v>
      </c>
      <c r="D306" s="41">
        <f>E306+F306+G306+H306</f>
        <v>0</v>
      </c>
      <c r="E306" s="41"/>
      <c r="F306" s="41">
        <v>0</v>
      </c>
      <c r="G306" s="41"/>
      <c r="H306" s="41"/>
      <c r="I306" s="2"/>
    </row>
    <row r="307" spans="1:9" ht="15" hidden="1" customHeight="1" x14ac:dyDescent="0.25">
      <c r="A307" s="45"/>
      <c r="B307" s="66"/>
      <c r="C307" s="11">
        <v>2019</v>
      </c>
      <c r="D307" s="41">
        <f>E307+F307+G307+H307</f>
        <v>0</v>
      </c>
      <c r="E307" s="41"/>
      <c r="F307" s="41">
        <v>0</v>
      </c>
      <c r="G307" s="41"/>
      <c r="H307" s="41"/>
      <c r="I307" s="2"/>
    </row>
    <row r="308" spans="1:9" ht="15" hidden="1" customHeight="1" x14ac:dyDescent="0.25">
      <c r="A308" s="45"/>
      <c r="B308" s="66"/>
      <c r="C308" s="11">
        <v>2020</v>
      </c>
      <c r="D308" s="41">
        <f>E308+F308+G308+H308</f>
        <v>0</v>
      </c>
      <c r="E308" s="41"/>
      <c r="F308" s="41">
        <v>0</v>
      </c>
      <c r="G308" s="41"/>
      <c r="H308" s="41"/>
      <c r="I308" s="2"/>
    </row>
    <row r="309" spans="1:9" ht="15" hidden="1" customHeight="1" x14ac:dyDescent="0.25">
      <c r="A309" s="45"/>
      <c r="B309" s="67"/>
      <c r="C309" s="11">
        <v>2021</v>
      </c>
      <c r="D309" s="41">
        <f>E309+F309+G309+H309</f>
        <v>0</v>
      </c>
      <c r="E309" s="41"/>
      <c r="F309" s="41">
        <v>0</v>
      </c>
      <c r="G309" s="41"/>
      <c r="H309" s="41"/>
      <c r="I309" s="2"/>
    </row>
    <row r="310" spans="1:9" ht="15" customHeight="1" x14ac:dyDescent="0.25">
      <c r="A310" s="21" t="s">
        <v>11</v>
      </c>
      <c r="B310" s="25"/>
      <c r="C310" s="20"/>
      <c r="D310" s="41">
        <f>SUM(D302:D305)</f>
        <v>2942467.25</v>
      </c>
      <c r="E310" s="41">
        <f t="shared" ref="E310:F310" si="57">SUM(E302:E305)</f>
        <v>0</v>
      </c>
      <c r="F310" s="41">
        <f t="shared" si="57"/>
        <v>2942467.25</v>
      </c>
      <c r="G310" s="41"/>
      <c r="H310" s="41"/>
      <c r="I310" s="2"/>
    </row>
    <row r="311" spans="1:9" ht="12.75" customHeight="1" x14ac:dyDescent="0.25">
      <c r="A311" s="46" t="s">
        <v>70</v>
      </c>
      <c r="B311" s="45" t="s">
        <v>26</v>
      </c>
      <c r="C311" s="11">
        <v>2020</v>
      </c>
      <c r="D311" s="41">
        <f>E311+F311+G311+H311</f>
        <v>174786</v>
      </c>
      <c r="E311" s="41">
        <v>0</v>
      </c>
      <c r="F311" s="41">
        <v>174786</v>
      </c>
      <c r="G311" s="41">
        <v>0</v>
      </c>
      <c r="H311" s="41">
        <v>0</v>
      </c>
      <c r="I311" s="2"/>
    </row>
    <row r="312" spans="1:9" ht="15" x14ac:dyDescent="0.25">
      <c r="A312" s="46"/>
      <c r="B312" s="45"/>
      <c r="C312" s="11">
        <v>2021</v>
      </c>
      <c r="D312" s="41">
        <f t="shared" ref="D312:D313" si="58">E312+F312+G312+H312</f>
        <v>0</v>
      </c>
      <c r="E312" s="41">
        <v>0</v>
      </c>
      <c r="F312" s="41">
        <v>0</v>
      </c>
      <c r="G312" s="41">
        <v>0</v>
      </c>
      <c r="H312" s="41">
        <v>0</v>
      </c>
      <c r="I312" s="2"/>
    </row>
    <row r="313" spans="1:9" ht="18" customHeight="1" x14ac:dyDescent="0.25">
      <c r="A313" s="46"/>
      <c r="B313" s="45"/>
      <c r="C313" s="11">
        <v>2022</v>
      </c>
      <c r="D313" s="41">
        <f t="shared" si="58"/>
        <v>0</v>
      </c>
      <c r="E313" s="41">
        <v>0</v>
      </c>
      <c r="F313" s="41">
        <v>0</v>
      </c>
      <c r="G313" s="41">
        <v>0</v>
      </c>
      <c r="H313" s="41">
        <v>0</v>
      </c>
      <c r="I313" s="2"/>
    </row>
    <row r="314" spans="1:9" ht="15" x14ac:dyDescent="0.25">
      <c r="A314" s="23" t="s">
        <v>11</v>
      </c>
      <c r="B314" s="17"/>
      <c r="C314" s="20"/>
      <c r="D314" s="41">
        <f>SUM(D311:D313)</f>
        <v>174786</v>
      </c>
      <c r="E314" s="41">
        <f t="shared" ref="E314:H314" si="59">SUM(E311:E313)</f>
        <v>0</v>
      </c>
      <c r="F314" s="41">
        <f t="shared" si="59"/>
        <v>174786</v>
      </c>
      <c r="G314" s="41">
        <f t="shared" si="59"/>
        <v>0</v>
      </c>
      <c r="H314" s="41">
        <f t="shared" si="59"/>
        <v>0</v>
      </c>
      <c r="I314" s="2"/>
    </row>
    <row r="315" spans="1:9" ht="15" customHeight="1" x14ac:dyDescent="0.25">
      <c r="A315" s="47" t="s">
        <v>59</v>
      </c>
      <c r="B315" s="47" t="s">
        <v>9</v>
      </c>
      <c r="C315" s="11">
        <v>2018</v>
      </c>
      <c r="D315" s="41">
        <v>1036177.1799999999</v>
      </c>
      <c r="E315" s="41"/>
      <c r="F315" s="41">
        <v>1036177.1799999999</v>
      </c>
      <c r="G315" s="41"/>
      <c r="H315" s="41"/>
      <c r="I315" s="2"/>
    </row>
    <row r="316" spans="1:9" ht="15" x14ac:dyDescent="0.25">
      <c r="A316" s="48"/>
      <c r="B316" s="48"/>
      <c r="C316" s="11">
        <v>2019</v>
      </c>
      <c r="D316" s="41">
        <v>1625008</v>
      </c>
      <c r="E316" s="41"/>
      <c r="F316" s="41">
        <v>1625008</v>
      </c>
      <c r="G316" s="41"/>
      <c r="H316" s="41"/>
      <c r="I316" s="2"/>
    </row>
    <row r="317" spans="1:9" ht="15" x14ac:dyDescent="0.25">
      <c r="A317" s="48"/>
      <c r="B317" s="48"/>
      <c r="C317" s="11">
        <v>2020</v>
      </c>
      <c r="D317" s="41">
        <f>F317</f>
        <v>1006588.44</v>
      </c>
      <c r="E317" s="41"/>
      <c r="F317" s="41">
        <v>1006588.44</v>
      </c>
      <c r="G317" s="41"/>
      <c r="H317" s="41"/>
      <c r="I317" s="2"/>
    </row>
    <row r="318" spans="1:9" ht="14.25" customHeight="1" x14ac:dyDescent="0.25">
      <c r="A318" s="48"/>
      <c r="B318" s="48"/>
      <c r="C318" s="11">
        <v>2021</v>
      </c>
      <c r="D318" s="41">
        <f>F318</f>
        <v>1044955.63</v>
      </c>
      <c r="E318" s="41"/>
      <c r="F318" s="41">
        <v>1044955.63</v>
      </c>
      <c r="G318" s="41"/>
      <c r="H318" s="41"/>
      <c r="I318" s="2"/>
    </row>
    <row r="319" spans="1:9" ht="13.5" customHeight="1" x14ac:dyDescent="0.25">
      <c r="A319" s="48"/>
      <c r="B319" s="48"/>
      <c r="C319" s="11">
        <v>2022</v>
      </c>
      <c r="D319" s="41">
        <f t="shared" ref="D319:D320" si="60">F319</f>
        <v>905544.9</v>
      </c>
      <c r="E319" s="41"/>
      <c r="F319" s="41">
        <v>905544.9</v>
      </c>
      <c r="G319" s="41"/>
      <c r="H319" s="41"/>
      <c r="I319" s="2"/>
    </row>
    <row r="320" spans="1:9" ht="13.5" customHeight="1" x14ac:dyDescent="0.25">
      <c r="A320" s="48"/>
      <c r="B320" s="48"/>
      <c r="C320" s="11">
        <v>2023</v>
      </c>
      <c r="D320" s="41">
        <f t="shared" si="60"/>
        <v>414733.56</v>
      </c>
      <c r="E320" s="41"/>
      <c r="F320" s="41">
        <v>414733.56</v>
      </c>
      <c r="G320" s="41"/>
      <c r="H320" s="41"/>
      <c r="I320" s="2"/>
    </row>
    <row r="321" spans="1:9" ht="13.5" customHeight="1" x14ac:dyDescent="0.25">
      <c r="A321" s="49"/>
      <c r="B321" s="49"/>
      <c r="C321" s="11">
        <v>2024</v>
      </c>
      <c r="D321" s="41">
        <v>0</v>
      </c>
      <c r="E321" s="41"/>
      <c r="F321" s="41">
        <v>0</v>
      </c>
      <c r="G321" s="41"/>
      <c r="H321" s="41"/>
      <c r="I321" s="2"/>
    </row>
    <row r="322" spans="1:9" ht="13.5" customHeight="1" x14ac:dyDescent="0.25">
      <c r="A322" s="19" t="s">
        <v>11</v>
      </c>
      <c r="B322" s="18"/>
      <c r="C322" s="20"/>
      <c r="D322" s="41">
        <f>SUM(D315:D321)</f>
        <v>6033007.71</v>
      </c>
      <c r="E322" s="41">
        <f t="shared" ref="E322:H322" si="61">SUM(E315:E321)</f>
        <v>0</v>
      </c>
      <c r="F322" s="41">
        <f t="shared" si="61"/>
        <v>6033007.71</v>
      </c>
      <c r="G322" s="41">
        <f t="shared" si="61"/>
        <v>0</v>
      </c>
      <c r="H322" s="41">
        <f t="shared" si="61"/>
        <v>0</v>
      </c>
      <c r="I322" s="2"/>
    </row>
    <row r="323" spans="1:9" ht="15" customHeight="1" x14ac:dyDescent="0.25">
      <c r="A323" s="45" t="s">
        <v>60</v>
      </c>
      <c r="B323" s="58" t="s">
        <v>6</v>
      </c>
      <c r="C323" s="11">
        <v>2018</v>
      </c>
      <c r="D323" s="41">
        <v>1398763.26</v>
      </c>
      <c r="E323" s="41">
        <v>15982.8</v>
      </c>
      <c r="F323" s="41">
        <v>1382780.46</v>
      </c>
      <c r="G323" s="41">
        <v>0</v>
      </c>
      <c r="H323" s="41">
        <v>0</v>
      </c>
      <c r="I323" s="2"/>
    </row>
    <row r="324" spans="1:9" ht="15" x14ac:dyDescent="0.25">
      <c r="A324" s="45"/>
      <c r="B324" s="59"/>
      <c r="C324" s="11">
        <v>2019</v>
      </c>
      <c r="D324" s="41">
        <v>2587201.0699999998</v>
      </c>
      <c r="E324" s="41">
        <v>19601.400000000001</v>
      </c>
      <c r="F324" s="41">
        <v>2567599.67</v>
      </c>
      <c r="G324" s="41">
        <v>0</v>
      </c>
      <c r="H324" s="41">
        <v>0</v>
      </c>
      <c r="I324" s="2"/>
    </row>
    <row r="325" spans="1:9" ht="15" x14ac:dyDescent="0.25">
      <c r="A325" s="45"/>
      <c r="B325" s="59"/>
      <c r="C325" s="11">
        <v>2020</v>
      </c>
      <c r="D325" s="41">
        <f>SUM(E325:F325)</f>
        <v>5053421.8</v>
      </c>
      <c r="E325" s="41">
        <v>1561930.7</v>
      </c>
      <c r="F325" s="41">
        <v>3491491.1</v>
      </c>
      <c r="G325" s="41">
        <v>0</v>
      </c>
      <c r="H325" s="41">
        <v>0</v>
      </c>
      <c r="I325" s="2"/>
    </row>
    <row r="326" spans="1:9" ht="15" x14ac:dyDescent="0.25">
      <c r="A326" s="45"/>
      <c r="B326" s="59"/>
      <c r="C326" s="11">
        <v>2021</v>
      </c>
      <c r="D326" s="41">
        <f>E326+F326</f>
        <v>3502792.8499999996</v>
      </c>
      <c r="E326" s="41">
        <v>697741.2</v>
      </c>
      <c r="F326" s="41">
        <v>2805051.65</v>
      </c>
      <c r="G326" s="41">
        <v>0</v>
      </c>
      <c r="H326" s="41">
        <v>0</v>
      </c>
      <c r="I326" s="2"/>
    </row>
    <row r="327" spans="1:9" ht="15" x14ac:dyDescent="0.25">
      <c r="A327" s="45"/>
      <c r="B327" s="59"/>
      <c r="C327" s="11">
        <v>2022</v>
      </c>
      <c r="D327" s="41">
        <f t="shared" ref="D327:D328" si="62">E327+F327</f>
        <v>2456542.1</v>
      </c>
      <c r="E327" s="41">
        <v>703055.5</v>
      </c>
      <c r="F327" s="41">
        <v>1753486.6</v>
      </c>
      <c r="G327" s="41">
        <v>0</v>
      </c>
      <c r="H327" s="41">
        <v>0</v>
      </c>
      <c r="I327" s="2"/>
    </row>
    <row r="328" spans="1:9" ht="15" x14ac:dyDescent="0.25">
      <c r="A328" s="45"/>
      <c r="B328" s="59"/>
      <c r="C328" s="11">
        <v>2023</v>
      </c>
      <c r="D328" s="41">
        <f t="shared" si="62"/>
        <v>2054115.9</v>
      </c>
      <c r="E328" s="41">
        <v>703055.5</v>
      </c>
      <c r="F328" s="41">
        <v>1351060.4</v>
      </c>
      <c r="G328" s="41">
        <v>0</v>
      </c>
      <c r="H328" s="41">
        <v>0</v>
      </c>
      <c r="I328" s="2"/>
    </row>
    <row r="329" spans="1:9" ht="15" x14ac:dyDescent="0.25">
      <c r="A329" s="45"/>
      <c r="B329" s="60"/>
      <c r="C329" s="11">
        <v>2024</v>
      </c>
      <c r="D329" s="41">
        <f>E329+F329</f>
        <v>2574348.676</v>
      </c>
      <c r="E329" s="41">
        <v>848444.2</v>
      </c>
      <c r="F329" s="41">
        <f>1291785.976+434118.5</f>
        <v>1725904.476</v>
      </c>
      <c r="G329" s="41">
        <v>0</v>
      </c>
      <c r="H329" s="41">
        <v>0</v>
      </c>
      <c r="I329" s="2"/>
    </row>
    <row r="330" spans="1:9" ht="15" x14ac:dyDescent="0.25">
      <c r="A330" s="17" t="s">
        <v>11</v>
      </c>
      <c r="B330" s="27"/>
      <c r="C330" s="20"/>
      <c r="D330" s="41">
        <f>SUM(D323:D329)</f>
        <v>19627185.655999996</v>
      </c>
      <c r="E330" s="41">
        <f t="shared" ref="E330:H330" si="63">SUM(E323:E329)</f>
        <v>4549811.3</v>
      </c>
      <c r="F330" s="41">
        <f t="shared" si="63"/>
        <v>15077374.356000001</v>
      </c>
      <c r="G330" s="41">
        <f t="shared" si="63"/>
        <v>0</v>
      </c>
      <c r="H330" s="41">
        <f t="shared" si="63"/>
        <v>0</v>
      </c>
      <c r="I330" s="2"/>
    </row>
    <row r="331" spans="1:9" ht="32.25" customHeight="1" x14ac:dyDescent="0.25">
      <c r="A331" s="47" t="s">
        <v>61</v>
      </c>
      <c r="B331" s="63" t="s">
        <v>6</v>
      </c>
      <c r="C331" s="11">
        <v>2020</v>
      </c>
      <c r="D331" s="41">
        <v>0</v>
      </c>
      <c r="E331" s="41">
        <v>0</v>
      </c>
      <c r="F331" s="41">
        <v>0</v>
      </c>
      <c r="G331" s="41"/>
      <c r="H331" s="41"/>
      <c r="I331" s="2"/>
    </row>
    <row r="332" spans="1:9" ht="34.5" customHeight="1" x14ac:dyDescent="0.25">
      <c r="A332" s="49"/>
      <c r="B332" s="64"/>
      <c r="C332" s="11">
        <v>2021</v>
      </c>
      <c r="D332" s="41">
        <f>F332</f>
        <v>34300</v>
      </c>
      <c r="E332" s="41">
        <v>0</v>
      </c>
      <c r="F332" s="41">
        <v>34300</v>
      </c>
      <c r="G332" s="41"/>
      <c r="H332" s="41"/>
      <c r="I332" s="2"/>
    </row>
    <row r="333" spans="1:9" ht="20.25" customHeight="1" x14ac:dyDescent="0.25">
      <c r="A333" s="19" t="s">
        <v>11</v>
      </c>
      <c r="B333" s="24"/>
      <c r="C333" s="20"/>
      <c r="D333" s="41">
        <f>SUM(D331:D332)</f>
        <v>34300</v>
      </c>
      <c r="E333" s="41">
        <f t="shared" ref="E333:H333" si="64">SUM(E331:E332)</f>
        <v>0</v>
      </c>
      <c r="F333" s="41">
        <f t="shared" si="64"/>
        <v>34300</v>
      </c>
      <c r="G333" s="41">
        <f t="shared" si="64"/>
        <v>0</v>
      </c>
      <c r="H333" s="41">
        <f t="shared" si="64"/>
        <v>0</v>
      </c>
      <c r="I333" s="2"/>
    </row>
    <row r="334" spans="1:9" ht="14.25" customHeight="1" x14ac:dyDescent="0.25">
      <c r="A334" s="46" t="s">
        <v>62</v>
      </c>
      <c r="B334" s="46" t="s">
        <v>6</v>
      </c>
      <c r="C334" s="13">
        <v>2019</v>
      </c>
      <c r="D334" s="42">
        <v>289399</v>
      </c>
      <c r="E334" s="42">
        <v>0</v>
      </c>
      <c r="F334" s="41">
        <v>289399</v>
      </c>
      <c r="G334" s="42">
        <v>0</v>
      </c>
      <c r="H334" s="42">
        <v>0</v>
      </c>
      <c r="I334" s="61"/>
    </row>
    <row r="335" spans="1:9" ht="15" x14ac:dyDescent="0.25">
      <c r="A335" s="46"/>
      <c r="B335" s="46"/>
      <c r="C335" s="13">
        <v>2020</v>
      </c>
      <c r="D335" s="42">
        <v>0</v>
      </c>
      <c r="E335" s="42">
        <v>0</v>
      </c>
      <c r="F335" s="41">
        <v>0</v>
      </c>
      <c r="G335" s="42">
        <v>0</v>
      </c>
      <c r="H335" s="42">
        <v>0</v>
      </c>
      <c r="I335" s="61"/>
    </row>
    <row r="336" spans="1:9" ht="15" x14ac:dyDescent="0.25">
      <c r="A336" s="46"/>
      <c r="B336" s="46"/>
      <c r="C336" s="13">
        <v>2021</v>
      </c>
      <c r="D336" s="42">
        <v>0</v>
      </c>
      <c r="E336" s="42">
        <v>0</v>
      </c>
      <c r="F336" s="41">
        <v>0</v>
      </c>
      <c r="G336" s="42">
        <v>0</v>
      </c>
      <c r="H336" s="42">
        <v>0</v>
      </c>
      <c r="I336" s="61"/>
    </row>
    <row r="337" spans="1:9" ht="15" x14ac:dyDescent="0.25">
      <c r="A337" s="46"/>
      <c r="B337" s="46"/>
      <c r="C337" s="13">
        <v>2022</v>
      </c>
      <c r="D337" s="42">
        <v>0</v>
      </c>
      <c r="E337" s="42">
        <v>0</v>
      </c>
      <c r="F337" s="41">
        <v>0</v>
      </c>
      <c r="G337" s="42">
        <v>0</v>
      </c>
      <c r="H337" s="42">
        <v>0</v>
      </c>
      <c r="I337" s="61"/>
    </row>
    <row r="338" spans="1:9" ht="15" x14ac:dyDescent="0.25">
      <c r="A338" s="46"/>
      <c r="B338" s="46"/>
      <c r="C338" s="13">
        <v>2023</v>
      </c>
      <c r="D338" s="42">
        <v>0</v>
      </c>
      <c r="E338" s="42">
        <v>0</v>
      </c>
      <c r="F338" s="41">
        <v>0</v>
      </c>
      <c r="G338" s="42">
        <v>0</v>
      </c>
      <c r="H338" s="42">
        <v>0</v>
      </c>
      <c r="I338" s="61"/>
    </row>
    <row r="339" spans="1:9" ht="15" x14ac:dyDescent="0.25">
      <c r="A339" s="46"/>
      <c r="B339" s="46"/>
      <c r="C339" s="13">
        <v>2024</v>
      </c>
      <c r="D339" s="42">
        <v>0</v>
      </c>
      <c r="E339" s="42">
        <v>0</v>
      </c>
      <c r="F339" s="41">
        <v>0</v>
      </c>
      <c r="G339" s="42">
        <v>0</v>
      </c>
      <c r="H339" s="42">
        <v>0</v>
      </c>
      <c r="I339" s="61"/>
    </row>
    <row r="340" spans="1:9" ht="15" x14ac:dyDescent="0.25">
      <c r="A340" s="22" t="s">
        <v>11</v>
      </c>
      <c r="B340" s="22"/>
      <c r="C340" s="26"/>
      <c r="D340" s="42">
        <v>289399</v>
      </c>
      <c r="E340" s="42">
        <v>0</v>
      </c>
      <c r="F340" s="42">
        <v>289399</v>
      </c>
      <c r="G340" s="42"/>
      <c r="H340" s="42"/>
      <c r="I340" s="10"/>
    </row>
    <row r="341" spans="1:9" ht="15" x14ac:dyDescent="0.25">
      <c r="A341" s="45" t="s">
        <v>63</v>
      </c>
      <c r="B341" s="45" t="s">
        <v>6</v>
      </c>
      <c r="C341" s="11">
        <v>2019</v>
      </c>
      <c r="D341" s="41">
        <v>85080.8</v>
      </c>
      <c r="E341" s="41">
        <v>85080.8</v>
      </c>
      <c r="F341" s="41">
        <v>0</v>
      </c>
      <c r="G341" s="41">
        <v>0</v>
      </c>
      <c r="H341" s="41">
        <v>0</v>
      </c>
      <c r="I341" s="2"/>
    </row>
    <row r="342" spans="1:9" ht="15" x14ac:dyDescent="0.25">
      <c r="A342" s="45"/>
      <c r="B342" s="45"/>
      <c r="C342" s="11">
        <v>2020</v>
      </c>
      <c r="D342" s="41">
        <v>100266.5</v>
      </c>
      <c r="E342" s="41">
        <v>100266.5</v>
      </c>
      <c r="F342" s="41">
        <v>0</v>
      </c>
      <c r="G342" s="41">
        <v>0</v>
      </c>
      <c r="H342" s="41">
        <v>0</v>
      </c>
      <c r="I342" s="2"/>
    </row>
    <row r="343" spans="1:9" ht="15" x14ac:dyDescent="0.25">
      <c r="A343" s="45"/>
      <c r="B343" s="45"/>
      <c r="C343" s="11">
        <v>2021</v>
      </c>
      <c r="D343" s="41">
        <f>E343</f>
        <v>64795.9</v>
      </c>
      <c r="E343" s="41">
        <v>64795.9</v>
      </c>
      <c r="F343" s="41">
        <v>0</v>
      </c>
      <c r="G343" s="41">
        <v>0</v>
      </c>
      <c r="H343" s="41">
        <v>0</v>
      </c>
      <c r="I343" s="2"/>
    </row>
    <row r="344" spans="1:9" ht="15" x14ac:dyDescent="0.25">
      <c r="A344" s="45"/>
      <c r="B344" s="45"/>
      <c r="C344" s="11">
        <v>2022</v>
      </c>
      <c r="D344" s="41">
        <f t="shared" ref="D344:D345" si="65">E344</f>
        <v>104343.1</v>
      </c>
      <c r="E344" s="41">
        <v>104343.1</v>
      </c>
      <c r="F344" s="41">
        <v>0</v>
      </c>
      <c r="G344" s="41">
        <v>0</v>
      </c>
      <c r="H344" s="41">
        <v>0</v>
      </c>
      <c r="I344" s="2"/>
    </row>
    <row r="345" spans="1:9" ht="15" x14ac:dyDescent="0.25">
      <c r="A345" s="45"/>
      <c r="B345" s="45"/>
      <c r="C345" s="11">
        <v>2023</v>
      </c>
      <c r="D345" s="41">
        <f t="shared" si="65"/>
        <v>56669.5</v>
      </c>
      <c r="E345" s="41">
        <v>56669.5</v>
      </c>
      <c r="F345" s="41">
        <v>0</v>
      </c>
      <c r="G345" s="41">
        <v>0</v>
      </c>
      <c r="H345" s="41">
        <v>0</v>
      </c>
      <c r="I345" s="2"/>
    </row>
    <row r="346" spans="1:9" ht="15" x14ac:dyDescent="0.25">
      <c r="A346" s="45"/>
      <c r="B346" s="45"/>
      <c r="C346" s="11">
        <v>2024</v>
      </c>
      <c r="D346" s="41">
        <v>0</v>
      </c>
      <c r="E346" s="41">
        <v>0</v>
      </c>
      <c r="F346" s="41">
        <v>0</v>
      </c>
      <c r="G346" s="41">
        <v>0</v>
      </c>
      <c r="H346" s="41">
        <v>0</v>
      </c>
      <c r="I346" s="2"/>
    </row>
    <row r="347" spans="1:9" ht="15" x14ac:dyDescent="0.25">
      <c r="A347" s="21" t="s">
        <v>11</v>
      </c>
      <c r="B347" s="21"/>
      <c r="C347" s="20"/>
      <c r="D347" s="41">
        <f>SUM(D341:D346)</f>
        <v>411155.8</v>
      </c>
      <c r="E347" s="41">
        <f t="shared" ref="E347:H347" si="66">SUM(E341:E346)</f>
        <v>411155.8</v>
      </c>
      <c r="F347" s="41">
        <f t="shared" si="66"/>
        <v>0</v>
      </c>
      <c r="G347" s="41">
        <f t="shared" si="66"/>
        <v>0</v>
      </c>
      <c r="H347" s="41">
        <f t="shared" si="66"/>
        <v>0</v>
      </c>
      <c r="I347" s="2"/>
    </row>
    <row r="348" spans="1:9" ht="15" x14ac:dyDescent="0.25">
      <c r="A348" s="45" t="s">
        <v>64</v>
      </c>
      <c r="B348" s="45" t="s">
        <v>6</v>
      </c>
      <c r="C348" s="11">
        <v>2019</v>
      </c>
      <c r="D348" s="41">
        <v>153978.79999999999</v>
      </c>
      <c r="E348" s="41">
        <v>153978.79999999999</v>
      </c>
      <c r="F348" s="41">
        <v>0</v>
      </c>
      <c r="G348" s="41">
        <v>0</v>
      </c>
      <c r="H348" s="41">
        <v>0</v>
      </c>
      <c r="I348" s="2"/>
    </row>
    <row r="349" spans="1:9" ht="15" x14ac:dyDescent="0.25">
      <c r="A349" s="45"/>
      <c r="B349" s="45"/>
      <c r="C349" s="11">
        <v>2020</v>
      </c>
      <c r="D349" s="41">
        <v>289418.7</v>
      </c>
      <c r="E349" s="41">
        <v>289418.7</v>
      </c>
      <c r="F349" s="41">
        <v>0</v>
      </c>
      <c r="G349" s="41">
        <v>0</v>
      </c>
      <c r="H349" s="41">
        <v>0</v>
      </c>
      <c r="I349" s="2"/>
    </row>
    <row r="350" spans="1:9" ht="15" x14ac:dyDescent="0.25">
      <c r="A350" s="45"/>
      <c r="B350" s="45"/>
      <c r="C350" s="11">
        <v>2021</v>
      </c>
      <c r="D350" s="41">
        <f>E350</f>
        <v>112352.4</v>
      </c>
      <c r="E350" s="41">
        <v>112352.4</v>
      </c>
      <c r="F350" s="41">
        <v>0</v>
      </c>
      <c r="G350" s="41">
        <v>0</v>
      </c>
      <c r="H350" s="41">
        <v>0</v>
      </c>
      <c r="I350" s="2"/>
    </row>
    <row r="351" spans="1:9" ht="15" x14ac:dyDescent="0.25">
      <c r="A351" s="45"/>
      <c r="B351" s="45"/>
      <c r="C351" s="11">
        <v>2022</v>
      </c>
      <c r="D351" s="41">
        <f t="shared" ref="D351:D352" si="67">E351</f>
        <v>134421.70000000001</v>
      </c>
      <c r="E351" s="41">
        <v>134421.70000000001</v>
      </c>
      <c r="F351" s="41">
        <v>0</v>
      </c>
      <c r="G351" s="41">
        <v>0</v>
      </c>
      <c r="H351" s="41">
        <v>0</v>
      </c>
      <c r="I351" s="2"/>
    </row>
    <row r="352" spans="1:9" ht="15" x14ac:dyDescent="0.25">
      <c r="A352" s="45"/>
      <c r="B352" s="45"/>
      <c r="C352" s="11">
        <v>2023</v>
      </c>
      <c r="D352" s="41">
        <f t="shared" si="67"/>
        <v>34952.800000000003</v>
      </c>
      <c r="E352" s="41">
        <v>34952.800000000003</v>
      </c>
      <c r="F352" s="41">
        <v>0</v>
      </c>
      <c r="G352" s="41">
        <v>0</v>
      </c>
      <c r="H352" s="41">
        <v>0</v>
      </c>
      <c r="I352" s="2"/>
    </row>
    <row r="353" spans="1:9" ht="15" x14ac:dyDescent="0.25">
      <c r="A353" s="45"/>
      <c r="B353" s="45"/>
      <c r="C353" s="11">
        <v>2024</v>
      </c>
      <c r="D353" s="41">
        <v>0</v>
      </c>
      <c r="E353" s="41">
        <v>0</v>
      </c>
      <c r="F353" s="41">
        <v>0</v>
      </c>
      <c r="G353" s="41">
        <v>0</v>
      </c>
      <c r="H353" s="41">
        <v>0</v>
      </c>
      <c r="I353" s="2"/>
    </row>
    <row r="354" spans="1:9" ht="15" x14ac:dyDescent="0.25">
      <c r="A354" s="21" t="s">
        <v>11</v>
      </c>
      <c r="B354" s="21"/>
      <c r="C354" s="20"/>
      <c r="D354" s="41">
        <f>SUM(D348:D353)</f>
        <v>725124.40000000014</v>
      </c>
      <c r="E354" s="41">
        <f t="shared" ref="E354:H354" si="68">SUM(E348:E353)</f>
        <v>725124.40000000014</v>
      </c>
      <c r="F354" s="41">
        <f t="shared" si="68"/>
        <v>0</v>
      </c>
      <c r="G354" s="41">
        <f t="shared" si="68"/>
        <v>0</v>
      </c>
      <c r="H354" s="41">
        <f t="shared" si="68"/>
        <v>0</v>
      </c>
      <c r="I354" s="2"/>
    </row>
    <row r="355" spans="1:9" ht="15.75" customHeight="1" x14ac:dyDescent="0.25">
      <c r="A355" s="45" t="s">
        <v>12</v>
      </c>
      <c r="B355" s="45" t="s">
        <v>6</v>
      </c>
      <c r="C355" s="11">
        <v>2018</v>
      </c>
      <c r="D355" s="41">
        <f t="shared" ref="D355:D361" si="69">E355+F355+G355+H355</f>
        <v>10796583.6</v>
      </c>
      <c r="E355" s="41">
        <f t="shared" ref="E355:E361" si="70">E363+E371</f>
        <v>0</v>
      </c>
      <c r="F355" s="41">
        <f t="shared" ref="F355:F361" si="71">F363+F371+F379</f>
        <v>10796583.6</v>
      </c>
      <c r="G355" s="41">
        <f t="shared" ref="G355:H361" si="72">G363+G371</f>
        <v>0</v>
      </c>
      <c r="H355" s="41">
        <f t="shared" si="72"/>
        <v>0</v>
      </c>
      <c r="I355" s="2"/>
    </row>
    <row r="356" spans="1:9" ht="15" x14ac:dyDescent="0.25">
      <c r="A356" s="45"/>
      <c r="B356" s="45"/>
      <c r="C356" s="11">
        <v>2019</v>
      </c>
      <c r="D356" s="41">
        <f t="shared" si="69"/>
        <v>12414421.9</v>
      </c>
      <c r="E356" s="41">
        <f t="shared" si="70"/>
        <v>0</v>
      </c>
      <c r="F356" s="41">
        <f t="shared" si="71"/>
        <v>12414421.9</v>
      </c>
      <c r="G356" s="41">
        <f t="shared" si="72"/>
        <v>0</v>
      </c>
      <c r="H356" s="41">
        <f t="shared" si="72"/>
        <v>0</v>
      </c>
      <c r="I356" s="2"/>
    </row>
    <row r="357" spans="1:9" ht="15" x14ac:dyDescent="0.25">
      <c r="A357" s="45"/>
      <c r="B357" s="45"/>
      <c r="C357" s="11">
        <v>2020</v>
      </c>
      <c r="D357" s="41">
        <f t="shared" si="69"/>
        <v>12075657.5</v>
      </c>
      <c r="E357" s="41">
        <f t="shared" si="70"/>
        <v>548725.1</v>
      </c>
      <c r="F357" s="41">
        <f t="shared" si="71"/>
        <v>11526932.4</v>
      </c>
      <c r="G357" s="41">
        <f t="shared" si="72"/>
        <v>0</v>
      </c>
      <c r="H357" s="41">
        <f t="shared" si="72"/>
        <v>0</v>
      </c>
      <c r="I357" s="2"/>
    </row>
    <row r="358" spans="1:9" ht="15" x14ac:dyDescent="0.25">
      <c r="A358" s="45"/>
      <c r="B358" s="45"/>
      <c r="C358" s="11">
        <v>2021</v>
      </c>
      <c r="D358" s="41">
        <f>E358+F358+G358+H358</f>
        <v>25724669.140000001</v>
      </c>
      <c r="E358" s="41">
        <f t="shared" si="70"/>
        <v>0</v>
      </c>
      <c r="F358" s="41">
        <f t="shared" si="71"/>
        <v>10504292.440000001</v>
      </c>
      <c r="G358" s="41">
        <f t="shared" si="72"/>
        <v>0</v>
      </c>
      <c r="H358" s="44">
        <f t="shared" si="72"/>
        <v>15220376.699999999</v>
      </c>
      <c r="I358" s="2"/>
    </row>
    <row r="359" spans="1:9" ht="15" x14ac:dyDescent="0.25">
      <c r="A359" s="45"/>
      <c r="B359" s="45"/>
      <c r="C359" s="11">
        <v>2022</v>
      </c>
      <c r="D359" s="41">
        <f>E359+F359+G359+H359</f>
        <v>26819979.200000003</v>
      </c>
      <c r="E359" s="41">
        <f t="shared" si="70"/>
        <v>0</v>
      </c>
      <c r="F359" s="41">
        <f t="shared" si="71"/>
        <v>10839170.100000001</v>
      </c>
      <c r="G359" s="41">
        <f t="shared" si="72"/>
        <v>0</v>
      </c>
      <c r="H359" s="44">
        <f>H367+H375</f>
        <v>15980809.1</v>
      </c>
      <c r="I359" s="2"/>
    </row>
    <row r="360" spans="1:9" ht="15" x14ac:dyDescent="0.25">
      <c r="A360" s="45"/>
      <c r="B360" s="45"/>
      <c r="C360" s="11">
        <v>2023</v>
      </c>
      <c r="D360" s="41">
        <f>E360+F360+G360+H360</f>
        <v>28047946.800000001</v>
      </c>
      <c r="E360" s="41">
        <f t="shared" si="70"/>
        <v>0</v>
      </c>
      <c r="F360" s="41">
        <f t="shared" si="71"/>
        <v>11068891.800000001</v>
      </c>
      <c r="G360" s="41">
        <f t="shared" si="72"/>
        <v>0</v>
      </c>
      <c r="H360" s="44">
        <f t="shared" si="72"/>
        <v>16979055</v>
      </c>
      <c r="I360" s="2"/>
    </row>
    <row r="361" spans="1:9" ht="15" x14ac:dyDescent="0.25">
      <c r="A361" s="45"/>
      <c r="B361" s="45"/>
      <c r="C361" s="11">
        <v>2024</v>
      </c>
      <c r="D361" s="41">
        <f t="shared" si="69"/>
        <v>11466220.272</v>
      </c>
      <c r="E361" s="41">
        <f t="shared" si="70"/>
        <v>0</v>
      </c>
      <c r="F361" s="41">
        <f t="shared" si="71"/>
        <v>11466220.272</v>
      </c>
      <c r="G361" s="41">
        <f t="shared" si="72"/>
        <v>0</v>
      </c>
      <c r="H361" s="41">
        <f t="shared" si="72"/>
        <v>0</v>
      </c>
      <c r="I361" s="2"/>
    </row>
    <row r="362" spans="1:9" ht="15" customHeight="1" x14ac:dyDescent="0.25">
      <c r="A362" s="12" t="s">
        <v>17</v>
      </c>
      <c r="B362" s="12"/>
      <c r="C362" s="11"/>
      <c r="D362" s="41">
        <f>D355+D356+D357+D358+D359+D360+D361</f>
        <v>127345478.412</v>
      </c>
      <c r="E362" s="41">
        <f t="shared" ref="E362:H362" si="73">E355+E356+E357+E358+E359+E360+E361</f>
        <v>548725.1</v>
      </c>
      <c r="F362" s="41">
        <f t="shared" si="73"/>
        <v>78616512.512000009</v>
      </c>
      <c r="G362" s="41">
        <f t="shared" si="73"/>
        <v>0</v>
      </c>
      <c r="H362" s="41">
        <f t="shared" si="73"/>
        <v>48180240.799999997</v>
      </c>
      <c r="I362" s="2"/>
    </row>
    <row r="363" spans="1:9" ht="15" x14ac:dyDescent="0.25">
      <c r="A363" s="45" t="s">
        <v>65</v>
      </c>
      <c r="B363" s="45" t="s">
        <v>6</v>
      </c>
      <c r="C363" s="11">
        <v>2018</v>
      </c>
      <c r="D363" s="41">
        <v>5401550.5999999996</v>
      </c>
      <c r="E363" s="41">
        <v>0</v>
      </c>
      <c r="F363" s="41">
        <v>5401550.5999999996</v>
      </c>
      <c r="G363" s="41">
        <v>0</v>
      </c>
      <c r="H363" s="41">
        <v>0</v>
      </c>
      <c r="I363" s="2"/>
    </row>
    <row r="364" spans="1:9" ht="15" x14ac:dyDescent="0.25">
      <c r="A364" s="45"/>
      <c r="B364" s="45"/>
      <c r="C364" s="11">
        <v>2019</v>
      </c>
      <c r="D364" s="41">
        <v>6632987.5700000003</v>
      </c>
      <c r="E364" s="41">
        <v>0</v>
      </c>
      <c r="F364" s="41">
        <v>6632987.5700000003</v>
      </c>
      <c r="G364" s="41">
        <v>0</v>
      </c>
      <c r="H364" s="41">
        <v>0</v>
      </c>
      <c r="I364" s="2"/>
    </row>
    <row r="365" spans="1:9" ht="15" x14ac:dyDescent="0.25">
      <c r="A365" s="45"/>
      <c r="B365" s="45"/>
      <c r="C365" s="11">
        <v>2020</v>
      </c>
      <c r="D365" s="41">
        <v>5233421</v>
      </c>
      <c r="E365" s="41">
        <v>0</v>
      </c>
      <c r="F365" s="41">
        <v>5233421</v>
      </c>
      <c r="G365" s="41">
        <v>0</v>
      </c>
      <c r="H365" s="41">
        <v>0</v>
      </c>
      <c r="I365" s="2"/>
    </row>
    <row r="366" spans="1:9" ht="15" x14ac:dyDescent="0.25">
      <c r="A366" s="45"/>
      <c r="B366" s="45"/>
      <c r="C366" s="11">
        <v>2021</v>
      </c>
      <c r="D366" s="41">
        <v>5508352.4000000004</v>
      </c>
      <c r="E366" s="41">
        <v>0</v>
      </c>
      <c r="F366" s="41">
        <v>5508352.4000000004</v>
      </c>
      <c r="G366" s="41">
        <v>0</v>
      </c>
      <c r="H366" s="41"/>
      <c r="I366" s="2"/>
    </row>
    <row r="367" spans="1:9" ht="15" x14ac:dyDescent="0.25">
      <c r="A367" s="45"/>
      <c r="B367" s="45"/>
      <c r="C367" s="11">
        <v>2022</v>
      </c>
      <c r="D367" s="41">
        <v>5728867.7000000002</v>
      </c>
      <c r="E367" s="41">
        <v>0</v>
      </c>
      <c r="F367" s="41">
        <v>5728867.7000000002</v>
      </c>
      <c r="G367" s="41">
        <v>0</v>
      </c>
      <c r="H367" s="41"/>
      <c r="I367" s="2"/>
    </row>
    <row r="368" spans="1:9" ht="15" x14ac:dyDescent="0.25">
      <c r="A368" s="45"/>
      <c r="B368" s="45"/>
      <c r="C368" s="11">
        <v>2023</v>
      </c>
      <c r="D368" s="41">
        <v>5958589.4000000004</v>
      </c>
      <c r="E368" s="41">
        <v>0</v>
      </c>
      <c r="F368" s="41">
        <v>5958589.4000000004</v>
      </c>
      <c r="G368" s="41">
        <v>0</v>
      </c>
      <c r="H368" s="41"/>
      <c r="I368" s="2"/>
    </row>
    <row r="369" spans="1:9" ht="21.75" customHeight="1" x14ac:dyDescent="0.25">
      <c r="A369" s="45"/>
      <c r="B369" s="45"/>
      <c r="C369" s="11">
        <v>2024</v>
      </c>
      <c r="D369" s="41">
        <v>6196932.9760000007</v>
      </c>
      <c r="E369" s="41">
        <v>0</v>
      </c>
      <c r="F369" s="41">
        <v>6196932.9760000007</v>
      </c>
      <c r="G369" s="41">
        <v>0</v>
      </c>
      <c r="H369" s="41"/>
      <c r="I369" s="2"/>
    </row>
    <row r="370" spans="1:9" ht="16.5" customHeight="1" x14ac:dyDescent="0.25">
      <c r="A370" s="21" t="s">
        <v>11</v>
      </c>
      <c r="B370" s="21"/>
      <c r="C370" s="20"/>
      <c r="D370" s="41">
        <f>SUM(D363:D369)</f>
        <v>40660701.646000005</v>
      </c>
      <c r="E370" s="41">
        <f t="shared" ref="E370:H370" si="74">SUM(E363:E369)</f>
        <v>0</v>
      </c>
      <c r="F370" s="41">
        <f t="shared" si="74"/>
        <v>40660701.646000005</v>
      </c>
      <c r="G370" s="41">
        <f t="shared" si="74"/>
        <v>0</v>
      </c>
      <c r="H370" s="41">
        <f t="shared" si="74"/>
        <v>0</v>
      </c>
      <c r="I370" s="2"/>
    </row>
    <row r="371" spans="1:9" ht="15.75" customHeight="1" outlineLevel="1" x14ac:dyDescent="0.25">
      <c r="A371" s="45" t="s">
        <v>66</v>
      </c>
      <c r="B371" s="45" t="s">
        <v>69</v>
      </c>
      <c r="C371" s="11">
        <v>2018</v>
      </c>
      <c r="D371" s="41">
        <v>5395033</v>
      </c>
      <c r="E371" s="41">
        <v>0</v>
      </c>
      <c r="F371" s="41">
        <v>5395033</v>
      </c>
      <c r="G371" s="41">
        <v>0</v>
      </c>
      <c r="H371" s="41">
        <v>0</v>
      </c>
      <c r="I371" s="2"/>
    </row>
    <row r="372" spans="1:9" ht="16.5" customHeight="1" outlineLevel="1" x14ac:dyDescent="0.25">
      <c r="A372" s="45"/>
      <c r="B372" s="45"/>
      <c r="C372" s="11">
        <v>2019</v>
      </c>
      <c r="D372" s="41">
        <v>5781434.3300000001</v>
      </c>
      <c r="E372" s="41">
        <v>0</v>
      </c>
      <c r="F372" s="41">
        <v>5781434.3300000001</v>
      </c>
      <c r="G372" s="41">
        <v>0</v>
      </c>
      <c r="H372" s="41">
        <v>0</v>
      </c>
      <c r="I372" s="2"/>
    </row>
    <row r="373" spans="1:9" ht="15.75" customHeight="1" outlineLevel="1" x14ac:dyDescent="0.25">
      <c r="A373" s="45"/>
      <c r="B373" s="45"/>
      <c r="C373" s="11">
        <v>2020</v>
      </c>
      <c r="D373" s="41">
        <f>SUM(E373:F373)</f>
        <v>6800236.5</v>
      </c>
      <c r="E373" s="41">
        <v>548725.1</v>
      </c>
      <c r="F373" s="41">
        <v>6251511.4000000004</v>
      </c>
      <c r="G373" s="41">
        <v>0</v>
      </c>
      <c r="H373" s="41">
        <v>0</v>
      </c>
      <c r="I373" s="2"/>
    </row>
    <row r="374" spans="1:9" ht="15" outlineLevel="1" x14ac:dyDescent="0.25">
      <c r="A374" s="45"/>
      <c r="B374" s="45"/>
      <c r="C374" s="11">
        <v>2021</v>
      </c>
      <c r="D374" s="41">
        <f>F374+H374</f>
        <v>20172636.739999998</v>
      </c>
      <c r="E374" s="41">
        <v>0</v>
      </c>
      <c r="F374" s="41">
        <v>4952260.04</v>
      </c>
      <c r="G374" s="41">
        <v>0</v>
      </c>
      <c r="H374" s="44">
        <v>15220376.699999999</v>
      </c>
      <c r="I374" s="2"/>
    </row>
    <row r="375" spans="1:9" ht="15" outlineLevel="1" x14ac:dyDescent="0.25">
      <c r="A375" s="45"/>
      <c r="B375" s="45"/>
      <c r="C375" s="11">
        <v>2022</v>
      </c>
      <c r="D375" s="41">
        <f t="shared" ref="D375:D376" si="75">F375+H375</f>
        <v>21047431.5</v>
      </c>
      <c r="E375" s="41">
        <v>0</v>
      </c>
      <c r="F375" s="41">
        <v>5066622.4000000004</v>
      </c>
      <c r="G375" s="41">
        <v>0</v>
      </c>
      <c r="H375" s="44">
        <v>15980809.1</v>
      </c>
      <c r="I375" s="2"/>
    </row>
    <row r="376" spans="1:9" ht="15" outlineLevel="1" x14ac:dyDescent="0.25">
      <c r="A376" s="45"/>
      <c r="B376" s="45"/>
      <c r="C376" s="11">
        <v>2023</v>
      </c>
      <c r="D376" s="41">
        <f t="shared" si="75"/>
        <v>22045677.399999999</v>
      </c>
      <c r="E376" s="41">
        <v>0</v>
      </c>
      <c r="F376" s="41">
        <v>5066622.4000000004</v>
      </c>
      <c r="G376" s="41">
        <v>0</v>
      </c>
      <c r="H376" s="44">
        <v>16979055</v>
      </c>
      <c r="I376" s="2"/>
    </row>
    <row r="377" spans="1:9" ht="25.5" customHeight="1" outlineLevel="1" x14ac:dyDescent="0.25">
      <c r="A377" s="45"/>
      <c r="B377" s="45"/>
      <c r="C377" s="11">
        <v>2024</v>
      </c>
      <c r="D377" s="41">
        <v>5269287.2960000001</v>
      </c>
      <c r="E377" s="41">
        <v>0</v>
      </c>
      <c r="F377" s="41">
        <v>5269287.2960000001</v>
      </c>
      <c r="G377" s="41">
        <v>0</v>
      </c>
      <c r="H377" s="41">
        <v>0</v>
      </c>
      <c r="I377" s="2"/>
    </row>
    <row r="378" spans="1:9" ht="15" outlineLevel="1" x14ac:dyDescent="0.25">
      <c r="A378" s="17" t="s">
        <v>11</v>
      </c>
      <c r="B378" s="17"/>
      <c r="C378" s="20"/>
      <c r="D378" s="41">
        <f>SUM(D371:D377)</f>
        <v>86511736.766000003</v>
      </c>
      <c r="E378" s="41">
        <f t="shared" ref="E378:H378" si="76">SUM(E371:E377)</f>
        <v>548725.1</v>
      </c>
      <c r="F378" s="41">
        <f t="shared" si="76"/>
        <v>37782770.865999997</v>
      </c>
      <c r="G378" s="41">
        <f t="shared" si="76"/>
        <v>0</v>
      </c>
      <c r="H378" s="41">
        <f t="shared" si="76"/>
        <v>48180240.799999997</v>
      </c>
      <c r="I378" s="2"/>
    </row>
    <row r="379" spans="1:9" ht="15.75" outlineLevel="1" x14ac:dyDescent="0.25">
      <c r="A379" s="47" t="s">
        <v>67</v>
      </c>
      <c r="B379" s="47" t="s">
        <v>6</v>
      </c>
      <c r="C379" s="11">
        <v>2018</v>
      </c>
      <c r="D379" s="41">
        <v>0</v>
      </c>
      <c r="E379" s="38"/>
      <c r="F379" s="41">
        <v>0</v>
      </c>
      <c r="G379" s="38"/>
      <c r="H379" s="38"/>
      <c r="I379" s="2"/>
    </row>
    <row r="380" spans="1:9" ht="15.75" outlineLevel="1" x14ac:dyDescent="0.25">
      <c r="A380" s="48"/>
      <c r="B380" s="48"/>
      <c r="C380" s="11">
        <v>2019</v>
      </c>
      <c r="D380" s="41">
        <v>0</v>
      </c>
      <c r="E380" s="38"/>
      <c r="F380" s="41">
        <v>0</v>
      </c>
      <c r="G380" s="38"/>
      <c r="H380" s="38"/>
      <c r="I380" s="2"/>
    </row>
    <row r="381" spans="1:9" ht="15.75" outlineLevel="1" x14ac:dyDescent="0.25">
      <c r="A381" s="48"/>
      <c r="B381" s="48"/>
      <c r="C381" s="11">
        <v>2020</v>
      </c>
      <c r="D381" s="41">
        <v>42000</v>
      </c>
      <c r="E381" s="38"/>
      <c r="F381" s="41">
        <v>42000</v>
      </c>
      <c r="G381" s="38"/>
      <c r="H381" s="38"/>
      <c r="I381" s="2"/>
    </row>
    <row r="382" spans="1:9" ht="15.75" outlineLevel="1" x14ac:dyDescent="0.25">
      <c r="A382" s="48"/>
      <c r="B382" s="48"/>
      <c r="C382" s="11">
        <v>2021</v>
      </c>
      <c r="D382" s="41">
        <v>43680</v>
      </c>
      <c r="E382" s="38"/>
      <c r="F382" s="41">
        <v>43680</v>
      </c>
      <c r="G382" s="38"/>
      <c r="H382" s="38"/>
      <c r="I382" s="2"/>
    </row>
    <row r="383" spans="1:9" ht="15.75" outlineLevel="1" x14ac:dyDescent="0.25">
      <c r="A383" s="48"/>
      <c r="B383" s="48"/>
      <c r="C383" s="11">
        <v>2022</v>
      </c>
      <c r="D383" s="41">
        <v>43680</v>
      </c>
      <c r="E383" s="38"/>
      <c r="F383" s="41">
        <v>43680</v>
      </c>
      <c r="G383" s="38"/>
      <c r="H383" s="38"/>
      <c r="I383" s="2"/>
    </row>
    <row r="384" spans="1:9" ht="15.75" outlineLevel="1" x14ac:dyDescent="0.25">
      <c r="A384" s="48"/>
      <c r="B384" s="48"/>
      <c r="C384" s="11">
        <v>2023</v>
      </c>
      <c r="D384" s="41">
        <v>43680</v>
      </c>
      <c r="E384" s="38"/>
      <c r="F384" s="41">
        <v>43680</v>
      </c>
      <c r="G384" s="38"/>
      <c r="H384" s="38"/>
      <c r="I384" s="2"/>
    </row>
    <row r="385" spans="1:9" ht="15.75" outlineLevel="1" x14ac:dyDescent="0.25">
      <c r="A385" s="49"/>
      <c r="B385" s="49"/>
      <c r="C385" s="11">
        <v>2024</v>
      </c>
      <c r="D385" s="41">
        <v>0</v>
      </c>
      <c r="E385" s="38"/>
      <c r="F385" s="41">
        <v>0</v>
      </c>
      <c r="G385" s="38"/>
      <c r="H385" s="38"/>
      <c r="I385" s="2"/>
    </row>
    <row r="386" spans="1:9" ht="15" outlineLevel="1" x14ac:dyDescent="0.25">
      <c r="A386" s="21" t="s">
        <v>11</v>
      </c>
      <c r="B386" s="21"/>
      <c r="C386" s="20"/>
      <c r="D386" s="41">
        <f>SUM(D379:D385)</f>
        <v>173040</v>
      </c>
      <c r="E386" s="41">
        <f t="shared" ref="E386:H386" si="77">SUM(E379:E385)</f>
        <v>0</v>
      </c>
      <c r="F386" s="41">
        <f t="shared" si="77"/>
        <v>173040</v>
      </c>
      <c r="G386" s="41">
        <f t="shared" si="77"/>
        <v>0</v>
      </c>
      <c r="H386" s="41">
        <f t="shared" si="77"/>
        <v>0</v>
      </c>
      <c r="I386" s="2"/>
    </row>
    <row r="387" spans="1:9" ht="15.75" customHeight="1" outlineLevel="1" x14ac:dyDescent="0.25">
      <c r="I387" s="2"/>
    </row>
    <row r="388" spans="1:9" ht="15" outlineLevel="1" x14ac:dyDescent="0.25">
      <c r="I388" s="2"/>
    </row>
    <row r="389" spans="1:9" ht="15" customHeight="1" outlineLevel="1" x14ac:dyDescent="0.25">
      <c r="I389" s="2"/>
    </row>
    <row r="390" spans="1:9" ht="15" outlineLevel="1" x14ac:dyDescent="0.25">
      <c r="I390" s="2"/>
    </row>
    <row r="391" spans="1:9" ht="15" outlineLevel="1" x14ac:dyDescent="0.25">
      <c r="I391" s="2"/>
    </row>
    <row r="392" spans="1:9" ht="15" outlineLevel="1" x14ac:dyDescent="0.25">
      <c r="I392" s="2"/>
    </row>
    <row r="393" spans="1:9" ht="15" outlineLevel="1" x14ac:dyDescent="0.25">
      <c r="I393" s="2"/>
    </row>
    <row r="394" spans="1:9" ht="15.75" customHeight="1" outlineLevel="1" x14ac:dyDescent="0.25">
      <c r="I394" s="2"/>
    </row>
    <row r="395" spans="1:9" ht="15" outlineLevel="1" x14ac:dyDescent="0.25">
      <c r="I395" s="2"/>
    </row>
    <row r="396" spans="1:9" ht="15" x14ac:dyDescent="0.25"/>
    <row r="397" spans="1:9" ht="15" x14ac:dyDescent="0.25"/>
    <row r="398" spans="1:9" ht="15" x14ac:dyDescent="0.25"/>
    <row r="399" spans="1:9" ht="15" x14ac:dyDescent="0.25"/>
    <row r="400" spans="1:9" ht="15" x14ac:dyDescent="0.25"/>
  </sheetData>
  <mergeCells count="123">
    <mergeCell ref="B311:B313"/>
    <mergeCell ref="A323:A329"/>
    <mergeCell ref="B323:B329"/>
    <mergeCell ref="A315:A321"/>
    <mergeCell ref="B315:B321"/>
    <mergeCell ref="I334:I339"/>
    <mergeCell ref="I50:I52"/>
    <mergeCell ref="I54:I57"/>
    <mergeCell ref="I67:I72"/>
    <mergeCell ref="I80:I85"/>
    <mergeCell ref="I208:I213"/>
    <mergeCell ref="A257:A263"/>
    <mergeCell ref="B257:B263"/>
    <mergeCell ref="A138:A144"/>
    <mergeCell ref="B138:B144"/>
    <mergeCell ref="A331:A332"/>
    <mergeCell ref="B331:B332"/>
    <mergeCell ref="A311:A313"/>
    <mergeCell ref="A306:A309"/>
    <mergeCell ref="B306:B309"/>
    <mergeCell ref="B288:B294"/>
    <mergeCell ref="B250:B255"/>
    <mergeCell ref="A281:A286"/>
    <mergeCell ref="B281:B286"/>
    <mergeCell ref="A39:A45"/>
    <mergeCell ref="B39:B45"/>
    <mergeCell ref="A60:A65"/>
    <mergeCell ref="B60:B65"/>
    <mergeCell ref="A80:A85"/>
    <mergeCell ref="B80:B85"/>
    <mergeCell ref="A232:A237"/>
    <mergeCell ref="A93:A99"/>
    <mergeCell ref="B93:B99"/>
    <mergeCell ref="A87:A91"/>
    <mergeCell ref="B87:B91"/>
    <mergeCell ref="B109:B115"/>
    <mergeCell ref="A67:A72"/>
    <mergeCell ref="B67:B72"/>
    <mergeCell ref="B73:B78"/>
    <mergeCell ref="A101:A107"/>
    <mergeCell ref="B101:B107"/>
    <mergeCell ref="A54:A59"/>
    <mergeCell ref="B54:B59"/>
    <mergeCell ref="A47:A48"/>
    <mergeCell ref="B47:B48"/>
    <mergeCell ref="B162:B168"/>
    <mergeCell ref="A220:A225"/>
    <mergeCell ref="A226:A231"/>
    <mergeCell ref="B31:B37"/>
    <mergeCell ref="A31:A37"/>
    <mergeCell ref="A23:A29"/>
    <mergeCell ref="B23:B29"/>
    <mergeCell ref="A1:H1"/>
    <mergeCell ref="A3:H3"/>
    <mergeCell ref="A4:A5"/>
    <mergeCell ref="B4:B5"/>
    <mergeCell ref="C4:C5"/>
    <mergeCell ref="D4:H4"/>
    <mergeCell ref="A2:H2"/>
    <mergeCell ref="B15:B22"/>
    <mergeCell ref="B7:B14"/>
    <mergeCell ref="A7:A13"/>
    <mergeCell ref="A15:A21"/>
    <mergeCell ref="A379:A385"/>
    <mergeCell ref="B379:B385"/>
    <mergeCell ref="A355:A361"/>
    <mergeCell ref="B355:B361"/>
    <mergeCell ref="A334:A339"/>
    <mergeCell ref="B334:B339"/>
    <mergeCell ref="A363:A369"/>
    <mergeCell ref="B363:B369"/>
    <mergeCell ref="A341:A346"/>
    <mergeCell ref="B341:B346"/>
    <mergeCell ref="A371:A377"/>
    <mergeCell ref="B371:B377"/>
    <mergeCell ref="A348:A353"/>
    <mergeCell ref="B348:B353"/>
    <mergeCell ref="A250:A255"/>
    <mergeCell ref="A273:A279"/>
    <mergeCell ref="B273:B279"/>
    <mergeCell ref="B267:B272"/>
    <mergeCell ref="A193:A199"/>
    <mergeCell ref="B193:B199"/>
    <mergeCell ref="A185:A191"/>
    <mergeCell ref="B185:B191"/>
    <mergeCell ref="B170:B176"/>
    <mergeCell ref="A178:A183"/>
    <mergeCell ref="B178:B183"/>
    <mergeCell ref="A170:A176"/>
    <mergeCell ref="A238:A243"/>
    <mergeCell ref="A244:A249"/>
    <mergeCell ref="B226:B231"/>
    <mergeCell ref="B244:B249"/>
    <mergeCell ref="B238:B243"/>
    <mergeCell ref="B220:B225"/>
    <mergeCell ref="B214:B219"/>
    <mergeCell ref="A208:A213"/>
    <mergeCell ref="B208:B213"/>
    <mergeCell ref="B232:B237"/>
    <mergeCell ref="A296:A300"/>
    <mergeCell ref="B296:B300"/>
    <mergeCell ref="A302:A305"/>
    <mergeCell ref="B302:B305"/>
    <mergeCell ref="A288:A294"/>
    <mergeCell ref="A267:A272"/>
    <mergeCell ref="A73:A78"/>
    <mergeCell ref="A50:A52"/>
    <mergeCell ref="B50:B52"/>
    <mergeCell ref="A201:A207"/>
    <mergeCell ref="B201:B207"/>
    <mergeCell ref="A214:A219"/>
    <mergeCell ref="A146:A152"/>
    <mergeCell ref="B146:B152"/>
    <mergeCell ref="B154:B160"/>
    <mergeCell ref="A162:A168"/>
    <mergeCell ref="A154:A160"/>
    <mergeCell ref="A131:A137"/>
    <mergeCell ref="B131:B137"/>
    <mergeCell ref="A123:A129"/>
    <mergeCell ref="B123:B129"/>
    <mergeCell ref="A116:A122"/>
    <mergeCell ref="B116:B122"/>
    <mergeCell ref="A109:A115"/>
  </mergeCells>
  <phoneticPr fontId="7" type="noConversion"/>
  <printOptions horizontalCentered="1"/>
  <pageMargins left="0.25" right="0.25" top="0.75" bottom="0.75" header="0.3" footer="0.3"/>
  <pageSetup paperSize="9" scale="77" fitToHeight="0" orientation="landscape" r:id="rId1"/>
  <rowBreaks count="5" manualBreakCount="5">
    <brk id="46" max="16383" man="1"/>
    <brk id="108" max="16383" man="1"/>
    <brk id="177" max="16383" man="1"/>
    <brk id="266" max="16383" man="1"/>
    <brk id="3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plan3.lokz</dc:creator>
  <cp:lastModifiedBy>Мария Андреевна Кожевникова</cp:lastModifiedBy>
  <cp:lastPrinted>2020-10-28T11:33:31Z</cp:lastPrinted>
  <dcterms:created xsi:type="dcterms:W3CDTF">2015-11-13T07:13:31Z</dcterms:created>
  <dcterms:modified xsi:type="dcterms:W3CDTF">2020-12-21T06:23:05Z</dcterms:modified>
</cp:coreProperties>
</file>