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90" yWindow="885" windowWidth="14625" windowHeight="119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" i="1" l="1"/>
  <c r="F10" i="1"/>
  <c r="E55" i="1"/>
  <c r="F25" i="1"/>
  <c r="F22" i="1" s="1"/>
  <c r="F78" i="1"/>
  <c r="F87" i="1"/>
  <c r="F84" i="1"/>
  <c r="G11" i="1" l="1"/>
  <c r="H11" i="1"/>
  <c r="E11" i="1"/>
  <c r="G10" i="1"/>
  <c r="H10" i="1"/>
  <c r="D91" i="1"/>
  <c r="G90" i="1"/>
  <c r="H90" i="1"/>
  <c r="F90" i="1"/>
  <c r="E90" i="1"/>
  <c r="D101" i="1"/>
  <c r="D99" i="1"/>
  <c r="D97" i="1"/>
  <c r="D94" i="1"/>
  <c r="F94" i="1"/>
  <c r="F11" i="1"/>
  <c r="E78" i="1"/>
  <c r="D70" i="1"/>
  <c r="D73" i="1"/>
  <c r="D76" i="1"/>
  <c r="D82" i="1"/>
  <c r="F55" i="1"/>
  <c r="F56" i="1" s="1"/>
  <c r="E56" i="1"/>
  <c r="G54" i="1"/>
  <c r="G56" i="1" s="1"/>
  <c r="D55" i="1"/>
  <c r="D61" i="1"/>
  <c r="D67" i="1"/>
  <c r="D66" i="1"/>
  <c r="F64" i="1"/>
  <c r="E64" i="1"/>
  <c r="D64" i="1"/>
  <c r="D63" i="1"/>
  <c r="F59" i="1"/>
  <c r="D59" i="1" s="1"/>
  <c r="E59" i="1"/>
  <c r="D58" i="1"/>
  <c r="D78" i="1" l="1"/>
  <c r="D11" i="1"/>
  <c r="D10" i="1"/>
  <c r="D56" i="1"/>
  <c r="F47" i="1" l="1"/>
  <c r="D47" i="1" s="1"/>
  <c r="D46" i="1"/>
  <c r="F46" i="1"/>
  <c r="F50" i="1"/>
  <c r="D49" i="1"/>
  <c r="D50" i="1"/>
  <c r="D52" i="1"/>
  <c r="D53" i="1"/>
  <c r="F53" i="1"/>
  <c r="D44" i="1"/>
  <c r="D41" i="1"/>
  <c r="D38" i="1"/>
  <c r="D35" i="1"/>
  <c r="D32" i="1"/>
  <c r="D29" i="1"/>
  <c r="D20" i="1"/>
  <c r="D17" i="1"/>
  <c r="D14" i="1"/>
  <c r="D34" i="1"/>
  <c r="F34" i="1"/>
  <c r="F44" i="1"/>
  <c r="F41" i="1"/>
  <c r="D43" i="1"/>
  <c r="D40" i="1"/>
  <c r="F38" i="1"/>
  <c r="D37" i="1"/>
  <c r="E23" i="1"/>
  <c r="F23" i="1"/>
  <c r="D23" i="1" s="1"/>
  <c r="D22" i="1"/>
  <c r="F21" i="1"/>
  <c r="E21" i="1"/>
  <c r="E22" i="1"/>
  <c r="E32" i="1"/>
  <c r="D31" i="1"/>
  <c r="E29" i="1"/>
  <c r="D28" i="1"/>
  <c r="F26" i="1"/>
  <c r="D26" i="1" s="1"/>
  <c r="D25" i="1"/>
  <c r="F13" i="1"/>
  <c r="G13" i="1"/>
  <c r="G14" i="1" s="1"/>
  <c r="F17" i="1"/>
  <c r="D16" i="1"/>
  <c r="D19" i="1"/>
  <c r="G20" i="1"/>
  <c r="F20" i="1"/>
  <c r="H91" i="1"/>
  <c r="F91" i="1"/>
  <c r="E91" i="1"/>
  <c r="H89" i="1"/>
  <c r="G89" i="1"/>
  <c r="G91" i="1" s="1"/>
  <c r="F89" i="1"/>
  <c r="D89" i="1" l="1"/>
  <c r="D90" i="1"/>
  <c r="D13" i="1"/>
  <c r="H104" i="1"/>
  <c r="D103" i="1"/>
  <c r="G97" i="1"/>
  <c r="H97" i="1"/>
  <c r="F97" i="1"/>
  <c r="G94" i="1"/>
  <c r="E101" i="1"/>
  <c r="D100" i="1"/>
  <c r="F99" i="1"/>
  <c r="D98" i="1"/>
  <c r="D96" i="1" l="1"/>
  <c r="D93" i="1"/>
  <c r="F88" i="1" l="1"/>
  <c r="D88" i="1" s="1"/>
  <c r="E88" i="1"/>
  <c r="E85" i="1"/>
  <c r="F85" i="1"/>
  <c r="D85" i="1" s="1"/>
  <c r="F82" i="1"/>
  <c r="D72" i="1"/>
  <c r="E69" i="1"/>
  <c r="D69" i="1" s="1"/>
  <c r="F69" i="1"/>
  <c r="F73" i="1"/>
  <c r="E73" i="1"/>
  <c r="F76" i="1"/>
  <c r="E76" i="1"/>
  <c r="D75" i="1"/>
  <c r="D87" i="1" l="1"/>
  <c r="D84" i="1"/>
  <c r="D81" i="1"/>
  <c r="G9" i="1" l="1"/>
  <c r="E77" i="1"/>
  <c r="E79" i="1" s="1"/>
  <c r="F77" i="1"/>
  <c r="F79" i="1" s="1"/>
  <c r="D79" i="1" s="1"/>
  <c r="E68" i="1"/>
  <c r="E70" i="1" s="1"/>
  <c r="F68" i="1"/>
  <c r="F70" i="1" s="1"/>
  <c r="E54" i="1"/>
  <c r="F54" i="1"/>
  <c r="F45" i="1"/>
  <c r="F33" i="1"/>
  <c r="F12" i="1"/>
  <c r="F14" i="1" s="1"/>
  <c r="D12" i="1"/>
  <c r="E67" i="1"/>
  <c r="G61" i="1"/>
  <c r="F61" i="1"/>
  <c r="D15" i="1"/>
  <c r="D21" i="1" l="1"/>
  <c r="F35" i="1"/>
  <c r="D33" i="1"/>
  <c r="D39" i="1"/>
  <c r="D42" i="1"/>
  <c r="D48" i="1"/>
  <c r="D51" i="1"/>
  <c r="D57" i="1"/>
  <c r="D60" i="1"/>
  <c r="D62" i="1"/>
  <c r="D65" i="1"/>
  <c r="D71" i="1"/>
  <c r="D74" i="1"/>
  <c r="D80" i="1"/>
  <c r="D83" i="1"/>
  <c r="D86" i="1"/>
  <c r="D92" i="1"/>
  <c r="D95" i="1"/>
  <c r="D102" i="1"/>
  <c r="D104" i="1" s="1"/>
  <c r="D36" i="1"/>
  <c r="D24" i="1"/>
  <c r="D27" i="1"/>
  <c r="D30" i="1"/>
  <c r="H9" i="1" l="1"/>
  <c r="E9" i="1"/>
  <c r="D68" i="1"/>
  <c r="D77" i="1"/>
  <c r="D45" i="1"/>
  <c r="D54" i="1"/>
  <c r="D18" i="1"/>
  <c r="F9" i="1"/>
  <c r="D9" i="1" l="1"/>
</calcChain>
</file>

<file path=xl/sharedStrings.xml><?xml version="1.0" encoding="utf-8"?>
<sst xmlns="http://schemas.openxmlformats.org/spreadsheetml/2006/main" count="112" uniqueCount="51">
  <si>
    <t>Наименование государственной программы, подпрограммы государственной программы, основного мероприятия, проекта</t>
  </si>
  <si>
    <t>Годы реализации</t>
  </si>
  <si>
    <t>Фактическое финансирование, тыс. руб.</t>
  </si>
  <si>
    <t>Всего</t>
  </si>
  <si>
    <t>Местные бюджеты</t>
  </si>
  <si>
    <t>Прочие источники</t>
  </si>
  <si>
    <t xml:space="preserve">Ответственный исполнитель, соисполнитель, участник </t>
  </si>
  <si>
    <t>Государственная программа Ленинградской области "Охрана окружающей среды Ленинградской области"</t>
  </si>
  <si>
    <t>Подпрограмма "Мониторинг, регулирование качества окружающей среды и формирование экологической культуры"</t>
  </si>
  <si>
    <t>Основное мероприятие 1.1 "Мониторинг состояния окружающей среды и обеспечение экологической безопасности"</t>
  </si>
  <si>
    <t>Основное мероприятие 1.2 "Формирование экологической культуры населения Ленинградской области"</t>
  </si>
  <si>
    <t>Подпрограмма "Развитие водохозяйственного комплекса"</t>
  </si>
  <si>
    <t>Основное мероприятие 2.2 "Обеспечение безопасности гидротехнических сооружений"</t>
  </si>
  <si>
    <t>Основное мероприятие 2.3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</si>
  <si>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Основное мероприятие 2.4. Федеральный проект «Сохранение уникальных водных объектов» (региональный проект «Сохранение уникальных водных объектов (Ленинградская область)»)</t>
  </si>
  <si>
    <t>Подпрограмма "Особо охраняемые природные территории"</t>
  </si>
  <si>
    <t>Основное мероприятие 3.1 "Обеспечение управления и организация функционирования особо охраняемых природных территорий Ленинградской области"</t>
  </si>
  <si>
    <t>Основное мероприятие 3.2. «Развитие системы особо охраняемых природных территорий Ленинградской области»</t>
  </si>
  <si>
    <t>Основное мероприятие 3.3 «Организация и проведение государственной экологической экспертизы объектов регионального уровня»</t>
  </si>
  <si>
    <t>Подпрограмма "Минерально-сырьевая база"</t>
  </si>
  <si>
    <t>Основное мероприятие  4.1. "Обеспечение реализации государственных функций в сфере недропользования, охраны окружающей среды, водных отношений"</t>
  </si>
  <si>
    <t>Основное мероприятие 4.2  "Геологическое изучение и использование минерально-сырьевой базы"</t>
  </si>
  <si>
    <t>Подпрограмма "Развитие лесного хозяйства"</t>
  </si>
  <si>
    <t>Основное мероприятие 5.1 "Обеспечение государственного управления и реализации полномочий в области лесных отношений"</t>
  </si>
  <si>
    <t>Основное мероприятие 5.2 "Господдержка работы школьных лесничеств"</t>
  </si>
  <si>
    <t>Основное мероприятие 5.3 "Обеспечение охраны, защиты, воспроизводства лесов на землях лесного фонда"</t>
  </si>
  <si>
    <t>Основное мероприятие 5.4 Федеральный проект «Сохранение лесов» (региональный проект «Сохранение лесов» (Ленинградская область)»)</t>
  </si>
  <si>
    <t>Подпрограмма "Экологический надзор"</t>
  </si>
  <si>
    <t>Комитет государственного экологического надзора Ленинградской области</t>
  </si>
  <si>
    <t>Основное мероприятие 6.1 «Обеспечение реализации государственных полномочий в сфере государственного экологического надзора»</t>
  </si>
  <si>
    <t>Основное мероприятие 6.2. «Организация и осуществление государственного экологического надзора»</t>
  </si>
  <si>
    <t>Подпрограмма "Животный мир"</t>
  </si>
  <si>
    <t>Комитет по охране, контролю и регулированию использования объектов животного мира Ленинградской области</t>
  </si>
  <si>
    <t>Основное мероприятие 7.1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</si>
  <si>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7.2 "Обеспечение сохранения, проведения биотехнических мероприятий и использования объектов животного мира и охотничьих ресурсов"</t>
  </si>
  <si>
    <t>Основное мероприятие 7.3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</si>
  <si>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Подпрограмма "Обращение с отходами"</t>
  </si>
  <si>
    <t>Основное мероприятие 8.1 "Обеспечение реализации государственных функций в сфере обращения с отходами"</t>
  </si>
  <si>
    <t>Основное мероприятие 8.2 "Создание системы обращения с отходами производства и потребления на территории Ленинградской области"</t>
  </si>
  <si>
    <t>Основное мероприятие 8.3. Федеральный проект "Чистая страна"  (региональный проект "Чистая страна (Ленинградская область)")</t>
  </si>
  <si>
    <t>Приоритетный проект: «Создание системы обращения с твердыми коммунальными отходами на территории Ленинградской области. I этап: Проектирование и строительство объекта по переработке и размещению твердых коммунальных и отдельных видов промышленных отходов в муниципальном образовании Кингисеппский муниципальный район»</t>
  </si>
  <si>
    <t>Сведения о фактических расходах на реализацию
 государственной программы Ленинградской области "Охрана окружающей среды Ленинградской области"</t>
  </si>
  <si>
    <t>Федераль-ный бюджет</t>
  </si>
  <si>
    <t>Областной бюджет Ленинград-ской области</t>
  </si>
  <si>
    <t>Комитет по природным ресурсам Ленинградской области</t>
  </si>
  <si>
    <t>Комитет Ленинградской области по обращению с отходами</t>
  </si>
  <si>
    <t>"Приложение 6а</t>
  </si>
  <si>
    <t>".</t>
  </si>
  <si>
    <t>к Государственной программе…</t>
  </si>
  <si>
    <t>Итого</t>
  </si>
  <si>
    <t>Основное мероприятие 8.4. Федеральный проект "Комплексная система обращения с твердыми коммунальными отходами" (региональный проект "Комплексная система обращения с твердыми коммунальными отходами (Ленинградская область)"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</si>
</sst>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0" xfId="0" applyNumberFormat="1" applyFont="1" applyFill="1"/>
    <xf numFmtId="0" fontId="2" fillId="2" borderId="0" xfId="0" applyFont="1" applyFill="1"/>
    <xf numFmtId="0" fontId="4" fillId="2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topLeftCell="A79" zoomScale="85" zoomScaleNormal="85" workbookViewId="0">
      <selection activeCell="F87" sqref="F87"/>
    </sheetView>
  </sheetViews>
  <sheetFormatPr defaultRowHeight="15.75" x14ac:dyDescent="0.25"/>
  <cols>
    <col min="1" max="1" width="53.140625" style="15" customWidth="1"/>
    <col min="2" max="2" width="27.7109375" style="2" customWidth="1"/>
    <col min="3" max="3" width="12.7109375" style="2" customWidth="1"/>
    <col min="4" max="4" width="13.7109375" style="2" customWidth="1"/>
    <col min="5" max="5" width="12.7109375" style="2" customWidth="1"/>
    <col min="6" max="6" width="14.5703125" style="2" customWidth="1"/>
    <col min="7" max="8" width="12.7109375" style="2" customWidth="1"/>
    <col min="9" max="9" width="12.5703125" style="1" bestFit="1" customWidth="1"/>
    <col min="10" max="16384" width="9.140625" style="1"/>
  </cols>
  <sheetData>
    <row r="1" spans="1:9" x14ac:dyDescent="0.25">
      <c r="H1" s="3" t="s">
        <v>46</v>
      </c>
    </row>
    <row r="2" spans="1:9" x14ac:dyDescent="0.25">
      <c r="H2" s="3" t="s">
        <v>48</v>
      </c>
    </row>
    <row r="4" spans="1:9" ht="30" customHeight="1" x14ac:dyDescent="0.25">
      <c r="A4" s="24" t="s">
        <v>41</v>
      </c>
      <c r="B4" s="24"/>
      <c r="C4" s="24"/>
      <c r="D4" s="24"/>
      <c r="E4" s="24"/>
      <c r="F4" s="24"/>
      <c r="G4" s="24"/>
      <c r="H4" s="24"/>
    </row>
    <row r="6" spans="1:9" ht="26.25" customHeight="1" x14ac:dyDescent="0.25">
      <c r="A6" s="25" t="s">
        <v>0</v>
      </c>
      <c r="B6" s="26" t="s">
        <v>6</v>
      </c>
      <c r="C6" s="27" t="s">
        <v>1</v>
      </c>
      <c r="D6" s="27" t="s">
        <v>2</v>
      </c>
      <c r="E6" s="27"/>
      <c r="F6" s="27"/>
      <c r="G6" s="27"/>
      <c r="H6" s="27"/>
    </row>
    <row r="7" spans="1:9" ht="63" x14ac:dyDescent="0.25">
      <c r="A7" s="25"/>
      <c r="B7" s="26"/>
      <c r="C7" s="27"/>
      <c r="D7" s="4" t="s">
        <v>3</v>
      </c>
      <c r="E7" s="4" t="s">
        <v>42</v>
      </c>
      <c r="F7" s="4" t="s">
        <v>43</v>
      </c>
      <c r="G7" s="4" t="s">
        <v>4</v>
      </c>
      <c r="H7" s="4" t="s">
        <v>5</v>
      </c>
    </row>
    <row r="8" spans="1:9" x14ac:dyDescent="0.25">
      <c r="A8" s="16">
        <v>1</v>
      </c>
      <c r="B8" s="5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9" s="12" customFormat="1" ht="28.5" customHeight="1" x14ac:dyDescent="0.25">
      <c r="A9" s="22" t="s">
        <v>7</v>
      </c>
      <c r="B9" s="22" t="s">
        <v>44</v>
      </c>
      <c r="C9" s="10">
        <v>2019</v>
      </c>
      <c r="D9" s="7">
        <f>SUM(E9:H9)</f>
        <v>2307474</v>
      </c>
      <c r="E9" s="7">
        <f>E12+E21+E33+E45+E54+E68+E77+E89+0.1</f>
        <v>634685.5</v>
      </c>
      <c r="F9" s="7">
        <f>F12+F21+F33+F45+F54+F68+F77+F89+0.1</f>
        <v>1570947.0999999999</v>
      </c>
      <c r="G9" s="7">
        <f>G12+G21+G33+G45+G54+G68+G77+G89</f>
        <v>6714.2</v>
      </c>
      <c r="H9" s="7">
        <f>H12+H21+H33+H45+H54+H68+H77+H89</f>
        <v>95127.2</v>
      </c>
      <c r="I9" s="11"/>
    </row>
    <row r="10" spans="1:9" s="12" customFormat="1" ht="28.5" customHeight="1" x14ac:dyDescent="0.25">
      <c r="A10" s="23"/>
      <c r="B10" s="23"/>
      <c r="C10" s="10">
        <v>2020</v>
      </c>
      <c r="D10" s="7">
        <f t="shared" ref="D10" si="0">SUM(E10:H10)</f>
        <v>2758388.1</v>
      </c>
      <c r="E10" s="7">
        <f>E13+E22+E34+E46+E55+E69+E78+E90+0.2</f>
        <v>779844.10000000009</v>
      </c>
      <c r="F10" s="7">
        <f>F13+F22+F34+F46+F55+F69+F78+F90-0.2</f>
        <v>1919730.2000000002</v>
      </c>
      <c r="G10" s="7">
        <f>G13+G22+G34+G46+G55+G69+G78+G90</f>
        <v>48056.800000000003</v>
      </c>
      <c r="H10" s="7">
        <f>H13+H22+H34+H46+H55+H69+H78+H90</f>
        <v>10757</v>
      </c>
      <c r="I10" s="11"/>
    </row>
    <row r="11" spans="1:9" s="12" customFormat="1" ht="18" customHeight="1" x14ac:dyDescent="0.25">
      <c r="A11" s="9" t="s">
        <v>49</v>
      </c>
      <c r="B11" s="8"/>
      <c r="C11" s="10"/>
      <c r="D11" s="7">
        <f>SUM(E11:H11)</f>
        <v>5065862.1000000006</v>
      </c>
      <c r="E11" s="7">
        <f>E9+E10</f>
        <v>1414529.6</v>
      </c>
      <c r="F11" s="7">
        <f t="shared" ref="F11:H11" si="1">F9+F10</f>
        <v>3490677.3</v>
      </c>
      <c r="G11" s="7">
        <f t="shared" si="1"/>
        <v>54771</v>
      </c>
      <c r="H11" s="7">
        <f t="shared" si="1"/>
        <v>105884.2</v>
      </c>
      <c r="I11" s="11"/>
    </row>
    <row r="12" spans="1:9" s="12" customFormat="1" ht="29.25" customHeight="1" x14ac:dyDescent="0.25">
      <c r="A12" s="22" t="s">
        <v>8</v>
      </c>
      <c r="B12" s="22" t="s">
        <v>44</v>
      </c>
      <c r="C12" s="10">
        <v>2019</v>
      </c>
      <c r="D12" s="7">
        <f>SUM(E12:H12)</f>
        <v>42239.5</v>
      </c>
      <c r="E12" s="7"/>
      <c r="F12" s="7">
        <f>F15+F18</f>
        <v>42239.5</v>
      </c>
      <c r="G12" s="7"/>
      <c r="H12" s="7"/>
    </row>
    <row r="13" spans="1:9" s="12" customFormat="1" ht="29.25" customHeight="1" x14ac:dyDescent="0.25">
      <c r="A13" s="23"/>
      <c r="B13" s="23"/>
      <c r="C13" s="10">
        <v>2020</v>
      </c>
      <c r="D13" s="7">
        <f>SUM(E13:H13)</f>
        <v>45615.500000000007</v>
      </c>
      <c r="E13" s="7"/>
      <c r="F13" s="7">
        <f>F16+F19-0.1</f>
        <v>45481.500000000007</v>
      </c>
      <c r="G13" s="7">
        <f>G16+G19</f>
        <v>134</v>
      </c>
      <c r="H13" s="7"/>
    </row>
    <row r="14" spans="1:9" s="12" customFormat="1" ht="18" customHeight="1" x14ac:dyDescent="0.25">
      <c r="A14" s="9" t="s">
        <v>49</v>
      </c>
      <c r="B14" s="8"/>
      <c r="C14" s="10"/>
      <c r="D14" s="7">
        <f>SUM(E14:H14)</f>
        <v>87855</v>
      </c>
      <c r="E14" s="7"/>
      <c r="F14" s="7">
        <f t="shared" ref="F14:G14" si="2">F12+F13</f>
        <v>87721</v>
      </c>
      <c r="G14" s="7">
        <f t="shared" si="2"/>
        <v>134</v>
      </c>
      <c r="H14" s="7"/>
      <c r="I14" s="11"/>
    </row>
    <row r="15" spans="1:9" s="12" customFormat="1" ht="27.75" customHeight="1" x14ac:dyDescent="0.25">
      <c r="A15" s="20" t="s">
        <v>9</v>
      </c>
      <c r="B15" s="22" t="s">
        <v>44</v>
      </c>
      <c r="C15" s="10">
        <v>2019</v>
      </c>
      <c r="D15" s="7">
        <f t="shared" ref="D15:D17" si="3">SUM(E15:H15)</f>
        <v>37442</v>
      </c>
      <c r="E15" s="7"/>
      <c r="F15" s="7">
        <v>37442</v>
      </c>
      <c r="G15" s="7"/>
      <c r="H15" s="7"/>
    </row>
    <row r="16" spans="1:9" s="12" customFormat="1" ht="27.75" customHeight="1" x14ac:dyDescent="0.25">
      <c r="A16" s="21"/>
      <c r="B16" s="23"/>
      <c r="C16" s="10">
        <v>2020</v>
      </c>
      <c r="D16" s="7">
        <f t="shared" si="3"/>
        <v>38687.800000000003</v>
      </c>
      <c r="E16" s="7"/>
      <c r="F16" s="7">
        <v>38687.800000000003</v>
      </c>
      <c r="G16" s="7"/>
      <c r="H16" s="7"/>
    </row>
    <row r="17" spans="1:9" s="12" customFormat="1" ht="18" customHeight="1" x14ac:dyDescent="0.25">
      <c r="A17" s="9" t="s">
        <v>49</v>
      </c>
      <c r="B17" s="8"/>
      <c r="C17" s="10"/>
      <c r="D17" s="7">
        <f t="shared" si="3"/>
        <v>76129.8</v>
      </c>
      <c r="E17" s="7"/>
      <c r="F17" s="7">
        <f>F15+F16</f>
        <v>76129.8</v>
      </c>
      <c r="G17" s="7"/>
      <c r="H17" s="7"/>
      <c r="I17" s="11"/>
    </row>
    <row r="18" spans="1:9" s="12" customFormat="1" ht="28.5" customHeight="1" x14ac:dyDescent="0.25">
      <c r="A18" s="20" t="s">
        <v>10</v>
      </c>
      <c r="B18" s="22" t="s">
        <v>44</v>
      </c>
      <c r="C18" s="10">
        <v>2019</v>
      </c>
      <c r="D18" s="7">
        <f t="shared" ref="D18:D23" si="4">SUM(E18:H18)</f>
        <v>4797.5</v>
      </c>
      <c r="E18" s="7"/>
      <c r="F18" s="7">
        <v>4797.5</v>
      </c>
      <c r="G18" s="7"/>
      <c r="H18" s="7"/>
    </row>
    <row r="19" spans="1:9" s="12" customFormat="1" ht="28.5" customHeight="1" x14ac:dyDescent="0.25">
      <c r="A19" s="21"/>
      <c r="B19" s="23"/>
      <c r="C19" s="10">
        <v>2020</v>
      </c>
      <c r="D19" s="7">
        <f t="shared" si="4"/>
        <v>6927.8</v>
      </c>
      <c r="E19" s="7"/>
      <c r="F19" s="7">
        <v>6793.8</v>
      </c>
      <c r="G19" s="7">
        <v>134</v>
      </c>
      <c r="H19" s="7"/>
    </row>
    <row r="20" spans="1:9" s="12" customFormat="1" ht="18" customHeight="1" x14ac:dyDescent="0.25">
      <c r="A20" s="9" t="s">
        <v>49</v>
      </c>
      <c r="B20" s="8"/>
      <c r="C20" s="10"/>
      <c r="D20" s="7">
        <f t="shared" si="4"/>
        <v>11725.3</v>
      </c>
      <c r="E20" s="7"/>
      <c r="F20" s="7">
        <f>F18+F19</f>
        <v>11591.3</v>
      </c>
      <c r="G20" s="7">
        <f>G18+G19</f>
        <v>134</v>
      </c>
      <c r="H20" s="7"/>
      <c r="I20" s="11"/>
    </row>
    <row r="21" spans="1:9" s="12" customFormat="1" ht="27.75" customHeight="1" x14ac:dyDescent="0.25">
      <c r="A21" s="20" t="s">
        <v>11</v>
      </c>
      <c r="B21" s="22" t="s">
        <v>44</v>
      </c>
      <c r="C21" s="10">
        <v>2019</v>
      </c>
      <c r="D21" s="7">
        <f t="shared" si="4"/>
        <v>39104</v>
      </c>
      <c r="E21" s="7">
        <f>E24+E27+E30</f>
        <v>13272.3</v>
      </c>
      <c r="F21" s="7">
        <f>F24+F27+F30</f>
        <v>25831.7</v>
      </c>
      <c r="G21" s="7"/>
      <c r="H21" s="7"/>
    </row>
    <row r="22" spans="1:9" s="12" customFormat="1" ht="27.75" customHeight="1" x14ac:dyDescent="0.25">
      <c r="A22" s="21"/>
      <c r="B22" s="23"/>
      <c r="C22" s="10">
        <v>2020</v>
      </c>
      <c r="D22" s="7">
        <f t="shared" si="4"/>
        <v>43586.100000000006</v>
      </c>
      <c r="E22" s="7">
        <f>E25+E28+E31</f>
        <v>31184.300000000003</v>
      </c>
      <c r="F22" s="7">
        <f>F25+F28+F31</f>
        <v>12401.800000000001</v>
      </c>
      <c r="G22" s="7"/>
      <c r="H22" s="7"/>
    </row>
    <row r="23" spans="1:9" s="12" customFormat="1" ht="18" customHeight="1" x14ac:dyDescent="0.25">
      <c r="A23" s="9" t="s">
        <v>49</v>
      </c>
      <c r="B23" s="8"/>
      <c r="C23" s="10"/>
      <c r="D23" s="7">
        <f t="shared" si="4"/>
        <v>82690.100000000006</v>
      </c>
      <c r="E23" s="7">
        <f t="shared" ref="E23:F23" si="5">E21+E22</f>
        <v>44456.600000000006</v>
      </c>
      <c r="F23" s="7">
        <f t="shared" si="5"/>
        <v>38233.5</v>
      </c>
      <c r="G23" s="7"/>
      <c r="H23" s="7"/>
      <c r="I23" s="11"/>
    </row>
    <row r="24" spans="1:9" s="12" customFormat="1" ht="26.25" customHeight="1" x14ac:dyDescent="0.25">
      <c r="A24" s="20" t="s">
        <v>12</v>
      </c>
      <c r="B24" s="22" t="s">
        <v>44</v>
      </c>
      <c r="C24" s="10">
        <v>2019</v>
      </c>
      <c r="D24" s="7">
        <f t="shared" ref="D24:D33" si="6">SUM(E24:H24)</f>
        <v>25831.7</v>
      </c>
      <c r="E24" s="7"/>
      <c r="F24" s="7">
        <v>25831.7</v>
      </c>
      <c r="G24" s="7"/>
      <c r="H24" s="7"/>
    </row>
    <row r="25" spans="1:9" s="12" customFormat="1" ht="26.25" customHeight="1" x14ac:dyDescent="0.25">
      <c r="A25" s="21"/>
      <c r="B25" s="23"/>
      <c r="C25" s="10">
        <v>2020</v>
      </c>
      <c r="D25" s="7">
        <f t="shared" si="6"/>
        <v>12401.800000000001</v>
      </c>
      <c r="E25" s="7"/>
      <c r="F25" s="7">
        <f>12401.7+0.1</f>
        <v>12401.800000000001</v>
      </c>
      <c r="G25" s="7"/>
      <c r="H25" s="7"/>
    </row>
    <row r="26" spans="1:9" s="12" customFormat="1" ht="18" customHeight="1" x14ac:dyDescent="0.25">
      <c r="A26" s="9" t="s">
        <v>49</v>
      </c>
      <c r="B26" s="8"/>
      <c r="C26" s="10"/>
      <c r="D26" s="7">
        <f t="shared" si="6"/>
        <v>38233.5</v>
      </c>
      <c r="E26" s="7"/>
      <c r="F26" s="7">
        <f>F24+F25</f>
        <v>38233.5</v>
      </c>
      <c r="G26" s="7"/>
      <c r="H26" s="7"/>
      <c r="I26" s="11"/>
    </row>
    <row r="27" spans="1:9" s="12" customFormat="1" ht="44.25" customHeight="1" x14ac:dyDescent="0.25">
      <c r="A27" s="20" t="s">
        <v>13</v>
      </c>
      <c r="B27" s="22" t="s">
        <v>44</v>
      </c>
      <c r="C27" s="10">
        <v>2019</v>
      </c>
      <c r="D27" s="7">
        <f t="shared" si="6"/>
        <v>9076.1</v>
      </c>
      <c r="E27" s="7">
        <v>9076.1</v>
      </c>
      <c r="F27" s="7"/>
      <c r="G27" s="7"/>
      <c r="H27" s="7"/>
    </row>
    <row r="28" spans="1:9" s="12" customFormat="1" ht="44.25" customHeight="1" x14ac:dyDescent="0.25">
      <c r="A28" s="21"/>
      <c r="B28" s="23"/>
      <c r="C28" s="10">
        <v>2020</v>
      </c>
      <c r="D28" s="7">
        <f t="shared" si="6"/>
        <v>13154.6</v>
      </c>
      <c r="E28" s="7">
        <v>13154.6</v>
      </c>
      <c r="F28" s="7"/>
      <c r="G28" s="7"/>
      <c r="H28" s="7"/>
    </row>
    <row r="29" spans="1:9" s="12" customFormat="1" ht="18" customHeight="1" x14ac:dyDescent="0.25">
      <c r="A29" s="9" t="s">
        <v>49</v>
      </c>
      <c r="B29" s="8"/>
      <c r="C29" s="10"/>
      <c r="D29" s="7">
        <f t="shared" si="6"/>
        <v>22230.7</v>
      </c>
      <c r="E29" s="7">
        <f>E27+E28</f>
        <v>22230.7</v>
      </c>
      <c r="F29" s="7"/>
      <c r="G29" s="7"/>
      <c r="H29" s="7"/>
      <c r="I29" s="11"/>
    </row>
    <row r="30" spans="1:9" s="12" customFormat="1" ht="31.5" customHeight="1" x14ac:dyDescent="0.25">
      <c r="A30" s="20" t="s">
        <v>14</v>
      </c>
      <c r="B30" s="22" t="s">
        <v>44</v>
      </c>
      <c r="C30" s="10">
        <v>2019</v>
      </c>
      <c r="D30" s="7">
        <f t="shared" si="6"/>
        <v>4196.2</v>
      </c>
      <c r="E30" s="7">
        <v>4196.2</v>
      </c>
      <c r="F30" s="7"/>
      <c r="G30" s="7"/>
      <c r="H30" s="7"/>
    </row>
    <row r="31" spans="1:9" s="12" customFormat="1" ht="31.5" customHeight="1" x14ac:dyDescent="0.25">
      <c r="A31" s="21"/>
      <c r="B31" s="23"/>
      <c r="C31" s="10">
        <v>2020</v>
      </c>
      <c r="D31" s="7">
        <f t="shared" si="6"/>
        <v>18029.7</v>
      </c>
      <c r="E31" s="7">
        <v>18029.7</v>
      </c>
      <c r="F31" s="7"/>
      <c r="G31" s="7"/>
      <c r="H31" s="7"/>
    </row>
    <row r="32" spans="1:9" s="12" customFormat="1" ht="18" customHeight="1" x14ac:dyDescent="0.25">
      <c r="A32" s="9" t="s">
        <v>49</v>
      </c>
      <c r="B32" s="8"/>
      <c r="C32" s="10"/>
      <c r="D32" s="7">
        <f t="shared" si="6"/>
        <v>22225.9</v>
      </c>
      <c r="E32" s="7">
        <f>E30+E31</f>
        <v>22225.9</v>
      </c>
      <c r="F32" s="7"/>
      <c r="G32" s="7"/>
      <c r="H32" s="7"/>
      <c r="I32" s="11"/>
    </row>
    <row r="33" spans="1:9" s="12" customFormat="1" ht="27.75" customHeight="1" x14ac:dyDescent="0.25">
      <c r="A33" s="20" t="s">
        <v>15</v>
      </c>
      <c r="B33" s="22" t="s">
        <v>44</v>
      </c>
      <c r="C33" s="10">
        <v>2019</v>
      </c>
      <c r="D33" s="7">
        <f t="shared" si="6"/>
        <v>59271.200000000004</v>
      </c>
      <c r="E33" s="7"/>
      <c r="F33" s="7">
        <f>F36+F39+F42</f>
        <v>59271.200000000004</v>
      </c>
      <c r="G33" s="7"/>
      <c r="H33" s="7"/>
    </row>
    <row r="34" spans="1:9" s="12" customFormat="1" ht="27.75" customHeight="1" x14ac:dyDescent="0.25">
      <c r="A34" s="21"/>
      <c r="B34" s="23"/>
      <c r="C34" s="10">
        <v>2020</v>
      </c>
      <c r="D34" s="7">
        <f>SUM(E34:H34)</f>
        <v>82356.100000000006</v>
      </c>
      <c r="E34" s="7"/>
      <c r="F34" s="7">
        <f>F37+F40+F43</f>
        <v>82356.100000000006</v>
      </c>
      <c r="G34" s="7"/>
      <c r="H34" s="7"/>
    </row>
    <row r="35" spans="1:9" s="12" customFormat="1" ht="18" customHeight="1" x14ac:dyDescent="0.25">
      <c r="A35" s="9" t="s">
        <v>49</v>
      </c>
      <c r="B35" s="8"/>
      <c r="C35" s="10"/>
      <c r="D35" s="7">
        <f>SUM(E35:H35)</f>
        <v>59271.200000000004</v>
      </c>
      <c r="E35" s="7"/>
      <c r="F35" s="7">
        <f t="shared" ref="F35" si="7">F33</f>
        <v>59271.200000000004</v>
      </c>
      <c r="G35" s="7"/>
      <c r="H35" s="7"/>
      <c r="I35" s="11"/>
    </row>
    <row r="36" spans="1:9" s="12" customFormat="1" ht="35.25" customHeight="1" x14ac:dyDescent="0.25">
      <c r="A36" s="20" t="s">
        <v>16</v>
      </c>
      <c r="B36" s="22" t="s">
        <v>44</v>
      </c>
      <c r="C36" s="10">
        <v>2019</v>
      </c>
      <c r="D36" s="7">
        <f>SUM(E36:H36)</f>
        <v>56189.4</v>
      </c>
      <c r="E36" s="7"/>
      <c r="F36" s="7">
        <v>56189.4</v>
      </c>
      <c r="G36" s="7"/>
      <c r="H36" s="7"/>
    </row>
    <row r="37" spans="1:9" s="12" customFormat="1" ht="35.25" customHeight="1" x14ac:dyDescent="0.25">
      <c r="A37" s="21"/>
      <c r="B37" s="23"/>
      <c r="C37" s="10">
        <v>2020</v>
      </c>
      <c r="D37" s="7">
        <f>SUM(E37:H37)</f>
        <v>56652.2</v>
      </c>
      <c r="E37" s="7"/>
      <c r="F37" s="7">
        <v>56652.2</v>
      </c>
      <c r="G37" s="7"/>
      <c r="H37" s="7"/>
    </row>
    <row r="38" spans="1:9" s="12" customFormat="1" ht="18" customHeight="1" x14ac:dyDescent="0.25">
      <c r="A38" s="9" t="s">
        <v>49</v>
      </c>
      <c r="B38" s="8"/>
      <c r="C38" s="10"/>
      <c r="D38" s="7">
        <f>SUM(E38:H38)</f>
        <v>112841.60000000001</v>
      </c>
      <c r="E38" s="7"/>
      <c r="F38" s="7">
        <f>F36+F37</f>
        <v>112841.60000000001</v>
      </c>
      <c r="G38" s="7"/>
      <c r="H38" s="7"/>
      <c r="I38" s="11"/>
    </row>
    <row r="39" spans="1:9" s="12" customFormat="1" ht="29.25" customHeight="1" x14ac:dyDescent="0.25">
      <c r="A39" s="20" t="s">
        <v>17</v>
      </c>
      <c r="B39" s="22" t="s">
        <v>44</v>
      </c>
      <c r="C39" s="10">
        <v>2019</v>
      </c>
      <c r="D39" s="7">
        <f t="shared" ref="D39:D97" si="8">SUM(E39:H39)</f>
        <v>2901.3</v>
      </c>
      <c r="E39" s="7"/>
      <c r="F39" s="7">
        <v>2901.3</v>
      </c>
      <c r="G39" s="7"/>
      <c r="H39" s="7"/>
    </row>
    <row r="40" spans="1:9" s="12" customFormat="1" ht="29.25" customHeight="1" x14ac:dyDescent="0.25">
      <c r="A40" s="21"/>
      <c r="B40" s="23"/>
      <c r="C40" s="10">
        <v>2020</v>
      </c>
      <c r="D40" s="7">
        <f t="shared" si="8"/>
        <v>25342.9</v>
      </c>
      <c r="E40" s="7"/>
      <c r="F40" s="7">
        <v>25342.9</v>
      </c>
      <c r="G40" s="7"/>
      <c r="H40" s="7"/>
    </row>
    <row r="41" spans="1:9" s="12" customFormat="1" ht="18" customHeight="1" x14ac:dyDescent="0.25">
      <c r="A41" s="9" t="s">
        <v>49</v>
      </c>
      <c r="B41" s="8"/>
      <c r="C41" s="10"/>
      <c r="D41" s="7">
        <f t="shared" si="8"/>
        <v>28244.2</v>
      </c>
      <c r="E41" s="7"/>
      <c r="F41" s="7">
        <f>F39+F40</f>
        <v>28244.2</v>
      </c>
      <c r="G41" s="7"/>
      <c r="H41" s="7"/>
      <c r="I41" s="11"/>
    </row>
    <row r="42" spans="1:9" s="12" customFormat="1" ht="30.75" customHeight="1" x14ac:dyDescent="0.25">
      <c r="A42" s="20" t="s">
        <v>18</v>
      </c>
      <c r="B42" s="22" t="s">
        <v>44</v>
      </c>
      <c r="C42" s="10">
        <v>2019</v>
      </c>
      <c r="D42" s="7">
        <f t="shared" si="8"/>
        <v>180.5</v>
      </c>
      <c r="E42" s="7"/>
      <c r="F42" s="7">
        <v>180.5</v>
      </c>
      <c r="G42" s="7"/>
      <c r="H42" s="7"/>
    </row>
    <row r="43" spans="1:9" s="12" customFormat="1" ht="30.75" customHeight="1" x14ac:dyDescent="0.25">
      <c r="A43" s="21"/>
      <c r="B43" s="23"/>
      <c r="C43" s="10">
        <v>2020</v>
      </c>
      <c r="D43" s="7">
        <f t="shared" si="8"/>
        <v>361</v>
      </c>
      <c r="E43" s="7"/>
      <c r="F43" s="7">
        <v>361</v>
      </c>
      <c r="G43" s="7"/>
      <c r="H43" s="7"/>
    </row>
    <row r="44" spans="1:9" s="12" customFormat="1" ht="18" customHeight="1" x14ac:dyDescent="0.25">
      <c r="A44" s="9" t="s">
        <v>49</v>
      </c>
      <c r="B44" s="8"/>
      <c r="C44" s="10"/>
      <c r="D44" s="7">
        <f t="shared" si="8"/>
        <v>541.5</v>
      </c>
      <c r="E44" s="7"/>
      <c r="F44" s="7">
        <f>F42+F43</f>
        <v>541.5</v>
      </c>
      <c r="G44" s="7"/>
      <c r="H44" s="7"/>
      <c r="I44" s="11"/>
    </row>
    <row r="45" spans="1:9" s="12" customFormat="1" ht="27" customHeight="1" x14ac:dyDescent="0.25">
      <c r="A45" s="20" t="s">
        <v>19</v>
      </c>
      <c r="B45" s="22" t="s">
        <v>44</v>
      </c>
      <c r="C45" s="10">
        <v>2019</v>
      </c>
      <c r="D45" s="7">
        <f t="shared" si="8"/>
        <v>31618</v>
      </c>
      <c r="E45" s="7"/>
      <c r="F45" s="7">
        <f>F48+F51</f>
        <v>31618</v>
      </c>
      <c r="G45" s="7"/>
      <c r="H45" s="7"/>
    </row>
    <row r="46" spans="1:9" s="12" customFormat="1" ht="27" customHeight="1" x14ac:dyDescent="0.25">
      <c r="A46" s="21"/>
      <c r="B46" s="23"/>
      <c r="C46" s="10">
        <v>2020</v>
      </c>
      <c r="D46" s="7">
        <f>SUM(E46:H46)</f>
        <v>32056.7</v>
      </c>
      <c r="E46" s="7"/>
      <c r="F46" s="7">
        <f>F49+F52</f>
        <v>32056.7</v>
      </c>
      <c r="G46" s="7"/>
      <c r="H46" s="7"/>
    </row>
    <row r="47" spans="1:9" s="12" customFormat="1" ht="18" customHeight="1" x14ac:dyDescent="0.25">
      <c r="A47" s="9" t="s">
        <v>49</v>
      </c>
      <c r="B47" s="8"/>
      <c r="C47" s="10"/>
      <c r="D47" s="7">
        <f>SUM(E47:H47)</f>
        <v>63674.7</v>
      </c>
      <c r="E47" s="7"/>
      <c r="F47" s="7">
        <f>F45+F46</f>
        <v>63674.7</v>
      </c>
      <c r="G47" s="7"/>
      <c r="H47" s="7"/>
      <c r="I47" s="11"/>
    </row>
    <row r="48" spans="1:9" s="12" customFormat="1" ht="36" customHeight="1" x14ac:dyDescent="0.25">
      <c r="A48" s="20" t="s">
        <v>20</v>
      </c>
      <c r="B48" s="22" t="s">
        <v>44</v>
      </c>
      <c r="C48" s="10">
        <v>2019</v>
      </c>
      <c r="D48" s="7">
        <f t="shared" si="8"/>
        <v>23194</v>
      </c>
      <c r="E48" s="7"/>
      <c r="F48" s="7">
        <v>23194</v>
      </c>
      <c r="G48" s="7"/>
      <c r="H48" s="7"/>
    </row>
    <row r="49" spans="1:9" s="12" customFormat="1" ht="36" customHeight="1" x14ac:dyDescent="0.25">
      <c r="A49" s="21"/>
      <c r="B49" s="23"/>
      <c r="C49" s="10">
        <v>2020</v>
      </c>
      <c r="D49" s="7">
        <f t="shared" si="8"/>
        <v>23303.7</v>
      </c>
      <c r="E49" s="7"/>
      <c r="F49" s="7">
        <v>23303.7</v>
      </c>
      <c r="G49" s="7"/>
      <c r="H49" s="7"/>
    </row>
    <row r="50" spans="1:9" s="12" customFormat="1" ht="18" customHeight="1" x14ac:dyDescent="0.25">
      <c r="A50" s="9" t="s">
        <v>49</v>
      </c>
      <c r="B50" s="8"/>
      <c r="C50" s="10"/>
      <c r="D50" s="7">
        <f t="shared" si="8"/>
        <v>46497.7</v>
      </c>
      <c r="E50" s="7"/>
      <c r="F50" s="7">
        <f>F48+F49</f>
        <v>46497.7</v>
      </c>
      <c r="G50" s="7"/>
      <c r="H50" s="7"/>
      <c r="I50" s="11"/>
    </row>
    <row r="51" spans="1:9" s="12" customFormat="1" ht="30" customHeight="1" x14ac:dyDescent="0.25">
      <c r="A51" s="20" t="s">
        <v>21</v>
      </c>
      <c r="B51" s="22" t="s">
        <v>44</v>
      </c>
      <c r="C51" s="10">
        <v>2019</v>
      </c>
      <c r="D51" s="7">
        <f t="shared" si="8"/>
        <v>8424</v>
      </c>
      <c r="E51" s="7"/>
      <c r="F51" s="7">
        <v>8424</v>
      </c>
      <c r="G51" s="7"/>
      <c r="H51" s="7"/>
    </row>
    <row r="52" spans="1:9" s="12" customFormat="1" ht="30" customHeight="1" x14ac:dyDescent="0.25">
      <c r="A52" s="21"/>
      <c r="B52" s="23"/>
      <c r="C52" s="10">
        <v>2020</v>
      </c>
      <c r="D52" s="7">
        <f t="shared" si="8"/>
        <v>8753</v>
      </c>
      <c r="E52" s="7"/>
      <c r="F52" s="7">
        <v>8753</v>
      </c>
      <c r="G52" s="7"/>
      <c r="H52" s="7"/>
    </row>
    <row r="53" spans="1:9" s="12" customFormat="1" ht="18" customHeight="1" x14ac:dyDescent="0.25">
      <c r="A53" s="9" t="s">
        <v>49</v>
      </c>
      <c r="B53" s="8"/>
      <c r="C53" s="10"/>
      <c r="D53" s="7">
        <f t="shared" si="8"/>
        <v>17177</v>
      </c>
      <c r="E53" s="7"/>
      <c r="F53" s="7">
        <f>F51+F52</f>
        <v>17177</v>
      </c>
      <c r="G53" s="7"/>
      <c r="H53" s="7"/>
      <c r="I53" s="11"/>
    </row>
    <row r="54" spans="1:9" s="12" customFormat="1" ht="25.5" customHeight="1" x14ac:dyDescent="0.25">
      <c r="A54" s="20" t="s">
        <v>22</v>
      </c>
      <c r="B54" s="22" t="s">
        <v>44</v>
      </c>
      <c r="C54" s="10">
        <v>2019</v>
      </c>
      <c r="D54" s="7">
        <f t="shared" si="8"/>
        <v>1683392.7999999998</v>
      </c>
      <c r="E54" s="7">
        <f>E57+E60+E62+E65</f>
        <v>613765.4</v>
      </c>
      <c r="F54" s="7">
        <f>F57+F60+F62+F65</f>
        <v>1069493.3999999999</v>
      </c>
      <c r="G54" s="7">
        <f>G60</f>
        <v>134</v>
      </c>
      <c r="H54" s="7"/>
      <c r="I54" s="11"/>
    </row>
    <row r="55" spans="1:9" s="12" customFormat="1" ht="25.5" customHeight="1" x14ac:dyDescent="0.25">
      <c r="A55" s="21"/>
      <c r="B55" s="23"/>
      <c r="C55" s="10">
        <v>2020</v>
      </c>
      <c r="D55" s="7">
        <f t="shared" ref="D55:D56" si="9">SUM(E55:H55)</f>
        <v>1726238.3</v>
      </c>
      <c r="E55" s="7">
        <f>E58+E63+E66-0.1</f>
        <v>567593.30000000005</v>
      </c>
      <c r="F55" s="7">
        <f>F58+F63+F66</f>
        <v>1158645</v>
      </c>
      <c r="G55" s="7"/>
      <c r="H55" s="7"/>
      <c r="I55" s="11"/>
    </row>
    <row r="56" spans="1:9" s="12" customFormat="1" ht="18" customHeight="1" x14ac:dyDescent="0.25">
      <c r="A56" s="9" t="s">
        <v>49</v>
      </c>
      <c r="B56" s="8"/>
      <c r="C56" s="10"/>
      <c r="D56" s="7">
        <f t="shared" si="9"/>
        <v>3409631.1</v>
      </c>
      <c r="E56" s="7">
        <f>E54+E55</f>
        <v>1181358.7000000002</v>
      </c>
      <c r="F56" s="7">
        <f>F54+F55</f>
        <v>2228138.4</v>
      </c>
      <c r="G56" s="7">
        <f>G54+G55</f>
        <v>134</v>
      </c>
      <c r="H56" s="7"/>
      <c r="I56" s="11"/>
    </row>
    <row r="57" spans="1:9" s="12" customFormat="1" ht="26.25" customHeight="1" x14ac:dyDescent="0.25">
      <c r="A57" s="20" t="s">
        <v>23</v>
      </c>
      <c r="B57" s="22" t="s">
        <v>44</v>
      </c>
      <c r="C57" s="10">
        <v>2019</v>
      </c>
      <c r="D57" s="7">
        <f t="shared" si="8"/>
        <v>1333598.7</v>
      </c>
      <c r="E57" s="7">
        <v>348459.8</v>
      </c>
      <c r="F57" s="7">
        <v>985138.9</v>
      </c>
      <c r="G57" s="7"/>
      <c r="H57" s="7"/>
    </row>
    <row r="58" spans="1:9" s="12" customFormat="1" ht="26.25" customHeight="1" x14ac:dyDescent="0.25">
      <c r="A58" s="21"/>
      <c r="B58" s="23"/>
      <c r="C58" s="10">
        <v>2020</v>
      </c>
      <c r="D58" s="7">
        <f t="shared" si="8"/>
        <v>1412268.7</v>
      </c>
      <c r="E58" s="7">
        <v>344815</v>
      </c>
      <c r="F58" s="7">
        <v>1067453.7</v>
      </c>
      <c r="G58" s="7"/>
      <c r="H58" s="7"/>
    </row>
    <row r="59" spans="1:9" s="12" customFormat="1" ht="18" customHeight="1" x14ac:dyDescent="0.25">
      <c r="A59" s="9" t="s">
        <v>49</v>
      </c>
      <c r="B59" s="8"/>
      <c r="C59" s="10"/>
      <c r="D59" s="7">
        <f t="shared" si="8"/>
        <v>2745867.4000000004</v>
      </c>
      <c r="E59" s="7">
        <f>E57+E58</f>
        <v>693274.8</v>
      </c>
      <c r="F59" s="7">
        <f>F57+F58</f>
        <v>2052592.6</v>
      </c>
      <c r="G59" s="7"/>
      <c r="H59" s="7"/>
      <c r="I59" s="11"/>
    </row>
    <row r="60" spans="1:9" s="12" customFormat="1" ht="48.75" customHeight="1" x14ac:dyDescent="0.25">
      <c r="A60" s="6" t="s">
        <v>24</v>
      </c>
      <c r="B60" s="9" t="s">
        <v>44</v>
      </c>
      <c r="C60" s="10">
        <v>2019</v>
      </c>
      <c r="D60" s="7">
        <f t="shared" si="8"/>
        <v>2510</v>
      </c>
      <c r="E60" s="7"/>
      <c r="F60" s="7">
        <v>2376</v>
      </c>
      <c r="G60" s="7">
        <v>134</v>
      </c>
      <c r="H60" s="7"/>
    </row>
    <row r="61" spans="1:9" s="12" customFormat="1" ht="18" customHeight="1" x14ac:dyDescent="0.25">
      <c r="A61" s="9" t="s">
        <v>49</v>
      </c>
      <c r="B61" s="8"/>
      <c r="C61" s="10"/>
      <c r="D61" s="7">
        <f t="shared" si="8"/>
        <v>2510</v>
      </c>
      <c r="E61" s="7"/>
      <c r="F61" s="7">
        <f>F60</f>
        <v>2376</v>
      </c>
      <c r="G61" s="7">
        <f>G60</f>
        <v>134</v>
      </c>
      <c r="H61" s="7"/>
      <c r="I61" s="11"/>
    </row>
    <row r="62" spans="1:9" s="12" customFormat="1" ht="25.5" customHeight="1" x14ac:dyDescent="0.25">
      <c r="A62" s="20" t="s">
        <v>25</v>
      </c>
      <c r="B62" s="22" t="s">
        <v>44</v>
      </c>
      <c r="C62" s="10">
        <v>2019</v>
      </c>
      <c r="D62" s="7">
        <f t="shared" si="8"/>
        <v>142077</v>
      </c>
      <c r="E62" s="7">
        <v>60098.5</v>
      </c>
      <c r="F62" s="7">
        <v>81978.5</v>
      </c>
      <c r="G62" s="7"/>
      <c r="H62" s="7"/>
    </row>
    <row r="63" spans="1:9" s="12" customFormat="1" ht="25.5" customHeight="1" x14ac:dyDescent="0.25">
      <c r="A63" s="21"/>
      <c r="B63" s="23"/>
      <c r="C63" s="10">
        <v>2020</v>
      </c>
      <c r="D63" s="7">
        <f t="shared" si="8"/>
        <v>210165</v>
      </c>
      <c r="E63" s="7">
        <v>118973.7</v>
      </c>
      <c r="F63" s="7">
        <v>91191.3</v>
      </c>
      <c r="G63" s="7"/>
      <c r="H63" s="7"/>
    </row>
    <row r="64" spans="1:9" s="12" customFormat="1" ht="18" customHeight="1" x14ac:dyDescent="0.25">
      <c r="A64" s="9" t="s">
        <v>49</v>
      </c>
      <c r="B64" s="8"/>
      <c r="C64" s="10"/>
      <c r="D64" s="7">
        <f t="shared" si="8"/>
        <v>352242</v>
      </c>
      <c r="E64" s="7">
        <f>E62+E63</f>
        <v>179072.2</v>
      </c>
      <c r="F64" s="7">
        <f>F62+F63</f>
        <v>173169.8</v>
      </c>
      <c r="G64" s="7"/>
      <c r="H64" s="7"/>
      <c r="I64" s="11"/>
    </row>
    <row r="65" spans="1:9" s="12" customFormat="1" ht="29.25" customHeight="1" x14ac:dyDescent="0.25">
      <c r="A65" s="20" t="s">
        <v>26</v>
      </c>
      <c r="B65" s="22" t="s">
        <v>44</v>
      </c>
      <c r="C65" s="10">
        <v>2019</v>
      </c>
      <c r="D65" s="7">
        <f t="shared" si="8"/>
        <v>205207.1</v>
      </c>
      <c r="E65" s="7">
        <v>205207.1</v>
      </c>
      <c r="F65" s="7"/>
      <c r="G65" s="7"/>
      <c r="H65" s="7"/>
    </row>
    <row r="66" spans="1:9" s="12" customFormat="1" ht="29.25" customHeight="1" x14ac:dyDescent="0.25">
      <c r="A66" s="21"/>
      <c r="B66" s="23"/>
      <c r="C66" s="10">
        <v>2020</v>
      </c>
      <c r="D66" s="7">
        <f t="shared" si="8"/>
        <v>103804.7</v>
      </c>
      <c r="E66" s="7">
        <v>103804.7</v>
      </c>
      <c r="F66" s="7"/>
      <c r="G66" s="7"/>
      <c r="H66" s="7"/>
    </row>
    <row r="67" spans="1:9" s="12" customFormat="1" ht="18" customHeight="1" x14ac:dyDescent="0.25">
      <c r="A67" s="9" t="s">
        <v>49</v>
      </c>
      <c r="B67" s="8"/>
      <c r="C67" s="10"/>
      <c r="D67" s="7">
        <f t="shared" si="8"/>
        <v>205207.1</v>
      </c>
      <c r="E67" s="7">
        <f t="shared" ref="E67" si="10">E65</f>
        <v>205207.1</v>
      </c>
      <c r="F67" s="7"/>
      <c r="G67" s="7"/>
      <c r="H67" s="7"/>
      <c r="I67" s="11"/>
    </row>
    <row r="68" spans="1:9" s="12" customFormat="1" ht="28.5" customHeight="1" x14ac:dyDescent="0.25">
      <c r="A68" s="20" t="s">
        <v>27</v>
      </c>
      <c r="B68" s="20" t="s">
        <v>28</v>
      </c>
      <c r="C68" s="10">
        <v>2019</v>
      </c>
      <c r="D68" s="7">
        <f t="shared" si="8"/>
        <v>69037.2</v>
      </c>
      <c r="E68" s="7">
        <f>E71+E74</f>
        <v>2278.6999999999998</v>
      </c>
      <c r="F68" s="7">
        <f>F71+F74</f>
        <v>66758.5</v>
      </c>
      <c r="G68" s="7"/>
      <c r="H68" s="7"/>
      <c r="I68" s="13"/>
    </row>
    <row r="69" spans="1:9" s="12" customFormat="1" ht="28.5" customHeight="1" x14ac:dyDescent="0.25">
      <c r="A69" s="21"/>
      <c r="B69" s="21"/>
      <c r="C69" s="10">
        <v>2020</v>
      </c>
      <c r="D69" s="7">
        <f t="shared" ref="D69:D70" si="11">SUM(E69:H69)</f>
        <v>73328.3</v>
      </c>
      <c r="E69" s="7">
        <f>E72+E75</f>
        <v>226</v>
      </c>
      <c r="F69" s="7">
        <f>F72+F75</f>
        <v>73102.3</v>
      </c>
      <c r="G69" s="7"/>
      <c r="H69" s="7"/>
      <c r="I69" s="13"/>
    </row>
    <row r="70" spans="1:9" s="12" customFormat="1" ht="18" customHeight="1" x14ac:dyDescent="0.25">
      <c r="A70" s="9" t="s">
        <v>49</v>
      </c>
      <c r="B70" s="8"/>
      <c r="C70" s="10"/>
      <c r="D70" s="7">
        <f t="shared" si="11"/>
        <v>142365.5</v>
      </c>
      <c r="E70" s="7">
        <f>E68+E69</f>
        <v>2504.6999999999998</v>
      </c>
      <c r="F70" s="7">
        <f>F68+F69</f>
        <v>139860.79999999999</v>
      </c>
      <c r="G70" s="7"/>
      <c r="H70" s="7"/>
      <c r="I70" s="11"/>
    </row>
    <row r="71" spans="1:9" s="12" customFormat="1" ht="30" customHeight="1" x14ac:dyDescent="0.25">
      <c r="A71" s="20" t="s">
        <v>29</v>
      </c>
      <c r="B71" s="20" t="s">
        <v>28</v>
      </c>
      <c r="C71" s="10">
        <v>2019</v>
      </c>
      <c r="D71" s="7">
        <f t="shared" si="8"/>
        <v>64096.700000000004</v>
      </c>
      <c r="E71" s="7">
        <v>425.4</v>
      </c>
      <c r="F71" s="7">
        <v>63671.3</v>
      </c>
      <c r="G71" s="7"/>
      <c r="H71" s="7"/>
      <c r="I71" s="13"/>
    </row>
    <row r="72" spans="1:9" s="12" customFormat="1" ht="30" customHeight="1" x14ac:dyDescent="0.25">
      <c r="A72" s="21"/>
      <c r="B72" s="21"/>
      <c r="C72" s="10">
        <v>2020</v>
      </c>
      <c r="D72" s="7">
        <f>SUM(E72:H72)</f>
        <v>62258.9</v>
      </c>
      <c r="E72" s="7">
        <v>226</v>
      </c>
      <c r="F72" s="7">
        <v>62032.9</v>
      </c>
      <c r="G72" s="7"/>
      <c r="H72" s="7"/>
      <c r="I72" s="13"/>
    </row>
    <row r="73" spans="1:9" s="12" customFormat="1" ht="18" customHeight="1" x14ac:dyDescent="0.25">
      <c r="A73" s="9" t="s">
        <v>49</v>
      </c>
      <c r="B73" s="8"/>
      <c r="C73" s="10"/>
      <c r="D73" s="7">
        <f>SUM(E73:H73)</f>
        <v>126355.6</v>
      </c>
      <c r="E73" s="7">
        <f>E71+E72</f>
        <v>651.4</v>
      </c>
      <c r="F73" s="7">
        <f>F71+F72</f>
        <v>125704.20000000001</v>
      </c>
      <c r="G73" s="7"/>
      <c r="H73" s="7"/>
      <c r="I73" s="11"/>
    </row>
    <row r="74" spans="1:9" s="12" customFormat="1" ht="29.25" customHeight="1" x14ac:dyDescent="0.25">
      <c r="A74" s="20" t="s">
        <v>30</v>
      </c>
      <c r="B74" s="20" t="s">
        <v>28</v>
      </c>
      <c r="C74" s="10">
        <v>2019</v>
      </c>
      <c r="D74" s="7">
        <f t="shared" si="8"/>
        <v>4940.5</v>
      </c>
      <c r="E74" s="7">
        <v>1853.3</v>
      </c>
      <c r="F74" s="7">
        <v>3087.2</v>
      </c>
      <c r="G74" s="7"/>
      <c r="H74" s="7"/>
      <c r="I74" s="13"/>
    </row>
    <row r="75" spans="1:9" s="12" customFormat="1" ht="29.25" customHeight="1" x14ac:dyDescent="0.25">
      <c r="A75" s="21"/>
      <c r="B75" s="21"/>
      <c r="C75" s="10">
        <v>2020</v>
      </c>
      <c r="D75" s="7">
        <f t="shared" si="8"/>
        <v>11069.4</v>
      </c>
      <c r="E75" s="7"/>
      <c r="F75" s="7">
        <v>11069.4</v>
      </c>
      <c r="G75" s="7"/>
      <c r="H75" s="7"/>
      <c r="I75" s="13"/>
    </row>
    <row r="76" spans="1:9" s="12" customFormat="1" ht="18" customHeight="1" x14ac:dyDescent="0.25">
      <c r="A76" s="9" t="s">
        <v>49</v>
      </c>
      <c r="B76" s="8"/>
      <c r="C76" s="10"/>
      <c r="D76" s="7">
        <f t="shared" si="8"/>
        <v>16009.899999999998</v>
      </c>
      <c r="E76" s="7">
        <f>E74+E75</f>
        <v>1853.3</v>
      </c>
      <c r="F76" s="7">
        <f>F74+F75</f>
        <v>14156.599999999999</v>
      </c>
      <c r="G76" s="7"/>
      <c r="H76" s="7"/>
      <c r="I76" s="11"/>
    </row>
    <row r="77" spans="1:9" s="12" customFormat="1" ht="53.25" customHeight="1" x14ac:dyDescent="0.25">
      <c r="A77" s="20" t="s">
        <v>31</v>
      </c>
      <c r="B77" s="20" t="s">
        <v>32</v>
      </c>
      <c r="C77" s="10">
        <v>2019</v>
      </c>
      <c r="D77" s="7">
        <f t="shared" si="8"/>
        <v>100506.70000000001</v>
      </c>
      <c r="E77" s="7">
        <f>E80+E83+E86</f>
        <v>5369</v>
      </c>
      <c r="F77" s="7">
        <f>F80+F83+F86</f>
        <v>95137.700000000012</v>
      </c>
      <c r="G77" s="7"/>
      <c r="H77" s="7"/>
    </row>
    <row r="78" spans="1:9" s="12" customFormat="1" ht="53.25" customHeight="1" x14ac:dyDescent="0.25">
      <c r="A78" s="21"/>
      <c r="B78" s="21"/>
      <c r="C78" s="10">
        <v>2020</v>
      </c>
      <c r="D78" s="7">
        <f>SUM(E78:H78)</f>
        <v>101837.2</v>
      </c>
      <c r="E78" s="7">
        <f>E81+E84+E87</f>
        <v>5578.4</v>
      </c>
      <c r="F78" s="7">
        <f>F81+F84+F87+0.1</f>
        <v>96258.8</v>
      </c>
      <c r="G78" s="7"/>
      <c r="H78" s="7"/>
    </row>
    <row r="79" spans="1:9" s="12" customFormat="1" ht="18" customHeight="1" x14ac:dyDescent="0.25">
      <c r="A79" s="9" t="s">
        <v>49</v>
      </c>
      <c r="B79" s="8"/>
      <c r="C79" s="10"/>
      <c r="D79" s="7">
        <f>SUM(E79:H79)</f>
        <v>202343.9</v>
      </c>
      <c r="E79" s="7">
        <f>E77+E78</f>
        <v>10947.4</v>
      </c>
      <c r="F79" s="7">
        <f>F77+F78</f>
        <v>191396.5</v>
      </c>
      <c r="G79" s="7"/>
      <c r="H79" s="7"/>
      <c r="I79" s="11"/>
    </row>
    <row r="80" spans="1:9" s="12" customFormat="1" ht="53.25" customHeight="1" x14ac:dyDescent="0.25">
      <c r="A80" s="20" t="s">
        <v>33</v>
      </c>
      <c r="B80" s="20" t="s">
        <v>32</v>
      </c>
      <c r="C80" s="10">
        <v>2019</v>
      </c>
      <c r="D80" s="7">
        <f t="shared" si="8"/>
        <v>64337.100000000006</v>
      </c>
      <c r="E80" s="7"/>
      <c r="F80" s="7">
        <v>64337.100000000006</v>
      </c>
      <c r="G80" s="7"/>
      <c r="H80" s="7"/>
    </row>
    <row r="81" spans="1:9" s="12" customFormat="1" ht="53.25" customHeight="1" x14ac:dyDescent="0.25">
      <c r="A81" s="21"/>
      <c r="B81" s="21"/>
      <c r="C81" s="10">
        <v>2020</v>
      </c>
      <c r="D81" s="7">
        <f t="shared" si="8"/>
        <v>66999.199999999997</v>
      </c>
      <c r="E81" s="7"/>
      <c r="F81" s="7">
        <v>66999.199999999997</v>
      </c>
      <c r="G81" s="7"/>
      <c r="H81" s="7"/>
    </row>
    <row r="82" spans="1:9" s="12" customFormat="1" ht="18" customHeight="1" x14ac:dyDescent="0.25">
      <c r="A82" s="9" t="s">
        <v>49</v>
      </c>
      <c r="B82" s="8"/>
      <c r="C82" s="10"/>
      <c r="D82" s="7">
        <f t="shared" si="8"/>
        <v>131336.29999999999</v>
      </c>
      <c r="E82" s="7"/>
      <c r="F82" s="7">
        <f>F80+F81</f>
        <v>131336.29999999999</v>
      </c>
      <c r="G82" s="7"/>
      <c r="H82" s="7"/>
      <c r="I82" s="11"/>
    </row>
    <row r="83" spans="1:9" s="12" customFormat="1" ht="53.25" customHeight="1" x14ac:dyDescent="0.25">
      <c r="A83" s="20" t="s">
        <v>34</v>
      </c>
      <c r="B83" s="20" t="s">
        <v>32</v>
      </c>
      <c r="C83" s="10">
        <v>2019</v>
      </c>
      <c r="D83" s="7">
        <f t="shared" si="8"/>
        <v>3268.8</v>
      </c>
      <c r="E83" s="7">
        <v>1702</v>
      </c>
      <c r="F83" s="7">
        <v>1566.8000000000002</v>
      </c>
      <c r="G83" s="7"/>
      <c r="H83" s="7"/>
    </row>
    <row r="84" spans="1:9" s="12" customFormat="1" ht="53.25" customHeight="1" x14ac:dyDescent="0.25">
      <c r="A84" s="21"/>
      <c r="B84" s="21"/>
      <c r="C84" s="10">
        <v>2020</v>
      </c>
      <c r="D84" s="7">
        <f t="shared" si="8"/>
        <v>3882.7000000000003</v>
      </c>
      <c r="E84" s="7">
        <v>513.9</v>
      </c>
      <c r="F84" s="7">
        <f>3368.9-0.1</f>
        <v>3368.8</v>
      </c>
      <c r="G84" s="7"/>
      <c r="H84" s="7"/>
    </row>
    <row r="85" spans="1:9" s="12" customFormat="1" ht="18" customHeight="1" x14ac:dyDescent="0.25">
      <c r="A85" s="9" t="s">
        <v>49</v>
      </c>
      <c r="B85" s="8"/>
      <c r="C85" s="10"/>
      <c r="D85" s="7">
        <f t="shared" si="8"/>
        <v>7151.5</v>
      </c>
      <c r="E85" s="7">
        <f>E83+E84</f>
        <v>2215.9</v>
      </c>
      <c r="F85" s="7">
        <f>F83+F84</f>
        <v>4935.6000000000004</v>
      </c>
      <c r="G85" s="7"/>
      <c r="H85" s="7"/>
      <c r="I85" s="11"/>
    </row>
    <row r="86" spans="1:9" s="12" customFormat="1" ht="54" customHeight="1" x14ac:dyDescent="0.25">
      <c r="A86" s="20" t="s">
        <v>35</v>
      </c>
      <c r="B86" s="20" t="s">
        <v>32</v>
      </c>
      <c r="C86" s="10">
        <v>2019</v>
      </c>
      <c r="D86" s="7">
        <f t="shared" si="8"/>
        <v>32900.800000000003</v>
      </c>
      <c r="E86" s="7">
        <v>3667</v>
      </c>
      <c r="F86" s="7">
        <v>29233.800000000003</v>
      </c>
      <c r="G86" s="7"/>
      <c r="H86" s="7"/>
    </row>
    <row r="87" spans="1:9" s="12" customFormat="1" ht="54" customHeight="1" x14ac:dyDescent="0.25">
      <c r="A87" s="21"/>
      <c r="B87" s="21"/>
      <c r="C87" s="10">
        <v>2020</v>
      </c>
      <c r="D87" s="7">
        <f t="shared" si="8"/>
        <v>30955.200000000001</v>
      </c>
      <c r="E87" s="7">
        <v>5064.5</v>
      </c>
      <c r="F87" s="7">
        <f>25890.8-0.1</f>
        <v>25890.7</v>
      </c>
      <c r="G87" s="7"/>
      <c r="H87" s="7"/>
    </row>
    <row r="88" spans="1:9" s="12" customFormat="1" ht="18" customHeight="1" x14ac:dyDescent="0.25">
      <c r="A88" s="9" t="s">
        <v>49</v>
      </c>
      <c r="B88" s="8"/>
      <c r="C88" s="10"/>
      <c r="D88" s="7">
        <f t="shared" si="8"/>
        <v>63856</v>
      </c>
      <c r="E88" s="7">
        <f>E86+E87</f>
        <v>8731.5</v>
      </c>
      <c r="F88" s="7">
        <f>F86+F87</f>
        <v>55124.5</v>
      </c>
      <c r="G88" s="7"/>
      <c r="H88" s="7"/>
      <c r="I88" s="11"/>
    </row>
    <row r="89" spans="1:9" s="12" customFormat="1" ht="27.75" customHeight="1" x14ac:dyDescent="0.25">
      <c r="A89" s="20" t="s">
        <v>36</v>
      </c>
      <c r="B89" s="20" t="s">
        <v>45</v>
      </c>
      <c r="C89" s="10">
        <v>2019</v>
      </c>
      <c r="D89" s="7">
        <f>SUM(E89:H89)</f>
        <v>282304.40000000002</v>
      </c>
      <c r="E89" s="7"/>
      <c r="F89" s="7">
        <f>F92+F95+F102</f>
        <v>180597</v>
      </c>
      <c r="G89" s="7">
        <f>G92+G95+G102</f>
        <v>6580.2</v>
      </c>
      <c r="H89" s="7">
        <f>H92+H95+H102</f>
        <v>95127.2</v>
      </c>
    </row>
    <row r="90" spans="1:9" s="12" customFormat="1" ht="27.75" customHeight="1" x14ac:dyDescent="0.25">
      <c r="A90" s="21"/>
      <c r="B90" s="21"/>
      <c r="C90" s="10">
        <v>2020</v>
      </c>
      <c r="D90" s="7">
        <f>SUM(E90:H90)</f>
        <v>653369.9</v>
      </c>
      <c r="E90" s="7">
        <f>E93+E96+E98+E100+E103</f>
        <v>175261.9</v>
      </c>
      <c r="F90" s="7">
        <f>F93+F96+F98+F100+F103</f>
        <v>419428.2</v>
      </c>
      <c r="G90" s="7">
        <f t="shared" ref="G90:H90" si="12">G93+G96+G98+G100+G103</f>
        <v>47922.8</v>
      </c>
      <c r="H90" s="7">
        <f t="shared" si="12"/>
        <v>10757</v>
      </c>
    </row>
    <row r="91" spans="1:9" s="12" customFormat="1" ht="18" customHeight="1" x14ac:dyDescent="0.25">
      <c r="A91" s="9" t="s">
        <v>49</v>
      </c>
      <c r="B91" s="8"/>
      <c r="C91" s="10"/>
      <c r="D91" s="7">
        <f>SUM(E91:H91)</f>
        <v>935674.29999999993</v>
      </c>
      <c r="E91" s="7">
        <f t="shared" ref="E91:H91" si="13">E89+E90</f>
        <v>175261.9</v>
      </c>
      <c r="F91" s="7">
        <f t="shared" si="13"/>
        <v>600025.19999999995</v>
      </c>
      <c r="G91" s="7">
        <f t="shared" si="13"/>
        <v>54503</v>
      </c>
      <c r="H91" s="7">
        <f t="shared" si="13"/>
        <v>105884.2</v>
      </c>
      <c r="I91" s="11"/>
    </row>
    <row r="92" spans="1:9" s="12" customFormat="1" ht="54.75" customHeight="1" x14ac:dyDescent="0.25">
      <c r="A92" s="20" t="s">
        <v>37</v>
      </c>
      <c r="B92" s="20" t="s">
        <v>45</v>
      </c>
      <c r="C92" s="10">
        <v>2019</v>
      </c>
      <c r="D92" s="7">
        <f t="shared" si="8"/>
        <v>25603.599999999999</v>
      </c>
      <c r="E92" s="7"/>
      <c r="F92" s="7">
        <v>25603.599999999999</v>
      </c>
      <c r="G92" s="7"/>
      <c r="H92" s="7"/>
    </row>
    <row r="93" spans="1:9" s="12" customFormat="1" ht="54.75" customHeight="1" x14ac:dyDescent="0.25">
      <c r="A93" s="21"/>
      <c r="B93" s="21"/>
      <c r="C93" s="10">
        <v>2020</v>
      </c>
      <c r="D93" s="7">
        <f t="shared" si="8"/>
        <v>130024</v>
      </c>
      <c r="E93" s="7"/>
      <c r="F93" s="7">
        <v>103768.1</v>
      </c>
      <c r="G93" s="7">
        <v>26255.9</v>
      </c>
      <c r="H93" s="7"/>
    </row>
    <row r="94" spans="1:9" s="12" customFormat="1" ht="18" customHeight="1" x14ac:dyDescent="0.25">
      <c r="A94" s="9" t="s">
        <v>49</v>
      </c>
      <c r="B94" s="8"/>
      <c r="C94" s="10"/>
      <c r="D94" s="7">
        <f t="shared" si="8"/>
        <v>155627.6</v>
      </c>
      <c r="E94" s="7"/>
      <c r="F94" s="7">
        <f>F92+F93</f>
        <v>129371.70000000001</v>
      </c>
      <c r="G94" s="7">
        <f>G92+G93</f>
        <v>26255.9</v>
      </c>
      <c r="H94" s="7"/>
      <c r="I94" s="11"/>
    </row>
    <row r="95" spans="1:9" s="12" customFormat="1" ht="54" customHeight="1" x14ac:dyDescent="0.25">
      <c r="A95" s="28" t="s">
        <v>38</v>
      </c>
      <c r="B95" s="20" t="s">
        <v>45</v>
      </c>
      <c r="C95" s="10">
        <v>2019</v>
      </c>
      <c r="D95" s="7">
        <f t="shared" si="8"/>
        <v>250100.8</v>
      </c>
      <c r="E95" s="7"/>
      <c r="F95" s="7">
        <v>154993.4</v>
      </c>
      <c r="G95" s="7">
        <v>6580.2</v>
      </c>
      <c r="H95" s="7">
        <v>88527.2</v>
      </c>
    </row>
    <row r="96" spans="1:9" s="12" customFormat="1" ht="54" customHeight="1" x14ac:dyDescent="0.25">
      <c r="A96" s="29"/>
      <c r="B96" s="21"/>
      <c r="C96" s="10">
        <v>2020</v>
      </c>
      <c r="D96" s="7">
        <f t="shared" si="8"/>
        <v>196419.5</v>
      </c>
      <c r="E96" s="7"/>
      <c r="F96" s="7">
        <v>169655.1</v>
      </c>
      <c r="G96" s="7">
        <v>21666.9</v>
      </c>
      <c r="H96" s="7">
        <v>5097.5</v>
      </c>
    </row>
    <row r="97" spans="1:9" s="12" customFormat="1" ht="18" customHeight="1" x14ac:dyDescent="0.25">
      <c r="A97" s="9" t="s">
        <v>49</v>
      </c>
      <c r="B97" s="8"/>
      <c r="C97" s="10"/>
      <c r="D97" s="7">
        <f t="shared" si="8"/>
        <v>446520.3</v>
      </c>
      <c r="E97" s="7"/>
      <c r="F97" s="7">
        <f>F95+F96</f>
        <v>324648.5</v>
      </c>
      <c r="G97" s="7">
        <f t="shared" ref="G97:H97" si="14">G95+G96</f>
        <v>28247.100000000002</v>
      </c>
      <c r="H97" s="7">
        <f t="shared" si="14"/>
        <v>93624.7</v>
      </c>
      <c r="I97" s="11"/>
    </row>
    <row r="98" spans="1:9" s="12" customFormat="1" ht="52.5" customHeight="1" x14ac:dyDescent="0.25">
      <c r="A98" s="6" t="s">
        <v>39</v>
      </c>
      <c r="B98" s="19" t="s">
        <v>45</v>
      </c>
      <c r="C98" s="10">
        <v>2020</v>
      </c>
      <c r="D98" s="7">
        <f t="shared" ref="D98:D101" si="15">SUM(E98:H98)</f>
        <v>146005</v>
      </c>
      <c r="E98" s="7"/>
      <c r="F98" s="7">
        <v>146005</v>
      </c>
      <c r="G98" s="7"/>
      <c r="H98" s="7"/>
      <c r="I98" s="11"/>
    </row>
    <row r="99" spans="1:9" s="12" customFormat="1" ht="18" customHeight="1" x14ac:dyDescent="0.25">
      <c r="A99" s="18" t="s">
        <v>49</v>
      </c>
      <c r="B99" s="14"/>
      <c r="C99" s="10"/>
      <c r="D99" s="7">
        <f t="shared" si="15"/>
        <v>146005</v>
      </c>
      <c r="E99" s="7"/>
      <c r="F99" s="7">
        <f t="shared" ref="F99" si="16">F98</f>
        <v>146005</v>
      </c>
      <c r="G99" s="7"/>
      <c r="H99" s="7"/>
      <c r="I99" s="11"/>
    </row>
    <row r="100" spans="1:9" s="12" customFormat="1" ht="99.75" customHeight="1" x14ac:dyDescent="0.25">
      <c r="A100" s="6" t="s">
        <v>50</v>
      </c>
      <c r="B100" s="19" t="s">
        <v>45</v>
      </c>
      <c r="C100" s="10">
        <v>2020</v>
      </c>
      <c r="D100" s="7">
        <f t="shared" si="15"/>
        <v>175261.9</v>
      </c>
      <c r="E100" s="7">
        <v>175261.9</v>
      </c>
      <c r="F100" s="7"/>
      <c r="G100" s="7"/>
      <c r="H100" s="7"/>
      <c r="I100" s="11"/>
    </row>
    <row r="101" spans="1:9" s="12" customFormat="1" ht="18" customHeight="1" x14ac:dyDescent="0.25">
      <c r="A101" s="9" t="s">
        <v>49</v>
      </c>
      <c r="B101" s="14"/>
      <c r="C101" s="10"/>
      <c r="D101" s="7">
        <f t="shared" si="15"/>
        <v>175261.9</v>
      </c>
      <c r="E101" s="7">
        <f>E100</f>
        <v>175261.9</v>
      </c>
      <c r="F101" s="7"/>
      <c r="G101" s="7"/>
      <c r="H101" s="7"/>
      <c r="I101" s="11"/>
    </row>
    <row r="102" spans="1:9" s="12" customFormat="1" ht="69.75" customHeight="1" x14ac:dyDescent="0.25">
      <c r="A102" s="20" t="s">
        <v>40</v>
      </c>
      <c r="B102" s="20" t="s">
        <v>45</v>
      </c>
      <c r="C102" s="10">
        <v>2019</v>
      </c>
      <c r="D102" s="7">
        <f>SUM(E102:H102)</f>
        <v>6600</v>
      </c>
      <c r="E102" s="7"/>
      <c r="F102" s="7"/>
      <c r="G102" s="7"/>
      <c r="H102" s="7">
        <v>6600</v>
      </c>
    </row>
    <row r="103" spans="1:9" s="12" customFormat="1" ht="69.75" customHeight="1" x14ac:dyDescent="0.25">
      <c r="A103" s="21"/>
      <c r="B103" s="21"/>
      <c r="C103" s="10">
        <v>2020</v>
      </c>
      <c r="D103" s="7">
        <f>SUM(E103:H103)</f>
        <v>5659.5</v>
      </c>
      <c r="E103" s="7"/>
      <c r="F103" s="7"/>
      <c r="G103" s="7"/>
      <c r="H103" s="7">
        <v>5659.5</v>
      </c>
    </row>
    <row r="104" spans="1:9" s="12" customFormat="1" ht="18" customHeight="1" x14ac:dyDescent="0.25">
      <c r="A104" s="9" t="s">
        <v>49</v>
      </c>
      <c r="B104" s="8"/>
      <c r="C104" s="10"/>
      <c r="D104" s="7">
        <f>D102+D103</f>
        <v>12259.5</v>
      </c>
      <c r="E104" s="7"/>
      <c r="F104" s="7"/>
      <c r="G104" s="7"/>
      <c r="H104" s="7">
        <f>H102+H103</f>
        <v>12259.5</v>
      </c>
      <c r="I104" s="11"/>
    </row>
    <row r="105" spans="1:9" x14ac:dyDescent="0.25">
      <c r="F105" s="17"/>
      <c r="H105" s="3" t="s">
        <v>47</v>
      </c>
    </row>
  </sheetData>
  <mergeCells count="65">
    <mergeCell ref="A92:A93"/>
    <mergeCell ref="B92:B93"/>
    <mergeCell ref="A102:A103"/>
    <mergeCell ref="B102:B103"/>
    <mergeCell ref="A95:A96"/>
    <mergeCell ref="B95:B96"/>
    <mergeCell ref="A80:A81"/>
    <mergeCell ref="B80:B81"/>
    <mergeCell ref="A83:A84"/>
    <mergeCell ref="B83:B84"/>
    <mergeCell ref="A4:H4"/>
    <mergeCell ref="A6:A7"/>
    <mergeCell ref="B6:B7"/>
    <mergeCell ref="C6:C7"/>
    <mergeCell ref="D6:H6"/>
    <mergeCell ref="A9:A10"/>
    <mergeCell ref="B9:B10"/>
    <mergeCell ref="A12:A13"/>
    <mergeCell ref="B12:B13"/>
    <mergeCell ref="A15:A16"/>
    <mergeCell ref="B15:B16"/>
    <mergeCell ref="A18:A19"/>
    <mergeCell ref="B18:B19"/>
    <mergeCell ref="A21:A22"/>
    <mergeCell ref="B21:B22"/>
    <mergeCell ref="A24:A25"/>
    <mergeCell ref="B24:B25"/>
    <mergeCell ref="A27:A28"/>
    <mergeCell ref="B27:B28"/>
    <mergeCell ref="A30:A31"/>
    <mergeCell ref="B30:B31"/>
    <mergeCell ref="A33:A34"/>
    <mergeCell ref="B33:B34"/>
    <mergeCell ref="A36:A37"/>
    <mergeCell ref="B36:B37"/>
    <mergeCell ref="A39:A40"/>
    <mergeCell ref="B39:B40"/>
    <mergeCell ref="A42:A43"/>
    <mergeCell ref="B42:B43"/>
    <mergeCell ref="A54:A55"/>
    <mergeCell ref="B54:B55"/>
    <mergeCell ref="A57:A58"/>
    <mergeCell ref="B57:B58"/>
    <mergeCell ref="A45:A46"/>
    <mergeCell ref="B45:B46"/>
    <mergeCell ref="A48:A49"/>
    <mergeCell ref="B48:B49"/>
    <mergeCell ref="A51:A52"/>
    <mergeCell ref="B51:B52"/>
    <mergeCell ref="A89:A90"/>
    <mergeCell ref="B89:B90"/>
    <mergeCell ref="A62:A63"/>
    <mergeCell ref="B62:B63"/>
    <mergeCell ref="A65:A66"/>
    <mergeCell ref="B65:B66"/>
    <mergeCell ref="A86:A87"/>
    <mergeCell ref="B86:B87"/>
    <mergeCell ref="A68:A69"/>
    <mergeCell ref="B68:B69"/>
    <mergeCell ref="A71:A72"/>
    <mergeCell ref="B71:B72"/>
    <mergeCell ref="A74:A75"/>
    <mergeCell ref="B74:B75"/>
    <mergeCell ref="A77:A78"/>
    <mergeCell ref="B77:B78"/>
  </mergeCells>
  <pageMargins left="0.39370078740157483" right="0.39370078740157483" top="0.78740157480314965" bottom="0.39370078740157483" header="0.31496062992125984" footer="0.31496062992125984"/>
  <pageSetup paperSize="9" scale="8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Михайловна Торопова</dc:creator>
  <cp:lastModifiedBy>Наталья Михайловна Торопова</cp:lastModifiedBy>
  <cp:lastPrinted>2021-04-15T13:38:21Z</cp:lastPrinted>
  <dcterms:created xsi:type="dcterms:W3CDTF">2020-07-28T14:08:39Z</dcterms:created>
  <dcterms:modified xsi:type="dcterms:W3CDTF">2021-04-15T15:15:42Z</dcterms:modified>
</cp:coreProperties>
</file>