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300" windowWidth="15360" windowHeight="1860"/>
  </bookViews>
  <sheets>
    <sheet name="План реализации" sheetId="35" r:id="rId1"/>
  </sheets>
  <definedNames>
    <definedName name="_xlnm.Print_Area" localSheetId="0">'План реализации'!$A$1:$H$254</definedName>
  </definedNames>
  <calcPr calcId="145621"/>
</workbook>
</file>

<file path=xl/calcChain.xml><?xml version="1.0" encoding="utf-8"?>
<calcChain xmlns="http://schemas.openxmlformats.org/spreadsheetml/2006/main">
  <c r="F120" i="35" l="1"/>
  <c r="F121" i="35" l="1"/>
  <c r="D127" i="35"/>
  <c r="D131" i="35"/>
  <c r="D125" i="35"/>
  <c r="D129" i="35" l="1"/>
  <c r="D130" i="35"/>
  <c r="D17" i="35" l="1"/>
  <c r="D128" i="35" l="1"/>
  <c r="D126" i="35"/>
  <c r="D124" i="35"/>
  <c r="E56" i="35" l="1"/>
  <c r="G20" i="35" l="1"/>
  <c r="G21" i="35"/>
  <c r="G22" i="35"/>
  <c r="F65" i="35" l="1"/>
  <c r="E29" i="35" l="1"/>
  <c r="E28" i="35"/>
  <c r="F28" i="35"/>
  <c r="D34" i="35"/>
  <c r="D32" i="35"/>
  <c r="D159" i="35" l="1"/>
  <c r="D160" i="35"/>
  <c r="D161" i="35"/>
  <c r="G19" i="35"/>
  <c r="F209" i="35" l="1"/>
  <c r="E224" i="35"/>
  <c r="E208" i="35" s="1"/>
  <c r="E223" i="35"/>
  <c r="F224" i="35"/>
  <c r="F208" i="35" s="1"/>
  <c r="F223" i="35"/>
  <c r="F207" i="35" s="1"/>
  <c r="H223" i="35"/>
  <c r="E222" i="35"/>
  <c r="E206" i="35" s="1"/>
  <c r="F222" i="35"/>
  <c r="F206" i="35" s="1"/>
  <c r="G222" i="35"/>
  <c r="G206" i="35" s="1"/>
  <c r="H222" i="35"/>
  <c r="H206" i="35" s="1"/>
  <c r="F151" i="35" l="1"/>
  <c r="F29" i="35" l="1"/>
  <c r="H208" i="35" l="1"/>
  <c r="E207" i="35"/>
  <c r="E205" i="35" l="1"/>
  <c r="H205" i="35"/>
  <c r="E22" i="35" l="1"/>
  <c r="E20" i="35" l="1"/>
  <c r="E237" i="35" l="1"/>
  <c r="E14" i="35" s="1"/>
  <c r="F237" i="35"/>
  <c r="H237" i="35"/>
  <c r="H236" i="35"/>
  <c r="F236" i="35"/>
  <c r="E236" i="35"/>
  <c r="E235" i="35"/>
  <c r="E12" i="35" s="1"/>
  <c r="F235" i="35"/>
  <c r="H235" i="35"/>
  <c r="E244" i="35"/>
  <c r="F244" i="35"/>
  <c r="H244" i="35"/>
  <c r="D244" i="35" l="1"/>
  <c r="G101" i="35"/>
  <c r="G56" i="35" s="1"/>
  <c r="F101" i="35"/>
  <c r="D112" i="35"/>
  <c r="D108" i="35"/>
  <c r="D107" i="35"/>
  <c r="H234" i="35" l="1"/>
  <c r="F234" i="35"/>
  <c r="E234" i="35"/>
  <c r="D234" i="35" l="1"/>
  <c r="E36" i="35" l="1"/>
  <c r="D35" i="35"/>
  <c r="D111" i="35" l="1"/>
  <c r="D110" i="35"/>
  <c r="D109" i="35"/>
  <c r="D106" i="35"/>
  <c r="D105" i="35"/>
  <c r="D141" i="35"/>
  <c r="D138" i="35"/>
  <c r="D137" i="35"/>
  <c r="F136" i="35"/>
  <c r="D135" i="35"/>
  <c r="G100" i="35"/>
  <c r="F100" i="35"/>
  <c r="F147" i="35" l="1"/>
  <c r="F53" i="35"/>
  <c r="F54" i="35"/>
  <c r="D231" i="35" l="1"/>
  <c r="D222" i="35" l="1"/>
  <c r="D136" i="35" l="1"/>
  <c r="G104" i="35" l="1"/>
  <c r="F104" i="35"/>
  <c r="G103" i="35"/>
  <c r="G58" i="35" s="1"/>
  <c r="F103" i="35"/>
  <c r="G102" i="35"/>
  <c r="G57" i="35" s="1"/>
  <c r="F102" i="35"/>
  <c r="F57" i="35" s="1"/>
  <c r="G116" i="35" l="1"/>
  <c r="F116" i="35"/>
  <c r="E250" i="35" l="1"/>
  <c r="F250" i="35"/>
  <c r="H250" i="35"/>
  <c r="D250" i="35" l="1"/>
  <c r="D238" i="35"/>
  <c r="D237" i="35"/>
  <c r="D236" i="35"/>
  <c r="D235" i="35"/>
  <c r="D232" i="35" l="1"/>
  <c r="D213" i="35" l="1"/>
  <c r="D197" i="35"/>
  <c r="D191" i="35"/>
  <c r="D184" i="35"/>
  <c r="D174" i="35"/>
  <c r="D166" i="35"/>
  <c r="D158" i="35"/>
  <c r="D119" i="35"/>
  <c r="D100" i="35"/>
  <c r="D92" i="35"/>
  <c r="D84" i="35"/>
  <c r="D77" i="35"/>
  <c r="D70" i="35"/>
  <c r="D49" i="35"/>
  <c r="D46" i="35"/>
  <c r="D39" i="35"/>
  <c r="D27" i="35"/>
  <c r="D230" i="35" l="1"/>
  <c r="D224" i="35"/>
  <c r="D206" i="35" l="1"/>
  <c r="F163" i="35"/>
  <c r="F66" i="35"/>
  <c r="F58" i="35" s="1"/>
  <c r="F64" i="35"/>
  <c r="F56" i="35" s="1"/>
  <c r="F63" i="35"/>
  <c r="D63" i="35" l="1"/>
  <c r="F55" i="35"/>
  <c r="F179" i="35" l="1"/>
  <c r="D229" i="35" l="1"/>
  <c r="D228" i="35"/>
  <c r="D226" i="35"/>
  <c r="D225" i="35"/>
  <c r="G210" i="35" l="1"/>
  <c r="F233" i="35" l="1"/>
  <c r="G233" i="35"/>
  <c r="E233" i="35"/>
  <c r="F196" i="35"/>
  <c r="E203" i="35" l="1"/>
  <c r="F203" i="35"/>
  <c r="H203" i="35"/>
  <c r="E204" i="35"/>
  <c r="F204" i="35"/>
  <c r="H204" i="35"/>
  <c r="D209" i="35"/>
  <c r="D180" i="35"/>
  <c r="D181" i="35"/>
  <c r="E182" i="35"/>
  <c r="F182" i="35"/>
  <c r="H182" i="35"/>
  <c r="D179" i="35"/>
  <c r="D156" i="35"/>
  <c r="D157" i="35"/>
  <c r="D162" i="35"/>
  <c r="D163" i="35"/>
  <c r="F188" i="35"/>
  <c r="D208" i="35" l="1"/>
  <c r="E239" i="35"/>
  <c r="F239" i="35"/>
  <c r="H239" i="35"/>
  <c r="D182" i="35"/>
  <c r="D204" i="35"/>
  <c r="E210" i="35"/>
  <c r="D203" i="35"/>
  <c r="F210" i="35"/>
  <c r="F170" i="35"/>
  <c r="D239" i="35" l="1"/>
  <c r="F154" i="35"/>
  <c r="F153" i="35"/>
  <c r="F152" i="35"/>
  <c r="F150" i="35"/>
  <c r="D150" i="35" s="1"/>
  <c r="F202" i="35"/>
  <c r="D202" i="35" s="1"/>
  <c r="D201" i="35"/>
  <c r="D200" i="35"/>
  <c r="D199" i="35"/>
  <c r="D198" i="35"/>
  <c r="F23" i="35"/>
  <c r="G23" i="35"/>
  <c r="F22" i="35"/>
  <c r="E21" i="35"/>
  <c r="F20" i="35"/>
  <c r="E19" i="35"/>
  <c r="F19" i="35"/>
  <c r="E18" i="35"/>
  <c r="F18" i="35"/>
  <c r="G18" i="35"/>
  <c r="F52" i="35"/>
  <c r="D52" i="35" s="1"/>
  <c r="F47" i="35"/>
  <c r="E24" i="35" l="1"/>
  <c r="H15" i="35" l="1"/>
  <c r="E149" i="35"/>
  <c r="E155" i="35" s="1"/>
  <c r="E13" i="35" l="1"/>
  <c r="D147" i="35" l="1"/>
  <c r="F123" i="35" l="1"/>
  <c r="F132" i="35" s="1"/>
  <c r="G55" i="35" l="1"/>
  <c r="G54" i="35"/>
  <c r="E11" i="35" l="1"/>
  <c r="H12" i="35"/>
  <c r="H14" i="35"/>
  <c r="H149" i="35"/>
  <c r="F149" i="35"/>
  <c r="F10" i="35" s="1"/>
  <c r="D195" i="35"/>
  <c r="D194" i="35"/>
  <c r="D193" i="35"/>
  <c r="D192" i="35"/>
  <c r="D190" i="35"/>
  <c r="D196" i="35"/>
  <c r="D188" i="35"/>
  <c r="D187" i="35"/>
  <c r="D186" i="35"/>
  <c r="D185" i="35"/>
  <c r="D183" i="35"/>
  <c r="F189" i="35"/>
  <c r="D189" i="35" s="1"/>
  <c r="G59" i="35"/>
  <c r="F67" i="35"/>
  <c r="F134" i="35"/>
  <c r="D134" i="35"/>
  <c r="E97" i="35"/>
  <c r="F97" i="35"/>
  <c r="D97" i="35" l="1"/>
  <c r="F59" i="35"/>
  <c r="D96" i="35" l="1"/>
  <c r="D95" i="35"/>
  <c r="D94" i="35"/>
  <c r="D93" i="35"/>
  <c r="G15" i="35"/>
  <c r="G14" i="35"/>
  <c r="G13" i="35"/>
  <c r="G12" i="35"/>
  <c r="H11" i="35"/>
  <c r="G11" i="35"/>
  <c r="H10" i="35"/>
  <c r="G10" i="35"/>
  <c r="G17" i="35"/>
  <c r="F15" i="35"/>
  <c r="D15" i="35" s="1"/>
  <c r="F14" i="35"/>
  <c r="F12" i="35"/>
  <c r="F11" i="35"/>
  <c r="D51" i="35"/>
  <c r="D50" i="35"/>
  <c r="D48" i="35"/>
  <c r="D14" i="35" l="1"/>
  <c r="D88" i="35"/>
  <c r="D87" i="35"/>
  <c r="D86" i="35"/>
  <c r="D85" i="35"/>
  <c r="D81" i="35"/>
  <c r="D80" i="35"/>
  <c r="D79" i="35"/>
  <c r="D78" i="35"/>
  <c r="D74" i="35"/>
  <c r="D73" i="35"/>
  <c r="D72" i="35"/>
  <c r="D71" i="35"/>
  <c r="D89" i="35"/>
  <c r="F90" i="35" l="1"/>
  <c r="D101" i="35"/>
  <c r="D102" i="35"/>
  <c r="D103" i="35"/>
  <c r="D104" i="35"/>
  <c r="D45" i="35"/>
  <c r="D47" i="35" s="1"/>
  <c r="D116" i="35" l="1"/>
  <c r="E54" i="35"/>
  <c r="E10" i="35" s="1"/>
  <c r="E90" i="35" l="1"/>
  <c r="D90" i="35" s="1"/>
  <c r="E53" i="35" l="1"/>
  <c r="E60" i="35" s="1"/>
  <c r="F17" i="35"/>
  <c r="H148" i="35" l="1"/>
  <c r="H9" i="35" s="1"/>
  <c r="F148" i="35"/>
  <c r="E9" i="35" l="1"/>
  <c r="E16" i="35" l="1"/>
  <c r="F218" i="35"/>
  <c r="H155" i="35" l="1"/>
  <c r="F171" i="35"/>
  <c r="D171" i="35" s="1"/>
  <c r="D132" i="35"/>
  <c r="G44" i="35"/>
  <c r="F44" i="35"/>
  <c r="G53" i="35"/>
  <c r="F60" i="35" l="1"/>
  <c r="G60" i="35"/>
  <c r="D44" i="35"/>
  <c r="D60" i="35" l="1"/>
  <c r="F9" i="35"/>
  <c r="F155" i="35" l="1"/>
  <c r="D19" i="35" l="1"/>
  <c r="D18" i="35"/>
  <c r="G9" i="35"/>
  <c r="G24" i="35"/>
  <c r="D58" i="35"/>
  <c r="D55" i="35"/>
  <c r="D56" i="35"/>
  <c r="D54" i="35"/>
  <c r="D59" i="35"/>
  <c r="D57" i="35"/>
  <c r="D53" i="35"/>
  <c r="D217" i="35"/>
  <c r="D216" i="35"/>
  <c r="D215" i="35"/>
  <c r="D214" i="35"/>
  <c r="D212" i="35"/>
  <c r="D211" i="35"/>
  <c r="D220" i="35"/>
  <c r="D219" i="35"/>
  <c r="D164" i="35"/>
  <c r="D165" i="35"/>
  <c r="D167" i="35"/>
  <c r="D168" i="35"/>
  <c r="D169" i="35"/>
  <c r="D170" i="35"/>
  <c r="D154" i="35"/>
  <c r="D153" i="35"/>
  <c r="D152" i="35"/>
  <c r="D151" i="35"/>
  <c r="D149" i="35"/>
  <c r="D123" i="35"/>
  <c r="D122" i="35"/>
  <c r="D121" i="35"/>
  <c r="D120" i="35"/>
  <c r="D67" i="35"/>
  <c r="D66" i="35"/>
  <c r="D65" i="35"/>
  <c r="D64" i="35"/>
  <c r="D43" i="35"/>
  <c r="D42" i="35"/>
  <c r="D41" i="35"/>
  <c r="D40" i="35"/>
  <c r="D31" i="35"/>
  <c r="D30" i="35"/>
  <c r="D28" i="35"/>
  <c r="G16" i="35" l="1"/>
  <c r="D148" i="35"/>
  <c r="D155" i="35" s="1"/>
  <c r="D218" i="35"/>
  <c r="D11" i="35"/>
  <c r="D12" i="35"/>
  <c r="D10" i="35"/>
  <c r="D9" i="35"/>
  <c r="D20" i="35"/>
  <c r="D22" i="35"/>
  <c r="D23" i="35"/>
  <c r="D29" i="35" l="1"/>
  <c r="F36" i="35"/>
  <c r="D36" i="35" s="1"/>
  <c r="F21" i="35"/>
  <c r="F13" i="35" s="1"/>
  <c r="F16" i="35" l="1"/>
  <c r="F24" i="35"/>
  <c r="D24" i="35" s="1"/>
  <c r="D21" i="35"/>
  <c r="D223" i="35" l="1"/>
  <c r="D233" i="35" s="1"/>
  <c r="H233" i="35"/>
  <c r="H207" i="35"/>
  <c r="H210" i="35" s="1"/>
  <c r="H13" i="35" l="1"/>
  <c r="D13" i="35" s="1"/>
  <c r="D207" i="35"/>
  <c r="D210" i="35" s="1"/>
  <c r="H16" i="35"/>
  <c r="D16" i="35" s="1"/>
</calcChain>
</file>

<file path=xl/sharedStrings.xml><?xml version="1.0" encoding="utf-8"?>
<sst xmlns="http://schemas.openxmlformats.org/spreadsheetml/2006/main" count="141" uniqueCount="68">
  <si>
    <t>Годы реализации</t>
  </si>
  <si>
    <t>Оценка расходов (тыс.руб. в ценах соответствующих лет)</t>
  </si>
  <si>
    <t>Всего</t>
  </si>
  <si>
    <t>Федеральный бюджет</t>
  </si>
  <si>
    <t>Областной бюджет Ленинградской области</t>
  </si>
  <si>
    <t>Предупреждение опасного поведения участников дорожного движения</t>
  </si>
  <si>
    <t>Подпрограмма   "Развитие сети автомобильных дорог общего пользования"</t>
  </si>
  <si>
    <t>Подпрограмма  "Поддержание существующей сети автомобильных дорог общего пользования"</t>
  </si>
  <si>
    <t>Строительство (реконструкция), включая проектирование, автомобильных дорог общего пользования местного значения</t>
  </si>
  <si>
    <t>2018-2024</t>
  </si>
  <si>
    <t xml:space="preserve">Сокращение аварийности на участках концентрации ДТП инженерными методами                             </t>
  </si>
  <si>
    <t>Комитет по дорожному хозяйству Ленинградской области</t>
  </si>
  <si>
    <t xml:space="preserve">Местные бюджеты </t>
  </si>
  <si>
    <t xml:space="preserve">Прочие источники </t>
  </si>
  <si>
    <t>Наименование государственной программы, подпрограммы, основного мепроприятия, проекта</t>
  </si>
  <si>
    <t>Ответственный исполнитель, соисполнитель, участник</t>
  </si>
  <si>
    <t>Итого</t>
  </si>
  <si>
    <t>Итого:</t>
  </si>
  <si>
    <t>Управление Ленинградской области по государственному техническому надзору и контролю</t>
  </si>
  <si>
    <t>Обеспечение безопасности эксплуатации самоходных машин для жизни и здоровья людей</t>
  </si>
  <si>
    <t>Подпрограмма "Общественный транспорт и транспортная инфраструктура"</t>
  </si>
  <si>
    <t xml:space="preserve">Обеспечение устойчивого функционирования и совершенствование системы транспортного обслуживания населения в Ленинградской области
</t>
  </si>
  <si>
    <t>Развитие транспортной инфраструктуры Ленинградской области.</t>
  </si>
  <si>
    <t>Таблица 5</t>
  </si>
  <si>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Перевод транспорта на газомоторное топливо</t>
    </r>
  </si>
  <si>
    <t>Подпрограмма  "Повышение безопасности дорожного движения и снижение негативного влияния транспорта на окружающую среду"</t>
  </si>
  <si>
    <t>2019-2024</t>
  </si>
  <si>
    <t xml:space="preserve">План реализации государственной программы </t>
  </si>
  <si>
    <t>Государственная программа Ленинградской области "Развитие транспортной системы Ленинградской области"</t>
  </si>
  <si>
    <t>Содержание, капитальный ремонт и ремонт автомобильных дорог общего пользования регионального и межмуниципального значения, в том числе:</t>
  </si>
  <si>
    <t>Содержание автомобильных дорог общего пользования регионального и межмуниципального значения</t>
  </si>
  <si>
    <t>Капитальный ремонт автомобильных дорог общего пользования регионального и межмуниципального значения</t>
  </si>
  <si>
    <t>Ремонт автомобильных дорог общего пользования регионального и межмуниципального значения</t>
  </si>
  <si>
    <t>Приведение в нормативное состояние отдельных участков региональных автомобильных дорог</t>
  </si>
  <si>
    <t>Повышение эффективности осуществления дорожной деятельности</t>
  </si>
  <si>
    <t>Подпрограмма "Развитие рынка газомоторного топлива"</t>
  </si>
  <si>
    <t>Развитие сети стационарных объектов заправочной инфраструктуры компримированного природного газа</t>
  </si>
  <si>
    <t>Перевод автомобильной техники на газомоторное топливо</t>
  </si>
  <si>
    <t>2019*</t>
  </si>
  <si>
    <t>2020*</t>
  </si>
  <si>
    <t>2021*</t>
  </si>
  <si>
    <t>2022*</t>
  </si>
  <si>
    <t>2020-2024</t>
  </si>
  <si>
    <t xml:space="preserve">* средства федерального бюджета, предоставляемые в виде субсидии автономной некоммерческой организации «Дирекция по развитию транспортной системы Санкт-Петербурга и Ленинградской области» в рамках реализации основного мероприятия (Развитие транспортной инфраструктуры Ленинградской области) </t>
  </si>
  <si>
    <t>2018*</t>
  </si>
  <si>
    <t>Федеральный проект "Безопасность дорожного движения" (Региональный проект "Безопасность дорожного движения")</t>
  </si>
  <si>
    <t>Комитет по строительству Ленинградской области</t>
  </si>
  <si>
    <t>2023*</t>
  </si>
  <si>
    <t>Капитальный ремонт и ремонт автомобильных дорог общего пользования местного значкения, имеющих приоритетный социально-значимый характер</t>
  </si>
  <si>
    <t>Ремонт автомобильных дорог общего пользования местного значения</t>
  </si>
  <si>
    <t>Разработка и реализация проектов оснащения объектов транспортной инфраструктуры Ленинградской области техническими средствами</t>
  </si>
  <si>
    <t>Разработка и утверждение планов обеспечения транспортной безопасности объектов  транспортной инфраструктуры Ленинградской области</t>
  </si>
  <si>
    <t>Оценка уязвимости объектов транспортной инфраструктуры Ленинградской области</t>
  </si>
  <si>
    <t>Строительство и реконструкция автомобильных дорог общего пользования регионального и межмуниципального значения, в том числе:</t>
  </si>
  <si>
    <t>Реконструкция автомобильных дорог общего пользования регионального и межмуниципального значения</t>
  </si>
  <si>
    <t>Техническое оснащение, постановка на кадастровый учет объектов недвижимости в целях государственной регистрации прав, функционирование государственных казенных учреждений для обеспечения дорожной деятельности, в том числе:</t>
  </si>
  <si>
    <t>Обеспечение транспортной безопасности объектов транспортной инфраструктуры Ленинградской области, в том числе:</t>
  </si>
  <si>
    <t>Капитальный ремонт и ремонт автомобильных дорог общего пользования местного значения, в том числе:</t>
  </si>
  <si>
    <t>Федеральный проект "Региональная и местная дорожная сеть" (региональный проект "Региональная и местная дорожная сеть" (Ленинградская область)")</t>
  </si>
  <si>
    <t>Федеральный проект "Общесистемные меры развития дорожного хозяйства" (Региональный проект "Общесистемные меры развития дорожного хозяйства" (Ленинградская область)")</t>
  </si>
  <si>
    <t>Комитет Ленинградской области по транспорту</t>
  </si>
  <si>
    <t>Федеральный проект "Общесистемные меры развития дорожного хозяйства" (Региональный проект "Общесистемные меры развития дорожного хозяйства"(Ленинградская область)")</t>
  </si>
  <si>
    <t>Обеспечение деятельности (услуги, работы) государственных учреждений  ГКУ "Ленавтодор" и ГКУ "Центр безопасности дорожного движения"</t>
  </si>
  <si>
    <t>Субсидии юридическим лицам на финансовое обеспечение затрат при приобретении дорожной техники и иного имущества, необходимого для функционирования и содержания автомобильных дорог, по договорам финансовой аренды (лизинга)</t>
  </si>
  <si>
    <t>Кадастровые работы</t>
  </si>
  <si>
    <t xml:space="preserve">Приобретение дорожной техники и другого имущества, необходимого для функционирования и содержания а/д и обеспечения контроля качества выполненных дорожных работ </t>
  </si>
  <si>
    <t xml:space="preserve">Комитет Ленинградской области по транспорту, Комитет по строительству Ленинградской области
</t>
  </si>
  <si>
    <t>Строительство автомобильных дорог общего пользования регионального и межмуниципального значения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</si>
</sst>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#,##0.00000"/>
    <numFmt numFmtId="168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164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7" fillId="0" borderId="0"/>
  </cellStyleXfs>
  <cellXfs count="173">
    <xf numFmtId="0" fontId="0" fillId="0" borderId="0" xfId="0"/>
    <xf numFmtId="0" fontId="3" fillId="2" borderId="0" xfId="0" applyFont="1" applyFill="1"/>
    <xf numFmtId="0" fontId="3" fillId="2" borderId="0" xfId="0" applyFont="1" applyFill="1" applyBorder="1" applyAlignment="1"/>
    <xf numFmtId="2" fontId="3" fillId="2" borderId="0" xfId="0" applyNumberFormat="1" applyFont="1" applyFill="1" applyBorder="1" applyAlignment="1">
      <alignment wrapText="1"/>
    </xf>
    <xf numFmtId="166" fontId="2" fillId="2" borderId="0" xfId="0" applyNumberFormat="1" applyFont="1" applyFill="1" applyBorder="1" applyAlignment="1">
      <alignment horizontal="center" vertical="center" wrapText="1"/>
    </xf>
    <xf numFmtId="166" fontId="3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0" xfId="0" applyFont="1" applyFill="1"/>
    <xf numFmtId="166" fontId="4" fillId="2" borderId="0" xfId="0" applyNumberFormat="1" applyFont="1" applyFill="1" applyBorder="1" applyAlignment="1">
      <alignment horizontal="center" vertical="center" wrapText="1"/>
    </xf>
    <xf numFmtId="0" fontId="1" fillId="0" borderId="0" xfId="0" applyFont="1"/>
    <xf numFmtId="166" fontId="1" fillId="0" borderId="0" xfId="0" applyNumberFormat="1" applyFont="1"/>
    <xf numFmtId="2" fontId="6" fillId="0" borderId="0" xfId="0" applyNumberFormat="1" applyFont="1" applyAlignment="1">
      <alignment wrapText="1"/>
    </xf>
    <xf numFmtId="167" fontId="5" fillId="0" borderId="0" xfId="0" applyNumberFormat="1" applyFont="1"/>
    <xf numFmtId="167" fontId="1" fillId="0" borderId="0" xfId="0" applyNumberFormat="1" applyFont="1"/>
    <xf numFmtId="166" fontId="1" fillId="0" borderId="0" xfId="0" applyNumberFormat="1" applyFont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166" fontId="5" fillId="0" borderId="0" xfId="0" applyNumberFormat="1" applyFont="1"/>
    <xf numFmtId="0" fontId="3" fillId="2" borderId="0" xfId="0" applyFont="1" applyFill="1" applyAlignment="1"/>
    <xf numFmtId="166" fontId="11" fillId="2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11" fillId="2" borderId="5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166" fontId="1" fillId="2" borderId="0" xfId="0" applyNumberFormat="1" applyFont="1" applyFill="1"/>
    <xf numFmtId="0" fontId="11" fillId="2" borderId="0" xfId="0" applyFont="1" applyFill="1"/>
    <xf numFmtId="2" fontId="12" fillId="2" borderId="1" xfId="0" applyNumberFormat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left" vertical="center" wrapText="1"/>
    </xf>
    <xf numFmtId="1" fontId="12" fillId="2" borderId="5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vertical="center" wrapText="1"/>
    </xf>
    <xf numFmtId="0" fontId="11" fillId="2" borderId="8" xfId="0" applyFont="1" applyFill="1" applyBorder="1" applyAlignment="1">
      <alignment wrapText="1"/>
    </xf>
    <xf numFmtId="0" fontId="11" fillId="2" borderId="6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center" vertical="center" wrapText="1"/>
    </xf>
    <xf numFmtId="167" fontId="3" fillId="2" borderId="0" xfId="0" applyNumberFormat="1" applyFont="1" applyFill="1" applyBorder="1" applyAlignment="1">
      <alignment horizontal="center" vertical="center" wrapText="1"/>
    </xf>
    <xf numFmtId="167" fontId="2" fillId="2" borderId="0" xfId="0" applyNumberFormat="1" applyFont="1" applyFill="1" applyBorder="1" applyAlignment="1">
      <alignment horizontal="center" vertical="center" wrapText="1"/>
    </xf>
    <xf numFmtId="167" fontId="6" fillId="0" borderId="0" xfId="0" applyNumberFormat="1" applyFont="1" applyAlignment="1">
      <alignment wrapText="1"/>
    </xf>
    <xf numFmtId="1" fontId="11" fillId="2" borderId="0" xfId="0" applyNumberFormat="1" applyFont="1" applyFill="1" applyBorder="1" applyAlignment="1">
      <alignment horizontal="center" vertical="center" wrapText="1"/>
    </xf>
    <xf numFmtId="166" fontId="11" fillId="2" borderId="0" xfId="0" applyNumberFormat="1" applyFont="1" applyFill="1" applyBorder="1" applyAlignment="1">
      <alignment horizontal="center" vertical="center" wrapText="1"/>
    </xf>
    <xf numFmtId="167" fontId="3" fillId="2" borderId="0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167" fontId="2" fillId="3" borderId="0" xfId="0" applyNumberFormat="1" applyFont="1" applyFill="1" applyBorder="1" applyAlignment="1">
      <alignment horizontal="center" vertical="center" wrapText="1"/>
    </xf>
    <xf numFmtId="167" fontId="1" fillId="3" borderId="0" xfId="0" applyNumberFormat="1" applyFont="1" applyFill="1"/>
    <xf numFmtId="166" fontId="1" fillId="3" borderId="0" xfId="0" applyNumberFormat="1" applyFont="1" applyFill="1"/>
    <xf numFmtId="0" fontId="1" fillId="3" borderId="0" xfId="0" applyFont="1" applyFill="1"/>
    <xf numFmtId="167" fontId="6" fillId="3" borderId="0" xfId="0" applyNumberFormat="1" applyFont="1" applyFill="1" applyAlignment="1">
      <alignment wrapText="1"/>
    </xf>
    <xf numFmtId="166" fontId="2" fillId="3" borderId="0" xfId="0" applyNumberFormat="1" applyFont="1" applyFill="1" applyBorder="1" applyAlignment="1">
      <alignment horizontal="center" vertical="center" wrapText="1"/>
    </xf>
    <xf numFmtId="167" fontId="2" fillId="4" borderId="0" xfId="0" applyNumberFormat="1" applyFont="1" applyFill="1" applyBorder="1" applyAlignment="1">
      <alignment horizontal="center" vertical="center" wrapText="1"/>
    </xf>
    <xf numFmtId="167" fontId="6" fillId="4" borderId="0" xfId="0" applyNumberFormat="1" applyFont="1" applyFill="1" applyAlignment="1">
      <alignment wrapText="1"/>
    </xf>
    <xf numFmtId="167" fontId="1" fillId="4" borderId="0" xfId="0" applyNumberFormat="1" applyFont="1" applyFill="1"/>
    <xf numFmtId="166" fontId="1" fillId="4" borderId="0" xfId="0" applyNumberFormat="1" applyFont="1" applyFill="1"/>
    <xf numFmtId="0" fontId="1" fillId="4" borderId="0" xfId="0" applyFont="1" applyFill="1"/>
    <xf numFmtId="167" fontId="2" fillId="5" borderId="0" xfId="0" applyNumberFormat="1" applyFont="1" applyFill="1" applyBorder="1" applyAlignment="1">
      <alignment horizontal="center" vertical="center" wrapText="1"/>
    </xf>
    <xf numFmtId="167" fontId="6" fillId="5" borderId="0" xfId="0" applyNumberFormat="1" applyFont="1" applyFill="1" applyAlignment="1">
      <alignment wrapText="1"/>
    </xf>
    <xf numFmtId="167" fontId="1" fillId="5" borderId="0" xfId="0" applyNumberFormat="1" applyFont="1" applyFill="1"/>
    <xf numFmtId="166" fontId="1" fillId="5" borderId="0" xfId="0" applyNumberFormat="1" applyFont="1" applyFill="1"/>
    <xf numFmtId="0" fontId="1" fillId="5" borderId="0" xfId="0" applyFont="1" applyFill="1"/>
    <xf numFmtId="167" fontId="2" fillId="6" borderId="0" xfId="0" applyNumberFormat="1" applyFont="1" applyFill="1" applyBorder="1" applyAlignment="1">
      <alignment horizontal="center" vertical="center" wrapText="1"/>
    </xf>
    <xf numFmtId="167" fontId="1" fillId="6" borderId="0" xfId="0" applyNumberFormat="1" applyFont="1" applyFill="1"/>
    <xf numFmtId="166" fontId="1" fillId="6" borderId="0" xfId="0" applyNumberFormat="1" applyFont="1" applyFill="1"/>
    <xf numFmtId="0" fontId="1" fillId="6" borderId="0" xfId="0" applyFont="1" applyFill="1"/>
    <xf numFmtId="167" fontId="2" fillId="7" borderId="0" xfId="0" applyNumberFormat="1" applyFont="1" applyFill="1" applyBorder="1" applyAlignment="1">
      <alignment horizontal="center" vertical="center" wrapText="1"/>
    </xf>
    <xf numFmtId="167" fontId="1" fillId="7" borderId="0" xfId="0" applyNumberFormat="1" applyFont="1" applyFill="1"/>
    <xf numFmtId="166" fontId="1" fillId="7" borderId="0" xfId="0" applyNumberFormat="1" applyFont="1" applyFill="1"/>
    <xf numFmtId="0" fontId="1" fillId="7" borderId="0" xfId="0" applyFont="1" applyFill="1"/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2" fillId="2" borderId="0" xfId="0" applyFont="1" applyFill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167" fontId="3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166" fontId="12" fillId="2" borderId="1" xfId="0" applyNumberFormat="1" applyFont="1" applyFill="1" applyBorder="1" applyAlignment="1">
      <alignment horizontal="center" vertical="center" wrapText="1"/>
    </xf>
    <xf numFmtId="166" fontId="11" fillId="2" borderId="0" xfId="0" applyNumberFormat="1" applyFont="1" applyFill="1" applyAlignment="1">
      <alignment horizontal="center" vertical="center"/>
    </xf>
    <xf numFmtId="166" fontId="11" fillId="2" borderId="1" xfId="0" applyNumberFormat="1" applyFont="1" applyFill="1" applyBorder="1" applyAlignment="1">
      <alignment horizontal="center" vertical="center"/>
    </xf>
    <xf numFmtId="166" fontId="14" fillId="2" borderId="1" xfId="0" applyNumberFormat="1" applyFont="1" applyFill="1" applyBorder="1" applyAlignment="1">
      <alignment horizontal="center" vertical="center" wrapText="1"/>
    </xf>
    <xf numFmtId="166" fontId="11" fillId="2" borderId="5" xfId="0" applyNumberFormat="1" applyFont="1" applyFill="1" applyBorder="1" applyAlignment="1">
      <alignment horizontal="center" vertical="center" wrapText="1"/>
    </xf>
    <xf numFmtId="166" fontId="12" fillId="2" borderId="5" xfId="0" applyNumberFormat="1" applyFont="1" applyFill="1" applyBorder="1" applyAlignment="1">
      <alignment horizontal="center" vertical="center" wrapText="1"/>
    </xf>
    <xf numFmtId="2" fontId="11" fillId="2" borderId="4" xfId="0" applyNumberFormat="1" applyFont="1" applyFill="1" applyBorder="1" applyAlignment="1">
      <alignment horizontal="center" vertical="center" wrapText="1"/>
    </xf>
    <xf numFmtId="2" fontId="11" fillId="2" borderId="4" xfId="0" applyNumberFormat="1" applyFont="1" applyFill="1" applyBorder="1" applyAlignment="1">
      <alignment vertical="center" wrapText="1"/>
    </xf>
    <xf numFmtId="166" fontId="11" fillId="2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/>
    <xf numFmtId="166" fontId="1" fillId="0" borderId="1" xfId="0" applyNumberFormat="1" applyFont="1" applyBorder="1" applyAlignment="1">
      <alignment horizontal="center" vertical="center"/>
    </xf>
    <xf numFmtId="166" fontId="11" fillId="2" borderId="8" xfId="0" applyNumberFormat="1" applyFont="1" applyFill="1" applyBorder="1" applyAlignment="1">
      <alignment horizontal="center" vertical="center" wrapText="1"/>
    </xf>
    <xf numFmtId="166" fontId="15" fillId="8" borderId="1" xfId="0" applyNumberFormat="1" applyFont="1" applyFill="1" applyBorder="1" applyAlignment="1">
      <alignment horizontal="center" vertical="center"/>
    </xf>
    <xf numFmtId="166" fontId="15" fillId="8" borderId="1" xfId="0" applyNumberFormat="1" applyFont="1" applyFill="1" applyBorder="1" applyAlignment="1">
      <alignment horizontal="center" vertical="center" wrapText="1"/>
    </xf>
    <xf numFmtId="166" fontId="11" fillId="0" borderId="1" xfId="0" applyNumberFormat="1" applyFont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167" fontId="3" fillId="2" borderId="0" xfId="0" applyNumberFormat="1" applyFont="1" applyFill="1" applyBorder="1" applyAlignment="1">
      <alignment horizontal="center" vertical="center" wrapText="1"/>
    </xf>
    <xf numFmtId="166" fontId="12" fillId="2" borderId="6" xfId="0" applyNumberFormat="1" applyFont="1" applyFill="1" applyBorder="1" applyAlignment="1">
      <alignment horizontal="center" vertical="center" wrapText="1"/>
    </xf>
    <xf numFmtId="166" fontId="12" fillId="2" borderId="0" xfId="0" applyNumberFormat="1" applyFont="1" applyFill="1" applyBorder="1" applyAlignment="1">
      <alignment horizontal="center" vertical="center" wrapText="1"/>
    </xf>
    <xf numFmtId="168" fontId="11" fillId="2" borderId="1" xfId="0" applyNumberFormat="1" applyFont="1" applyFill="1" applyBorder="1" applyAlignment="1">
      <alignment horizontal="center" vertical="center" wrapText="1"/>
    </xf>
    <xf numFmtId="167" fontId="11" fillId="2" borderId="1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2" fontId="11" fillId="2" borderId="3" xfId="0" applyNumberFormat="1" applyFont="1" applyFill="1" applyBorder="1" applyAlignment="1">
      <alignment horizontal="left" vertical="center" wrapText="1"/>
    </xf>
    <xf numFmtId="2" fontId="11" fillId="2" borderId="4" xfId="0" applyNumberFormat="1" applyFont="1" applyFill="1" applyBorder="1" applyAlignment="1">
      <alignment horizontal="left" vertical="center" wrapText="1"/>
    </xf>
    <xf numFmtId="2" fontId="11" fillId="2" borderId="5" xfId="0" applyNumberFormat="1" applyFont="1" applyFill="1" applyBorder="1" applyAlignment="1">
      <alignment horizontal="left" vertical="center" wrapText="1"/>
    </xf>
    <xf numFmtId="2" fontId="11" fillId="2" borderId="3" xfId="0" applyNumberFormat="1" applyFont="1" applyFill="1" applyBorder="1" applyAlignment="1">
      <alignment horizontal="center" vertical="center" wrapText="1"/>
    </xf>
    <xf numFmtId="2" fontId="11" fillId="2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2" fontId="11" fillId="2" borderId="3" xfId="0" applyNumberFormat="1" applyFont="1" applyFill="1" applyBorder="1" applyAlignment="1">
      <alignment vertical="center" wrapText="1"/>
    </xf>
    <xf numFmtId="2" fontId="11" fillId="2" borderId="4" xfId="0" applyNumberFormat="1" applyFont="1" applyFill="1" applyBorder="1" applyAlignment="1">
      <alignment vertical="center" wrapText="1"/>
    </xf>
    <xf numFmtId="0" fontId="13" fillId="2" borderId="4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vertical="center" wrapText="1"/>
    </xf>
    <xf numFmtId="2" fontId="11" fillId="2" borderId="5" xfId="0" applyNumberFormat="1" applyFont="1" applyFill="1" applyBorder="1" applyAlignment="1">
      <alignment vertical="center" wrapText="1"/>
    </xf>
    <xf numFmtId="2" fontId="11" fillId="2" borderId="5" xfId="0" applyNumberFormat="1" applyFont="1" applyFill="1" applyBorder="1" applyAlignment="1">
      <alignment horizontal="center" vertical="center" wrapText="1"/>
    </xf>
    <xf numFmtId="2" fontId="12" fillId="2" borderId="9" xfId="0" applyNumberFormat="1" applyFont="1" applyFill="1" applyBorder="1" applyAlignment="1">
      <alignment horizontal="left" vertical="center" wrapText="1"/>
    </xf>
    <xf numFmtId="2" fontId="12" fillId="2" borderId="10" xfId="0" applyNumberFormat="1" applyFont="1" applyFill="1" applyBorder="1" applyAlignment="1">
      <alignment horizontal="left" vertical="center" wrapText="1"/>
    </xf>
    <xf numFmtId="2" fontId="12" fillId="2" borderId="11" xfId="0" applyNumberFormat="1" applyFont="1" applyFill="1" applyBorder="1" applyAlignment="1">
      <alignment horizontal="left" vertical="center" wrapText="1"/>
    </xf>
    <xf numFmtId="2" fontId="12" fillId="2" borderId="12" xfId="0" applyNumberFormat="1" applyFont="1" applyFill="1" applyBorder="1" applyAlignment="1">
      <alignment horizontal="left" vertical="center" wrapText="1"/>
    </xf>
    <xf numFmtId="2" fontId="12" fillId="2" borderId="13" xfId="0" applyNumberFormat="1" applyFont="1" applyFill="1" applyBorder="1" applyAlignment="1">
      <alignment horizontal="left" vertical="center" wrapText="1"/>
    </xf>
    <xf numFmtId="2" fontId="12" fillId="2" borderId="14" xfId="0" applyNumberFormat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/>
    </xf>
    <xf numFmtId="2" fontId="11" fillId="2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vertical="center" wrapText="1"/>
    </xf>
    <xf numFmtId="167" fontId="3" fillId="2" borderId="0" xfId="0" applyNumberFormat="1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vertical="center" wrapText="1"/>
    </xf>
    <xf numFmtId="0" fontId="12" fillId="2" borderId="10" xfId="0" applyFont="1" applyFill="1" applyBorder="1" applyAlignment="1">
      <alignment vertical="center" wrapText="1"/>
    </xf>
    <xf numFmtId="0" fontId="12" fillId="2" borderId="11" xfId="0" applyFont="1" applyFill="1" applyBorder="1" applyAlignment="1">
      <alignment vertical="center" wrapText="1"/>
    </xf>
    <xf numFmtId="0" fontId="12" fillId="2" borderId="12" xfId="0" applyFont="1" applyFill="1" applyBorder="1" applyAlignment="1">
      <alignment vertical="center" wrapText="1"/>
    </xf>
    <xf numFmtId="0" fontId="12" fillId="2" borderId="13" xfId="0" applyFont="1" applyFill="1" applyBorder="1" applyAlignment="1">
      <alignment vertical="center" wrapText="1"/>
    </xf>
    <xf numFmtId="0" fontId="12" fillId="2" borderId="14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vertical="center" wrapText="1"/>
    </xf>
    <xf numFmtId="167" fontId="3" fillId="2" borderId="0" xfId="0" applyNumberFormat="1" applyFont="1" applyFill="1" applyBorder="1" applyAlignment="1">
      <alignment vertical="center" wrapText="1"/>
    </xf>
    <xf numFmtId="167" fontId="1" fillId="2" borderId="0" xfId="0" applyNumberFormat="1" applyFont="1" applyFill="1" applyBorder="1" applyAlignment="1">
      <alignment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11" fillId="2" borderId="3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0" fontId="11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2" xfId="0" applyFont="1" applyFill="1" applyBorder="1" applyAlignment="1"/>
    <xf numFmtId="2" fontId="11" fillId="2" borderId="6" xfId="0" applyNumberFormat="1" applyFont="1" applyFill="1" applyBorder="1" applyAlignment="1">
      <alignment horizontal="center" vertical="center" wrapText="1"/>
    </xf>
    <xf numFmtId="2" fontId="11" fillId="2" borderId="7" xfId="0" applyNumberFormat="1" applyFont="1" applyFill="1" applyBorder="1" applyAlignment="1">
      <alignment horizontal="center" vertical="center" wrapText="1"/>
    </xf>
    <xf numFmtId="2" fontId="11" fillId="2" borderId="8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166" fontId="11" fillId="2" borderId="3" xfId="0" applyNumberFormat="1" applyFont="1" applyFill="1" applyBorder="1" applyAlignment="1">
      <alignment horizontal="center" vertical="center" wrapText="1"/>
    </xf>
    <xf numFmtId="166" fontId="11" fillId="2" borderId="4" xfId="0" applyNumberFormat="1" applyFont="1" applyFill="1" applyBorder="1" applyAlignment="1">
      <alignment horizontal="center" vertical="center" wrapText="1"/>
    </xf>
    <xf numFmtId="166" fontId="11" fillId="2" borderId="5" xfId="0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left" vertical="center" wrapText="1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4" xfId="0" applyNumberFormat="1" applyFont="1" applyFill="1" applyBorder="1" applyAlignment="1">
      <alignment horizontal="center" vertical="center" wrapText="1"/>
    </xf>
    <xf numFmtId="1" fontId="11" fillId="2" borderId="5" xfId="0" applyNumberFormat="1" applyFont="1" applyFill="1" applyBorder="1" applyAlignment="1">
      <alignment horizontal="center" vertical="center" wrapText="1"/>
    </xf>
  </cellXfs>
  <cellStyles count="5">
    <cellStyle name="Денежный 2" xfId="2"/>
    <cellStyle name="Обычный" xfId="0" builtinId="0"/>
    <cellStyle name="Обычный 3" xfId="1"/>
    <cellStyle name="Обычный 4" xfId="4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4"/>
  <sheetViews>
    <sheetView tabSelected="1" view="pageBreakPreview" zoomScale="98" zoomScaleNormal="100" zoomScaleSheetLayoutView="98" workbookViewId="0">
      <pane xSplit="2" ySplit="8" topLeftCell="C96" activePane="bottomRight" state="frozen"/>
      <selection pane="topRight" activeCell="C1" sqref="C1"/>
      <selection pane="bottomLeft" activeCell="A9" sqref="A9"/>
      <selection pane="bottomRight" activeCell="G99" sqref="G99"/>
    </sheetView>
  </sheetViews>
  <sheetFormatPr defaultColWidth="14.5703125" defaultRowHeight="15" x14ac:dyDescent="0.25"/>
  <cols>
    <col min="1" max="1" width="26.28515625" style="7" customWidth="1"/>
    <col min="2" max="2" width="28.7109375" style="7" customWidth="1"/>
    <col min="3" max="3" width="15.85546875" style="7" customWidth="1"/>
    <col min="4" max="4" width="17.140625" style="7" customWidth="1"/>
    <col min="5" max="5" width="16.85546875" style="7" customWidth="1"/>
    <col min="6" max="6" width="16.7109375" style="23" customWidth="1"/>
    <col min="7" max="7" width="17" style="7" customWidth="1"/>
    <col min="8" max="8" width="16.42578125" style="23" customWidth="1"/>
    <col min="9" max="9" width="15.7109375" style="9" bestFit="1" customWidth="1"/>
    <col min="10" max="10" width="24" style="9" customWidth="1"/>
    <col min="11" max="11" width="26.42578125" style="9" customWidth="1"/>
    <col min="12" max="16384" width="14.5703125" style="9"/>
  </cols>
  <sheetData>
    <row r="1" spans="1:15" ht="24.75" customHeight="1" x14ac:dyDescent="0.25">
      <c r="F1" s="152" t="s">
        <v>23</v>
      </c>
      <c r="G1" s="153"/>
      <c r="H1" s="153"/>
      <c r="I1" s="7"/>
    </row>
    <row r="2" spans="1:15" ht="21.75" customHeight="1" x14ac:dyDescent="0.25">
      <c r="A2" s="23"/>
      <c r="B2" s="163"/>
      <c r="C2" s="163"/>
      <c r="D2" s="69"/>
      <c r="E2" s="69"/>
      <c r="F2" s="157"/>
      <c r="G2" s="157"/>
      <c r="H2" s="157"/>
      <c r="I2" s="17"/>
    </row>
    <row r="3" spans="1:15" ht="33" customHeight="1" x14ac:dyDescent="0.25">
      <c r="A3" s="23"/>
      <c r="B3" s="158" t="s">
        <v>27</v>
      </c>
      <c r="C3" s="158"/>
      <c r="D3" s="158"/>
      <c r="E3" s="158"/>
      <c r="F3" s="158"/>
      <c r="G3" s="23"/>
      <c r="I3" s="1"/>
    </row>
    <row r="4" spans="1:15" ht="20.25" customHeight="1" x14ac:dyDescent="0.25">
      <c r="A4" s="23"/>
      <c r="B4" s="66"/>
      <c r="C4" s="66"/>
      <c r="D4" s="66"/>
      <c r="E4" s="66"/>
      <c r="F4" s="66"/>
      <c r="G4" s="23"/>
      <c r="I4" s="1"/>
    </row>
    <row r="5" spans="1:15" ht="3.75" customHeight="1" x14ac:dyDescent="0.25">
      <c r="A5" s="23"/>
      <c r="B5" s="23"/>
      <c r="C5" s="23"/>
      <c r="D5" s="23"/>
      <c r="E5" s="23"/>
      <c r="F5" s="159"/>
      <c r="G5" s="159"/>
      <c r="H5" s="159"/>
      <c r="I5" s="2"/>
    </row>
    <row r="6" spans="1:15" ht="36" customHeight="1" x14ac:dyDescent="0.25">
      <c r="A6" s="110" t="s">
        <v>14</v>
      </c>
      <c r="B6" s="110" t="s">
        <v>15</v>
      </c>
      <c r="C6" s="110" t="s">
        <v>0</v>
      </c>
      <c r="D6" s="160" t="s">
        <v>1</v>
      </c>
      <c r="E6" s="161"/>
      <c r="F6" s="161"/>
      <c r="G6" s="161"/>
      <c r="H6" s="162"/>
      <c r="I6" s="3"/>
    </row>
    <row r="7" spans="1:15" ht="69.75" customHeight="1" x14ac:dyDescent="0.25">
      <c r="A7" s="119"/>
      <c r="B7" s="119"/>
      <c r="C7" s="119"/>
      <c r="D7" s="75" t="s">
        <v>2</v>
      </c>
      <c r="E7" s="75" t="s">
        <v>3</v>
      </c>
      <c r="F7" s="75" t="s">
        <v>4</v>
      </c>
      <c r="G7" s="75" t="s">
        <v>12</v>
      </c>
      <c r="H7" s="75" t="s">
        <v>13</v>
      </c>
      <c r="I7" s="32"/>
      <c r="J7" s="145"/>
      <c r="K7" s="136"/>
      <c r="L7" s="13"/>
      <c r="M7" s="13"/>
    </row>
    <row r="8" spans="1:15" ht="24.75" customHeight="1" x14ac:dyDescent="0.25">
      <c r="A8" s="19">
        <v>1</v>
      </c>
      <c r="B8" s="19">
        <v>2</v>
      </c>
      <c r="C8" s="19">
        <v>3</v>
      </c>
      <c r="D8" s="19">
        <v>4</v>
      </c>
      <c r="E8" s="19">
        <v>5</v>
      </c>
      <c r="F8" s="19">
        <v>6</v>
      </c>
      <c r="G8" s="19">
        <v>7</v>
      </c>
      <c r="H8" s="19">
        <v>8</v>
      </c>
      <c r="I8" s="32"/>
      <c r="J8" s="145"/>
      <c r="K8" s="136"/>
      <c r="L8" s="13"/>
      <c r="M8" s="13"/>
    </row>
    <row r="9" spans="1:15" ht="23.25" customHeight="1" x14ac:dyDescent="0.25">
      <c r="A9" s="143" t="s">
        <v>28</v>
      </c>
      <c r="B9" s="143"/>
      <c r="C9" s="21">
        <v>2018</v>
      </c>
      <c r="D9" s="78">
        <f t="shared" ref="D9:D16" si="0">E9+F9+G9+H9</f>
        <v>9930576.6417900007</v>
      </c>
      <c r="E9" s="78">
        <f t="shared" ref="E9:H10" si="1">E17+E53+E148+E203</f>
        <v>693740.6</v>
      </c>
      <c r="F9" s="78">
        <f t="shared" si="1"/>
        <v>8205453.1557900002</v>
      </c>
      <c r="G9" s="78">
        <f t="shared" si="1"/>
        <v>185731.886</v>
      </c>
      <c r="H9" s="78">
        <f t="shared" si="1"/>
        <v>845651</v>
      </c>
      <c r="I9" s="33"/>
      <c r="J9" s="146"/>
      <c r="K9" s="136"/>
      <c r="L9" s="13"/>
      <c r="M9" s="13"/>
      <c r="N9" s="10"/>
      <c r="O9" s="10"/>
    </row>
    <row r="10" spans="1:15" ht="23.25" customHeight="1" x14ac:dyDescent="0.25">
      <c r="A10" s="143"/>
      <c r="B10" s="143"/>
      <c r="C10" s="21">
        <v>2019</v>
      </c>
      <c r="D10" s="78">
        <f t="shared" si="0"/>
        <v>12869133.008480001</v>
      </c>
      <c r="E10" s="78">
        <f t="shared" si="1"/>
        <v>1243003</v>
      </c>
      <c r="F10" s="78">
        <f t="shared" si="1"/>
        <v>10825971.774390001</v>
      </c>
      <c r="G10" s="78">
        <f t="shared" si="1"/>
        <v>182020.43409</v>
      </c>
      <c r="H10" s="78">
        <f t="shared" si="1"/>
        <v>618137.80000000005</v>
      </c>
      <c r="I10" s="33"/>
      <c r="J10" s="146"/>
      <c r="K10" s="136"/>
      <c r="L10" s="13"/>
      <c r="M10" s="13"/>
      <c r="N10" s="10"/>
      <c r="O10" s="10"/>
    </row>
    <row r="11" spans="1:15" ht="19.5" customHeight="1" x14ac:dyDescent="0.25">
      <c r="A11" s="143"/>
      <c r="B11" s="143"/>
      <c r="C11" s="21">
        <v>2020</v>
      </c>
      <c r="D11" s="78">
        <f t="shared" si="0"/>
        <v>16061114.017280001</v>
      </c>
      <c r="E11" s="78">
        <f t="shared" ref="E11:H13" si="2">E19+E55+E150+E205+E234</f>
        <v>1829300</v>
      </c>
      <c r="F11" s="78">
        <f t="shared" si="2"/>
        <v>13631652.61451</v>
      </c>
      <c r="G11" s="78">
        <f t="shared" si="2"/>
        <v>271807.10277</v>
      </c>
      <c r="H11" s="78">
        <f t="shared" si="2"/>
        <v>328354.3</v>
      </c>
      <c r="I11" s="33"/>
      <c r="J11" s="146"/>
      <c r="K11" s="136"/>
      <c r="L11" s="13"/>
      <c r="M11" s="13"/>
      <c r="N11" s="10"/>
      <c r="O11" s="10"/>
    </row>
    <row r="12" spans="1:15" s="42" customFormat="1" ht="24" customHeight="1" x14ac:dyDescent="0.25">
      <c r="A12" s="143"/>
      <c r="B12" s="143"/>
      <c r="C12" s="21">
        <v>2021</v>
      </c>
      <c r="D12" s="78">
        <f t="shared" si="0"/>
        <v>17920042.142200001</v>
      </c>
      <c r="E12" s="78">
        <f t="shared" si="2"/>
        <v>2940734</v>
      </c>
      <c r="F12" s="78">
        <f t="shared" si="2"/>
        <v>13335888.092980001</v>
      </c>
      <c r="G12" s="78">
        <f t="shared" si="2"/>
        <v>122148.94921999999</v>
      </c>
      <c r="H12" s="78">
        <f t="shared" si="2"/>
        <v>1521271.1</v>
      </c>
      <c r="I12" s="39"/>
      <c r="J12" s="146"/>
      <c r="K12" s="136"/>
      <c r="L12" s="40"/>
      <c r="M12" s="40"/>
      <c r="N12" s="41"/>
      <c r="O12" s="41"/>
    </row>
    <row r="13" spans="1:15" s="49" customFormat="1" ht="24.75" customHeight="1" x14ac:dyDescent="0.25">
      <c r="A13" s="143"/>
      <c r="B13" s="143"/>
      <c r="C13" s="21">
        <v>2022</v>
      </c>
      <c r="D13" s="78">
        <f t="shared" si="0"/>
        <v>17701154.079039998</v>
      </c>
      <c r="E13" s="78">
        <f t="shared" si="2"/>
        <v>2714466</v>
      </c>
      <c r="F13" s="78">
        <f t="shared" si="2"/>
        <v>13675638.95957</v>
      </c>
      <c r="G13" s="78">
        <f t="shared" si="2"/>
        <v>130321.11947000001</v>
      </c>
      <c r="H13" s="78">
        <f t="shared" si="2"/>
        <v>1180728</v>
      </c>
      <c r="I13" s="45"/>
      <c r="J13" s="146"/>
      <c r="K13" s="136"/>
      <c r="L13" s="47"/>
      <c r="M13" s="47"/>
      <c r="N13" s="48"/>
      <c r="O13" s="48"/>
    </row>
    <row r="14" spans="1:15" s="62" customFormat="1" ht="22.5" customHeight="1" x14ac:dyDescent="0.25">
      <c r="A14" s="143"/>
      <c r="B14" s="143"/>
      <c r="C14" s="21">
        <v>2023</v>
      </c>
      <c r="D14" s="78">
        <f t="shared" si="0"/>
        <v>14534415.10616</v>
      </c>
      <c r="E14" s="78">
        <f>E22+E58+F2253+E208+E237</f>
        <v>2254266</v>
      </c>
      <c r="F14" s="78">
        <f t="shared" ref="F14:H15" si="3">F22+F58+F153+F208+F237</f>
        <v>11141305.254000001</v>
      </c>
      <c r="G14" s="78">
        <f t="shared" si="3"/>
        <v>105179.85215999999</v>
      </c>
      <c r="H14" s="78">
        <f t="shared" si="3"/>
        <v>1033664</v>
      </c>
      <c r="I14" s="59"/>
      <c r="J14" s="146"/>
      <c r="K14" s="136"/>
      <c r="L14" s="60"/>
      <c r="M14" s="60"/>
      <c r="N14" s="61"/>
      <c r="O14" s="61"/>
    </row>
    <row r="15" spans="1:15" s="58" customFormat="1" ht="21.75" customHeight="1" x14ac:dyDescent="0.25">
      <c r="A15" s="143"/>
      <c r="B15" s="143"/>
      <c r="C15" s="21">
        <v>2024</v>
      </c>
      <c r="D15" s="78">
        <f t="shared" si="0"/>
        <v>11326747.890259998</v>
      </c>
      <c r="E15" s="78"/>
      <c r="F15" s="78">
        <f t="shared" si="3"/>
        <v>11199264.790259998</v>
      </c>
      <c r="G15" s="78">
        <f t="shared" si="3"/>
        <v>44883.1</v>
      </c>
      <c r="H15" s="78">
        <f t="shared" si="3"/>
        <v>82600</v>
      </c>
      <c r="I15" s="55"/>
      <c r="J15" s="56"/>
      <c r="K15" s="56"/>
      <c r="L15" s="56"/>
      <c r="M15" s="56"/>
      <c r="N15" s="57"/>
      <c r="O15" s="57"/>
    </row>
    <row r="16" spans="1:15" ht="25.5" customHeight="1" x14ac:dyDescent="0.25">
      <c r="A16" s="148" t="s">
        <v>16</v>
      </c>
      <c r="B16" s="149"/>
      <c r="C16" s="24" t="s">
        <v>9</v>
      </c>
      <c r="D16" s="78">
        <f t="shared" si="0"/>
        <v>100343182.88521001</v>
      </c>
      <c r="E16" s="78">
        <f>SUM(E9:E15)</f>
        <v>11675509.6</v>
      </c>
      <c r="F16" s="78">
        <f>SUM(F9:F15)</f>
        <v>82015174.641500011</v>
      </c>
      <c r="G16" s="78">
        <f>SUM(G9:G15)</f>
        <v>1042092.44371</v>
      </c>
      <c r="H16" s="78">
        <f>SUM(H9:H15)</f>
        <v>5610406.2000000002</v>
      </c>
      <c r="I16" s="33"/>
      <c r="J16" s="13"/>
      <c r="K16" s="13"/>
      <c r="L16" s="13"/>
      <c r="M16" s="13"/>
      <c r="N16" s="10"/>
      <c r="O16" s="10"/>
    </row>
    <row r="17" spans="1:15" ht="24.75" customHeight="1" x14ac:dyDescent="0.25">
      <c r="A17" s="144" t="s">
        <v>6</v>
      </c>
      <c r="B17" s="144"/>
      <c r="C17" s="21">
        <v>2018</v>
      </c>
      <c r="D17" s="78">
        <f>H17+G17+F17+E17</f>
        <v>1159400.75661</v>
      </c>
      <c r="E17" s="78"/>
      <c r="F17" s="78">
        <f>F25+F37</f>
        <v>1153353.25661</v>
      </c>
      <c r="G17" s="78">
        <f>G25+G37</f>
        <v>6047.5</v>
      </c>
      <c r="H17" s="78"/>
      <c r="I17" s="33"/>
      <c r="J17" s="13"/>
      <c r="K17" s="13"/>
      <c r="L17" s="13"/>
      <c r="M17" s="13"/>
      <c r="N17" s="10"/>
      <c r="O17" s="10"/>
    </row>
    <row r="18" spans="1:15" ht="21" customHeight="1" x14ac:dyDescent="0.25">
      <c r="A18" s="144"/>
      <c r="B18" s="144"/>
      <c r="C18" s="21">
        <v>2019</v>
      </c>
      <c r="D18" s="78">
        <f>E18+F18+G18+H18</f>
        <v>1863437.5646499998</v>
      </c>
      <c r="E18" s="78">
        <f t="shared" ref="E18:G19" si="4">E26+E38+E45+E48</f>
        <v>566685.6</v>
      </c>
      <c r="F18" s="78">
        <f t="shared" si="4"/>
        <v>1290778.64686</v>
      </c>
      <c r="G18" s="78">
        <f t="shared" si="4"/>
        <v>5973.3177900000001</v>
      </c>
      <c r="H18" s="78"/>
      <c r="I18" s="33"/>
      <c r="J18" s="34"/>
      <c r="K18" s="34"/>
      <c r="L18" s="13"/>
      <c r="M18" s="13"/>
      <c r="N18" s="10"/>
      <c r="O18" s="10"/>
    </row>
    <row r="19" spans="1:15" ht="22.5" customHeight="1" x14ac:dyDescent="0.25">
      <c r="A19" s="144"/>
      <c r="B19" s="144"/>
      <c r="C19" s="21">
        <v>2020</v>
      </c>
      <c r="D19" s="78">
        <f>E19+F19+G19+H19</f>
        <v>4301010.5982999997</v>
      </c>
      <c r="E19" s="78">
        <f t="shared" si="4"/>
        <v>1730000</v>
      </c>
      <c r="F19" s="78">
        <f t="shared" si="4"/>
        <v>2558107.1955300001</v>
      </c>
      <c r="G19" s="78">
        <f t="shared" si="4"/>
        <v>12903.402770000001</v>
      </c>
      <c r="H19" s="78"/>
      <c r="I19" s="33"/>
      <c r="J19" s="34"/>
      <c r="K19" s="34"/>
      <c r="L19" s="13"/>
      <c r="M19" s="13"/>
      <c r="N19" s="10"/>
      <c r="O19" s="10"/>
    </row>
    <row r="20" spans="1:15" s="42" customFormat="1" ht="24.75" customHeight="1" x14ac:dyDescent="0.25">
      <c r="A20" s="144"/>
      <c r="B20" s="144"/>
      <c r="C20" s="21">
        <v>2021</v>
      </c>
      <c r="D20" s="78">
        <f t="shared" ref="D20:D58" si="5">E20+F20+G20+H20</f>
        <v>4647941.6774800001</v>
      </c>
      <c r="E20" s="78">
        <f t="shared" ref="E20:G21" si="6">E28+E40+E50</f>
        <v>2350000</v>
      </c>
      <c r="F20" s="78">
        <f t="shared" si="6"/>
        <v>2277049.1282600001</v>
      </c>
      <c r="G20" s="78">
        <f t="shared" si="6"/>
        <v>20892.549219999997</v>
      </c>
      <c r="H20" s="78"/>
      <c r="I20" s="39"/>
      <c r="J20" s="43"/>
      <c r="K20" s="43"/>
      <c r="L20" s="40"/>
      <c r="M20" s="40"/>
      <c r="N20" s="41"/>
      <c r="O20" s="41"/>
    </row>
    <row r="21" spans="1:15" s="49" customFormat="1" ht="22.5" customHeight="1" x14ac:dyDescent="0.25">
      <c r="A21" s="144"/>
      <c r="B21" s="144"/>
      <c r="C21" s="21">
        <v>2022</v>
      </c>
      <c r="D21" s="78">
        <f t="shared" si="5"/>
        <v>4564050.5236</v>
      </c>
      <c r="E21" s="78">
        <f t="shared" si="6"/>
        <v>2510500</v>
      </c>
      <c r="F21" s="78">
        <f t="shared" si="6"/>
        <v>2027448.6041300001</v>
      </c>
      <c r="G21" s="78">
        <f t="shared" si="6"/>
        <v>26101.919470000001</v>
      </c>
      <c r="H21" s="78"/>
      <c r="I21" s="45"/>
      <c r="J21" s="46"/>
      <c r="K21" s="46"/>
      <c r="L21" s="47"/>
      <c r="M21" s="47"/>
      <c r="N21" s="48"/>
      <c r="O21" s="48"/>
    </row>
    <row r="22" spans="1:15" s="54" customFormat="1" ht="21" customHeight="1" x14ac:dyDescent="0.25">
      <c r="A22" s="144"/>
      <c r="B22" s="144"/>
      <c r="C22" s="21">
        <v>2023</v>
      </c>
      <c r="D22" s="78">
        <f t="shared" si="5"/>
        <v>4684326.5983699998</v>
      </c>
      <c r="E22" s="78">
        <f>E30+E42</f>
        <v>2152470</v>
      </c>
      <c r="F22" s="78">
        <f>F30+F42</f>
        <v>2511319.74621</v>
      </c>
      <c r="G22" s="78">
        <f>G30+G42</f>
        <v>20536.852159999999</v>
      </c>
      <c r="H22" s="78"/>
      <c r="I22" s="50"/>
      <c r="J22" s="51"/>
      <c r="K22" s="51"/>
      <c r="L22" s="52"/>
      <c r="M22" s="52"/>
      <c r="N22" s="53"/>
      <c r="O22" s="53"/>
    </row>
    <row r="23" spans="1:15" ht="24.75" customHeight="1" x14ac:dyDescent="0.25">
      <c r="A23" s="144"/>
      <c r="B23" s="144"/>
      <c r="C23" s="21">
        <v>2024</v>
      </c>
      <c r="D23" s="78">
        <f t="shared" si="5"/>
        <v>2147127.2791499998</v>
      </c>
      <c r="E23" s="78"/>
      <c r="F23" s="78">
        <f>F31+F43</f>
        <v>2137520.8791499999</v>
      </c>
      <c r="G23" s="78">
        <f>G31+G43</f>
        <v>9606.4</v>
      </c>
      <c r="H23" s="78"/>
      <c r="I23" s="33"/>
      <c r="J23" s="34"/>
      <c r="K23" s="34"/>
      <c r="L23" s="13"/>
      <c r="M23" s="13"/>
      <c r="N23" s="10"/>
      <c r="O23" s="10"/>
    </row>
    <row r="24" spans="1:15" ht="21.75" customHeight="1" x14ac:dyDescent="0.25">
      <c r="A24" s="74" t="s">
        <v>16</v>
      </c>
      <c r="B24" s="29"/>
      <c r="C24" s="24" t="s">
        <v>9</v>
      </c>
      <c r="D24" s="78">
        <f t="shared" si="5"/>
        <v>23367294.998160001</v>
      </c>
      <c r="E24" s="78">
        <f>SUM(E17:E23)</f>
        <v>9309655.5999999996</v>
      </c>
      <c r="F24" s="78">
        <f>SUM(F17:F23)</f>
        <v>13955577.45675</v>
      </c>
      <c r="G24" s="78">
        <f>SUM(G17:G23)</f>
        <v>102061.94140999998</v>
      </c>
      <c r="H24" s="78"/>
      <c r="I24" s="33"/>
      <c r="J24" s="34"/>
      <c r="K24" s="34"/>
      <c r="L24" s="13"/>
      <c r="M24" s="13"/>
      <c r="N24" s="10"/>
      <c r="O24" s="10"/>
    </row>
    <row r="25" spans="1:15" ht="27" customHeight="1" x14ac:dyDescent="0.25">
      <c r="A25" s="154" t="s">
        <v>53</v>
      </c>
      <c r="B25" s="110" t="s">
        <v>11</v>
      </c>
      <c r="C25" s="19">
        <v>2018</v>
      </c>
      <c r="D25" s="18">
        <v>1012503.03366</v>
      </c>
      <c r="E25" s="18"/>
      <c r="F25" s="18">
        <v>1012503.03366</v>
      </c>
      <c r="G25" s="18"/>
      <c r="H25" s="18"/>
      <c r="I25" s="32"/>
      <c r="J25" s="13"/>
      <c r="K25" s="13"/>
      <c r="L25" s="13"/>
      <c r="M25" s="13"/>
      <c r="N25" s="10"/>
    </row>
    <row r="26" spans="1:15" ht="25.5" customHeight="1" x14ac:dyDescent="0.25">
      <c r="A26" s="155"/>
      <c r="B26" s="111"/>
      <c r="C26" s="19">
        <v>2019</v>
      </c>
      <c r="D26" s="18">
        <v>902904.75469999993</v>
      </c>
      <c r="E26" s="18">
        <v>566685.6</v>
      </c>
      <c r="F26" s="18">
        <v>336219.15470000001</v>
      </c>
      <c r="G26" s="18"/>
      <c r="H26" s="18"/>
      <c r="I26" s="32"/>
      <c r="J26" s="13"/>
      <c r="K26" s="13"/>
      <c r="L26" s="13"/>
      <c r="M26" s="13"/>
      <c r="N26" s="10"/>
    </row>
    <row r="27" spans="1:15" ht="26.25" customHeight="1" x14ac:dyDescent="0.25">
      <c r="A27" s="155"/>
      <c r="B27" s="111"/>
      <c r="C27" s="19">
        <v>2020</v>
      </c>
      <c r="D27" s="18">
        <f t="shared" si="5"/>
        <v>3875604.6824400001</v>
      </c>
      <c r="E27" s="18">
        <v>1730000</v>
      </c>
      <c r="F27" s="18">
        <v>2145604.6824400001</v>
      </c>
      <c r="G27" s="18"/>
      <c r="H27" s="18"/>
      <c r="I27" s="32"/>
      <c r="J27" s="13"/>
      <c r="K27" s="13"/>
      <c r="L27" s="13"/>
      <c r="M27" s="13"/>
      <c r="N27" s="10"/>
    </row>
    <row r="28" spans="1:15" ht="30" customHeight="1" x14ac:dyDescent="0.25">
      <c r="A28" s="155"/>
      <c r="B28" s="111"/>
      <c r="C28" s="19">
        <v>2021</v>
      </c>
      <c r="D28" s="18">
        <f t="shared" si="5"/>
        <v>4011110.0068800002</v>
      </c>
      <c r="E28" s="18">
        <f>E32+E34</f>
        <v>2350000</v>
      </c>
      <c r="F28" s="18">
        <f>F32+F34</f>
        <v>1661110.0068800002</v>
      </c>
      <c r="G28" s="100"/>
      <c r="H28" s="18"/>
      <c r="I28" s="32"/>
      <c r="J28" s="13"/>
      <c r="K28" s="13"/>
      <c r="L28" s="13"/>
      <c r="M28" s="13"/>
      <c r="N28" s="10"/>
    </row>
    <row r="29" spans="1:15" ht="23.25" customHeight="1" x14ac:dyDescent="0.25">
      <c r="A29" s="155"/>
      <c r="B29" s="111"/>
      <c r="C29" s="19">
        <v>2022</v>
      </c>
      <c r="D29" s="18">
        <f t="shared" si="5"/>
        <v>4041179.8295</v>
      </c>
      <c r="E29" s="18">
        <f>E33+E35</f>
        <v>2510500</v>
      </c>
      <c r="F29" s="18">
        <f>F33+F35</f>
        <v>1530679.8295</v>
      </c>
      <c r="G29" s="100"/>
      <c r="H29" s="18"/>
      <c r="I29" s="32"/>
      <c r="J29" s="13"/>
      <c r="K29" s="13"/>
      <c r="L29" s="13"/>
      <c r="M29" s="13"/>
      <c r="N29" s="10"/>
    </row>
    <row r="30" spans="1:15" ht="24.75" customHeight="1" x14ac:dyDescent="0.25">
      <c r="A30" s="155"/>
      <c r="B30" s="111"/>
      <c r="C30" s="19">
        <v>2023</v>
      </c>
      <c r="D30" s="18">
        <f t="shared" si="5"/>
        <v>4512124.3295</v>
      </c>
      <c r="E30" s="18">
        <v>2152470</v>
      </c>
      <c r="F30" s="18">
        <v>2359654.3295</v>
      </c>
      <c r="G30" s="100"/>
      <c r="H30" s="18"/>
      <c r="I30" s="32"/>
      <c r="J30" s="13"/>
      <c r="K30" s="13"/>
      <c r="L30" s="13"/>
      <c r="M30" s="13"/>
      <c r="N30" s="10"/>
    </row>
    <row r="31" spans="1:15" ht="21.75" customHeight="1" x14ac:dyDescent="0.25">
      <c r="A31" s="156"/>
      <c r="B31" s="111"/>
      <c r="C31" s="19">
        <v>2024</v>
      </c>
      <c r="D31" s="18">
        <f t="shared" si="5"/>
        <v>2009892.67915</v>
      </c>
      <c r="E31" s="18"/>
      <c r="F31" s="18">
        <v>2009892.67915</v>
      </c>
      <c r="G31" s="100"/>
      <c r="H31" s="18"/>
      <c r="I31" s="32"/>
      <c r="J31" s="13"/>
      <c r="K31" s="13"/>
      <c r="L31" s="13"/>
      <c r="M31" s="13"/>
      <c r="N31" s="10"/>
    </row>
    <row r="32" spans="1:15" ht="40.15" customHeight="1" x14ac:dyDescent="0.25">
      <c r="A32" s="101" t="s">
        <v>67</v>
      </c>
      <c r="B32" s="111"/>
      <c r="C32" s="19">
        <v>2021</v>
      </c>
      <c r="D32" s="18">
        <f>F32+E32</f>
        <v>3129071.0938500003</v>
      </c>
      <c r="E32" s="18">
        <v>1923500</v>
      </c>
      <c r="F32" s="18">
        <v>1205571.0938500003</v>
      </c>
      <c r="G32" s="18"/>
      <c r="H32" s="18"/>
      <c r="I32" s="96"/>
      <c r="J32" s="13"/>
      <c r="K32" s="13"/>
      <c r="L32" s="13"/>
      <c r="M32" s="13"/>
      <c r="N32" s="10"/>
    </row>
    <row r="33" spans="1:15" ht="54.75" customHeight="1" x14ac:dyDescent="0.25">
      <c r="A33" s="103"/>
      <c r="B33" s="150"/>
      <c r="C33" s="19">
        <v>2022</v>
      </c>
      <c r="D33" s="18">
        <v>1923500</v>
      </c>
      <c r="E33" s="18">
        <v>2010500</v>
      </c>
      <c r="F33" s="18">
        <v>1053926.8295</v>
      </c>
      <c r="G33" s="18"/>
      <c r="H33" s="18"/>
      <c r="I33" s="76"/>
      <c r="J33" s="13"/>
      <c r="K33" s="13"/>
      <c r="L33" s="13"/>
      <c r="M33" s="13"/>
      <c r="N33" s="10"/>
    </row>
    <row r="34" spans="1:15" ht="39.6" customHeight="1" x14ac:dyDescent="0.25">
      <c r="A34" s="101" t="s">
        <v>54</v>
      </c>
      <c r="B34" s="150"/>
      <c r="C34" s="19">
        <v>2021</v>
      </c>
      <c r="D34" s="18">
        <f>F34+E34</f>
        <v>882038.91302999994</v>
      </c>
      <c r="E34" s="18">
        <v>426500</v>
      </c>
      <c r="F34" s="18">
        <v>455538.91302999994</v>
      </c>
      <c r="G34" s="18"/>
      <c r="H34" s="18"/>
      <c r="I34" s="96"/>
      <c r="J34" s="13"/>
      <c r="K34" s="13"/>
      <c r="L34" s="13"/>
      <c r="M34" s="13"/>
      <c r="N34" s="10"/>
    </row>
    <row r="35" spans="1:15" ht="56.25" customHeight="1" x14ac:dyDescent="0.25">
      <c r="A35" s="103"/>
      <c r="B35" s="151"/>
      <c r="C35" s="19">
        <v>2022</v>
      </c>
      <c r="D35" s="18">
        <f t="shared" si="5"/>
        <v>976753</v>
      </c>
      <c r="E35" s="18">
        <v>500000</v>
      </c>
      <c r="F35" s="18">
        <v>476753</v>
      </c>
      <c r="G35" s="18"/>
      <c r="H35" s="18"/>
      <c r="I35" s="76"/>
      <c r="J35" s="13"/>
      <c r="K35" s="13"/>
      <c r="L35" s="13"/>
      <c r="M35" s="13"/>
      <c r="N35" s="10"/>
    </row>
    <row r="36" spans="1:15" ht="24.75" customHeight="1" x14ac:dyDescent="0.25">
      <c r="A36" s="25" t="s">
        <v>16</v>
      </c>
      <c r="B36" s="71"/>
      <c r="C36" s="95" t="s">
        <v>9</v>
      </c>
      <c r="D36" s="18">
        <f t="shared" si="5"/>
        <v>20365319.31583</v>
      </c>
      <c r="E36" s="18">
        <f>SUM(E25:E31)</f>
        <v>9309655.5999999996</v>
      </c>
      <c r="F36" s="18">
        <f>SUM(F25:F31)</f>
        <v>11055663.71583</v>
      </c>
      <c r="G36" s="18"/>
      <c r="H36" s="18"/>
      <c r="I36" s="32"/>
      <c r="J36" s="13"/>
      <c r="K36" s="13"/>
      <c r="L36" s="13"/>
      <c r="M36" s="13"/>
      <c r="N36" s="10"/>
    </row>
    <row r="37" spans="1:15" ht="20.25" customHeight="1" x14ac:dyDescent="0.25">
      <c r="A37" s="126" t="s">
        <v>8</v>
      </c>
      <c r="B37" s="130" t="s">
        <v>11</v>
      </c>
      <c r="C37" s="19">
        <v>2018</v>
      </c>
      <c r="D37" s="18">
        <v>146897.72295</v>
      </c>
      <c r="E37" s="18"/>
      <c r="F37" s="18">
        <v>140850.22295</v>
      </c>
      <c r="G37" s="18">
        <v>6047.5</v>
      </c>
      <c r="H37" s="18"/>
      <c r="I37" s="32"/>
      <c r="J37" s="13"/>
      <c r="K37" s="13"/>
      <c r="L37" s="13"/>
      <c r="M37" s="13"/>
      <c r="N37" s="10"/>
    </row>
    <row r="38" spans="1:15" ht="17.25" customHeight="1" x14ac:dyDescent="0.25">
      <c r="A38" s="126"/>
      <c r="B38" s="130"/>
      <c r="C38" s="19">
        <v>2019</v>
      </c>
      <c r="D38" s="18">
        <v>149190.47579</v>
      </c>
      <c r="E38" s="18"/>
      <c r="F38" s="18">
        <v>143217.158</v>
      </c>
      <c r="G38" s="18">
        <v>5973.3177900000001</v>
      </c>
      <c r="H38" s="18"/>
      <c r="I38" s="32"/>
      <c r="J38" s="13"/>
      <c r="K38" s="13"/>
      <c r="L38" s="13"/>
      <c r="M38" s="13"/>
      <c r="N38" s="10"/>
      <c r="O38" s="10"/>
    </row>
    <row r="39" spans="1:15" ht="19.5" customHeight="1" x14ac:dyDescent="0.25">
      <c r="A39" s="126"/>
      <c r="B39" s="130"/>
      <c r="C39" s="19">
        <v>2020</v>
      </c>
      <c r="D39" s="18">
        <f t="shared" si="5"/>
        <v>198247.72130999999</v>
      </c>
      <c r="E39" s="18"/>
      <c r="F39" s="18">
        <v>185344.31854000001</v>
      </c>
      <c r="G39" s="18">
        <v>12903.402770000001</v>
      </c>
      <c r="H39" s="18"/>
      <c r="I39" s="32"/>
      <c r="J39" s="13"/>
      <c r="K39" s="13"/>
      <c r="L39" s="13"/>
      <c r="M39" s="13"/>
      <c r="N39" s="10"/>
      <c r="O39" s="10"/>
    </row>
    <row r="40" spans="1:15" ht="15.75" customHeight="1" x14ac:dyDescent="0.25">
      <c r="A40" s="126"/>
      <c r="B40" s="130"/>
      <c r="C40" s="19">
        <v>2021</v>
      </c>
      <c r="D40" s="99">
        <f t="shared" si="5"/>
        <v>346289.98639999999</v>
      </c>
      <c r="E40" s="99"/>
      <c r="F40" s="99">
        <v>325397.43718000001</v>
      </c>
      <c r="G40" s="99">
        <v>20892.549219999997</v>
      </c>
      <c r="H40" s="18"/>
      <c r="I40" s="32"/>
      <c r="J40" s="13"/>
      <c r="K40" s="13"/>
      <c r="L40" s="13"/>
      <c r="M40" s="13"/>
      <c r="N40" s="10"/>
      <c r="O40" s="10"/>
    </row>
    <row r="41" spans="1:15" ht="17.25" customHeight="1" x14ac:dyDescent="0.25">
      <c r="A41" s="126"/>
      <c r="B41" s="130"/>
      <c r="C41" s="19">
        <v>2022</v>
      </c>
      <c r="D41" s="99">
        <f t="shared" si="5"/>
        <v>436295.79822000006</v>
      </c>
      <c r="E41" s="99"/>
      <c r="F41" s="99">
        <v>410193.87875000003</v>
      </c>
      <c r="G41" s="99">
        <v>26101.919470000001</v>
      </c>
      <c r="H41" s="18"/>
      <c r="I41" s="32"/>
      <c r="J41" s="13"/>
      <c r="K41" s="13"/>
      <c r="L41" s="13"/>
      <c r="M41" s="13"/>
      <c r="N41" s="10"/>
      <c r="O41" s="10"/>
    </row>
    <row r="42" spans="1:15" ht="18.75" customHeight="1" x14ac:dyDescent="0.25">
      <c r="A42" s="126"/>
      <c r="B42" s="130"/>
      <c r="C42" s="19">
        <v>2023</v>
      </c>
      <c r="D42" s="99">
        <f t="shared" si="5"/>
        <v>172202.26887</v>
      </c>
      <c r="E42" s="99"/>
      <c r="F42" s="99">
        <v>151665.41670999999</v>
      </c>
      <c r="G42" s="99">
        <v>20536.852159999999</v>
      </c>
      <c r="H42" s="18"/>
      <c r="I42" s="32"/>
      <c r="J42" s="13"/>
      <c r="K42" s="13"/>
      <c r="L42" s="13"/>
      <c r="M42" s="13"/>
      <c r="N42" s="10"/>
      <c r="O42" s="10"/>
    </row>
    <row r="43" spans="1:15" ht="21.75" customHeight="1" x14ac:dyDescent="0.25">
      <c r="A43" s="126"/>
      <c r="B43" s="130"/>
      <c r="C43" s="19">
        <v>2024</v>
      </c>
      <c r="D43" s="99">
        <f t="shared" si="5"/>
        <v>137234.6</v>
      </c>
      <c r="E43" s="99"/>
      <c r="F43" s="99">
        <v>127628.2</v>
      </c>
      <c r="G43" s="99">
        <v>9606.4</v>
      </c>
      <c r="H43" s="18"/>
      <c r="I43" s="32"/>
      <c r="J43" s="13"/>
      <c r="K43" s="13"/>
      <c r="L43" s="13"/>
      <c r="M43" s="13"/>
      <c r="N43" s="10"/>
      <c r="O43" s="10"/>
    </row>
    <row r="44" spans="1:15" ht="21" customHeight="1" x14ac:dyDescent="0.25">
      <c r="A44" s="70" t="s">
        <v>16</v>
      </c>
      <c r="B44" s="71"/>
      <c r="C44" s="75" t="s">
        <v>9</v>
      </c>
      <c r="D44" s="18">
        <f t="shared" si="5"/>
        <v>1586358.57354</v>
      </c>
      <c r="E44" s="18"/>
      <c r="F44" s="18">
        <f>SUM(F37:F43)</f>
        <v>1484296.63213</v>
      </c>
      <c r="G44" s="18">
        <f>SUM(G37:G43)</f>
        <v>102061.94140999998</v>
      </c>
      <c r="H44" s="18"/>
      <c r="I44" s="32"/>
      <c r="J44" s="13"/>
      <c r="K44" s="13"/>
      <c r="L44" s="13"/>
      <c r="M44" s="13"/>
      <c r="N44" s="10"/>
      <c r="O44" s="10"/>
    </row>
    <row r="45" spans="1:15" ht="26.25" customHeight="1" x14ac:dyDescent="0.25">
      <c r="A45" s="101" t="s">
        <v>34</v>
      </c>
      <c r="B45" s="104" t="s">
        <v>11</v>
      </c>
      <c r="C45" s="19">
        <v>2019</v>
      </c>
      <c r="D45" s="18">
        <f>E45+F45</f>
        <v>20000</v>
      </c>
      <c r="E45" s="18"/>
      <c r="F45" s="18">
        <v>20000</v>
      </c>
      <c r="G45" s="18"/>
      <c r="H45" s="18"/>
      <c r="I45" s="32"/>
      <c r="J45" s="13"/>
      <c r="K45" s="13"/>
      <c r="L45" s="13"/>
      <c r="M45" s="13"/>
      <c r="N45" s="10"/>
      <c r="O45" s="10"/>
    </row>
    <row r="46" spans="1:15" ht="24" customHeight="1" x14ac:dyDescent="0.25">
      <c r="A46" s="147"/>
      <c r="B46" s="129"/>
      <c r="C46" s="19">
        <v>2020</v>
      </c>
      <c r="D46" s="18">
        <f t="shared" si="5"/>
        <v>43020</v>
      </c>
      <c r="E46" s="18"/>
      <c r="F46" s="18">
        <v>43020</v>
      </c>
      <c r="G46" s="18"/>
      <c r="H46" s="18"/>
      <c r="I46" s="37"/>
      <c r="J46" s="13"/>
      <c r="K46" s="13"/>
      <c r="L46" s="13"/>
      <c r="M46" s="13"/>
      <c r="N46" s="10"/>
      <c r="O46" s="10"/>
    </row>
    <row r="47" spans="1:15" ht="21" customHeight="1" x14ac:dyDescent="0.25">
      <c r="A47" s="70" t="s">
        <v>16</v>
      </c>
      <c r="B47" s="71"/>
      <c r="C47" s="75" t="s">
        <v>26</v>
      </c>
      <c r="D47" s="18">
        <f>D45+D46</f>
        <v>63020</v>
      </c>
      <c r="E47" s="18"/>
      <c r="F47" s="18">
        <f>F45+F46</f>
        <v>63020</v>
      </c>
      <c r="G47" s="18"/>
      <c r="H47" s="18"/>
      <c r="I47" s="5"/>
      <c r="J47" s="10"/>
      <c r="K47" s="10"/>
      <c r="L47" s="10"/>
      <c r="M47" s="10"/>
      <c r="N47" s="10"/>
      <c r="O47" s="10"/>
    </row>
    <row r="48" spans="1:15" ht="21" customHeight="1" x14ac:dyDescent="0.25">
      <c r="A48" s="164" t="s">
        <v>58</v>
      </c>
      <c r="B48" s="130" t="s">
        <v>11</v>
      </c>
      <c r="C48" s="19">
        <v>2019</v>
      </c>
      <c r="D48" s="18">
        <f>E48+F48+G48+H48</f>
        <v>791342.33415999997</v>
      </c>
      <c r="E48" s="18"/>
      <c r="F48" s="18">
        <v>791342.33415999997</v>
      </c>
      <c r="G48" s="18"/>
      <c r="H48" s="18"/>
      <c r="I48" s="5"/>
      <c r="J48" s="10"/>
      <c r="K48" s="10"/>
      <c r="L48" s="10"/>
      <c r="M48" s="10"/>
      <c r="N48" s="10"/>
      <c r="O48" s="10"/>
    </row>
    <row r="49" spans="1:15" ht="18.75" customHeight="1" x14ac:dyDescent="0.25">
      <c r="A49" s="165"/>
      <c r="B49" s="131"/>
      <c r="C49" s="19">
        <v>2020</v>
      </c>
      <c r="D49" s="18">
        <f t="shared" si="5"/>
        <v>184138.19454999999</v>
      </c>
      <c r="E49" s="18"/>
      <c r="F49" s="18">
        <v>184138.19454999999</v>
      </c>
      <c r="G49" s="18"/>
      <c r="H49" s="18"/>
      <c r="I49" s="5"/>
      <c r="J49" s="10"/>
      <c r="K49" s="10"/>
      <c r="L49" s="10"/>
      <c r="M49" s="10"/>
      <c r="N49" s="10"/>
      <c r="O49" s="10"/>
    </row>
    <row r="50" spans="1:15" ht="15.75" customHeight="1" x14ac:dyDescent="0.25">
      <c r="A50" s="165"/>
      <c r="B50" s="131"/>
      <c r="C50" s="19">
        <v>2021</v>
      </c>
      <c r="D50" s="18">
        <f>E50+F50+G50+H50</f>
        <v>290541.68420000002</v>
      </c>
      <c r="E50" s="18"/>
      <c r="F50" s="18">
        <v>290541.68420000002</v>
      </c>
      <c r="G50" s="18"/>
      <c r="H50" s="18"/>
      <c r="I50" s="5"/>
      <c r="J50" s="10"/>
      <c r="K50" s="10"/>
      <c r="L50" s="10"/>
      <c r="M50" s="10"/>
      <c r="N50" s="10"/>
      <c r="O50" s="10"/>
    </row>
    <row r="51" spans="1:15" ht="54.6" customHeight="1" x14ac:dyDescent="0.25">
      <c r="A51" s="165"/>
      <c r="B51" s="131"/>
      <c r="C51" s="19">
        <v>2022</v>
      </c>
      <c r="D51" s="18">
        <f>E51+F51+G51+H51</f>
        <v>86574.895879999996</v>
      </c>
      <c r="E51" s="18"/>
      <c r="F51" s="18">
        <v>86574.895879999996</v>
      </c>
      <c r="G51" s="18"/>
      <c r="H51" s="18"/>
      <c r="I51" s="5"/>
      <c r="J51" s="10"/>
      <c r="K51" s="10"/>
      <c r="L51" s="10"/>
      <c r="M51" s="10"/>
      <c r="N51" s="10"/>
      <c r="O51" s="10"/>
    </row>
    <row r="52" spans="1:15" ht="28.5" customHeight="1" x14ac:dyDescent="0.25">
      <c r="A52" s="70" t="s">
        <v>16</v>
      </c>
      <c r="B52" s="31"/>
      <c r="C52" s="94" t="s">
        <v>26</v>
      </c>
      <c r="D52" s="18">
        <f>E52+F52+G52+H52</f>
        <v>1352597.10879</v>
      </c>
      <c r="E52" s="18"/>
      <c r="F52" s="18">
        <f>SUM(F48:F51)</f>
        <v>1352597.10879</v>
      </c>
      <c r="G52" s="18"/>
      <c r="H52" s="18"/>
      <c r="I52" s="5"/>
      <c r="J52" s="10"/>
      <c r="K52" s="10"/>
      <c r="L52" s="10"/>
      <c r="M52" s="10"/>
      <c r="N52" s="10"/>
      <c r="O52" s="10"/>
    </row>
    <row r="53" spans="1:15" ht="15" customHeight="1" x14ac:dyDescent="0.25">
      <c r="A53" s="137" t="s">
        <v>7</v>
      </c>
      <c r="B53" s="138"/>
      <c r="C53" s="21">
        <v>2018</v>
      </c>
      <c r="D53" s="78">
        <f t="shared" si="5"/>
        <v>6985527.2649799995</v>
      </c>
      <c r="E53" s="78">
        <f>E61+E98+E117</f>
        <v>656500</v>
      </c>
      <c r="F53" s="78">
        <f>F61+F98+F117</f>
        <v>6149342.8789799996</v>
      </c>
      <c r="G53" s="78">
        <f>G61+G98+G117</f>
        <v>179684.386</v>
      </c>
      <c r="H53" s="78"/>
      <c r="I53" s="4"/>
      <c r="K53" s="10"/>
      <c r="L53" s="10"/>
      <c r="M53" s="10"/>
      <c r="N53" s="10"/>
      <c r="O53" s="10"/>
    </row>
    <row r="54" spans="1:15" ht="19.5" customHeight="1" x14ac:dyDescent="0.25">
      <c r="A54" s="139"/>
      <c r="B54" s="140"/>
      <c r="C54" s="21">
        <v>2019</v>
      </c>
      <c r="D54" s="78">
        <f t="shared" si="5"/>
        <v>8999867.7868900001</v>
      </c>
      <c r="E54" s="78">
        <f>E62+E99+E118+E91</f>
        <v>566317.4</v>
      </c>
      <c r="F54" s="78">
        <f>F62+F91+F99+F118+F133</f>
        <v>8257503.2705900008</v>
      </c>
      <c r="G54" s="78">
        <f>G62+G91+G99+G118+G133</f>
        <v>176047.11629999999</v>
      </c>
      <c r="H54" s="78"/>
      <c r="I54" s="4"/>
      <c r="J54" s="10"/>
      <c r="K54" s="10"/>
      <c r="L54" s="10"/>
      <c r="M54" s="10"/>
      <c r="N54" s="10"/>
      <c r="O54" s="10"/>
    </row>
    <row r="55" spans="1:15" ht="18.75" customHeight="1" x14ac:dyDescent="0.25">
      <c r="A55" s="139"/>
      <c r="B55" s="140"/>
      <c r="C55" s="21">
        <v>2020</v>
      </c>
      <c r="D55" s="78">
        <f t="shared" si="5"/>
        <v>8994848.2436999977</v>
      </c>
      <c r="E55" s="78"/>
      <c r="F55" s="78">
        <f>F63+F92+F100+F119+F135</f>
        <v>8735971.0436999984</v>
      </c>
      <c r="G55" s="78">
        <f>G63+G92+G100+G119</f>
        <v>258877.2</v>
      </c>
      <c r="H55" s="78"/>
      <c r="I55" s="4"/>
      <c r="J55" s="10"/>
      <c r="K55" s="10"/>
      <c r="L55" s="10"/>
      <c r="M55" s="10"/>
      <c r="N55" s="10"/>
      <c r="O55" s="10"/>
    </row>
    <row r="56" spans="1:15" s="42" customFormat="1" ht="18.75" customHeight="1" x14ac:dyDescent="0.25">
      <c r="A56" s="139"/>
      <c r="B56" s="140"/>
      <c r="C56" s="21">
        <v>2021</v>
      </c>
      <c r="D56" s="78">
        <f t="shared" si="5"/>
        <v>8938142.1777700018</v>
      </c>
      <c r="E56" s="78">
        <f>E64+E101+E120+E93</f>
        <v>500000</v>
      </c>
      <c r="F56" s="78">
        <f>F64+F93+F101+F120+J136</f>
        <v>8343393.7777700005</v>
      </c>
      <c r="G56" s="78">
        <f>G64+G93+G101+G120</f>
        <v>94748.4</v>
      </c>
      <c r="H56" s="78"/>
      <c r="I56" s="44"/>
      <c r="J56" s="41"/>
      <c r="K56" s="41"/>
      <c r="L56" s="41"/>
      <c r="M56" s="41"/>
      <c r="N56" s="41"/>
      <c r="O56" s="41"/>
    </row>
    <row r="57" spans="1:15" ht="18" customHeight="1" x14ac:dyDescent="0.25">
      <c r="A57" s="139"/>
      <c r="B57" s="140"/>
      <c r="C57" s="21">
        <v>2022</v>
      </c>
      <c r="D57" s="78">
        <f t="shared" si="5"/>
        <v>8883565.4345999993</v>
      </c>
      <c r="E57" s="78"/>
      <c r="F57" s="78">
        <f>F65+F94+F102+F121+J137+F137</f>
        <v>8779346.2346000001</v>
      </c>
      <c r="G57" s="78">
        <f>G65+G94+G102+G121</f>
        <v>104219.2</v>
      </c>
      <c r="H57" s="78"/>
      <c r="I57" s="4"/>
      <c r="J57" s="10"/>
      <c r="K57" s="10"/>
      <c r="L57" s="10"/>
      <c r="M57" s="10"/>
      <c r="N57" s="10"/>
      <c r="O57" s="10"/>
    </row>
    <row r="58" spans="1:15" ht="19.5" customHeight="1" x14ac:dyDescent="0.25">
      <c r="A58" s="139"/>
      <c r="B58" s="140"/>
      <c r="C58" s="21">
        <v>2023</v>
      </c>
      <c r="D58" s="78">
        <f t="shared" si="5"/>
        <v>6927177.6904099993</v>
      </c>
      <c r="E58" s="78"/>
      <c r="F58" s="78">
        <f>F66+F95+F103+F122+J138</f>
        <v>6842534.6904099993</v>
      </c>
      <c r="G58" s="78">
        <f>G66+G95+G103+G122</f>
        <v>84643</v>
      </c>
      <c r="H58" s="97"/>
      <c r="I58" s="98"/>
      <c r="J58" s="10"/>
      <c r="K58" s="10"/>
      <c r="L58" s="10"/>
      <c r="M58" s="10"/>
      <c r="N58" s="10"/>
      <c r="O58" s="10"/>
    </row>
    <row r="59" spans="1:15" ht="19.5" customHeight="1" x14ac:dyDescent="0.25">
      <c r="A59" s="141"/>
      <c r="B59" s="142"/>
      <c r="C59" s="21">
        <v>2024</v>
      </c>
      <c r="D59" s="78">
        <f>E59+F59+G59+H59</f>
        <v>6741434.5959700001</v>
      </c>
      <c r="E59" s="78"/>
      <c r="F59" s="78">
        <f>F67+F96+F104+F123</f>
        <v>6706157.89597</v>
      </c>
      <c r="G59" s="78">
        <f>G67+G96+G104+G123</f>
        <v>35276.699999999997</v>
      </c>
      <c r="H59" s="78"/>
      <c r="I59" s="4"/>
      <c r="J59" s="10"/>
      <c r="K59" s="10"/>
      <c r="L59" s="10"/>
      <c r="M59" s="10"/>
      <c r="N59" s="10"/>
      <c r="O59" s="10"/>
    </row>
    <row r="60" spans="1:15" ht="25.5" customHeight="1" x14ac:dyDescent="0.25">
      <c r="A60" s="74" t="s">
        <v>16</v>
      </c>
      <c r="B60" s="29"/>
      <c r="C60" s="24" t="s">
        <v>9</v>
      </c>
      <c r="D60" s="78">
        <f>E60+F60+G60+H60</f>
        <v>56470563.194320008</v>
      </c>
      <c r="E60" s="78">
        <f>SUM(E53:E59)</f>
        <v>1722817.4</v>
      </c>
      <c r="F60" s="78">
        <f>SUM(F53:F59)</f>
        <v>53814249.792020008</v>
      </c>
      <c r="G60" s="78">
        <f>SUM(G53:G59)</f>
        <v>933496.00229999993</v>
      </c>
      <c r="H60" s="78"/>
      <c r="I60" s="4"/>
      <c r="J60" s="13"/>
      <c r="K60" s="10"/>
      <c r="L60" s="10"/>
      <c r="M60" s="10"/>
      <c r="N60" s="10"/>
      <c r="O60" s="10"/>
    </row>
    <row r="61" spans="1:15" ht="24.75" customHeight="1" x14ac:dyDescent="0.25">
      <c r="A61" s="126" t="s">
        <v>29</v>
      </c>
      <c r="B61" s="110" t="s">
        <v>11</v>
      </c>
      <c r="C61" s="19">
        <v>2018</v>
      </c>
      <c r="D61" s="18">
        <v>5969146.2000000002</v>
      </c>
      <c r="E61" s="18">
        <v>656500</v>
      </c>
      <c r="F61" s="18">
        <v>5312646.2</v>
      </c>
      <c r="G61" s="18"/>
      <c r="H61" s="18"/>
      <c r="I61" s="5"/>
      <c r="J61" s="12"/>
      <c r="L61" s="10"/>
      <c r="N61" s="13"/>
    </row>
    <row r="62" spans="1:15" ht="20.25" customHeight="1" x14ac:dyDescent="0.25">
      <c r="A62" s="126"/>
      <c r="B62" s="111"/>
      <c r="C62" s="19">
        <v>2019</v>
      </c>
      <c r="D62" s="18">
        <v>5661918.4475400001</v>
      </c>
      <c r="E62" s="18">
        <v>270000</v>
      </c>
      <c r="F62" s="18">
        <v>5391918.4475400001</v>
      </c>
      <c r="G62" s="18"/>
      <c r="H62" s="18"/>
      <c r="I62" s="5"/>
      <c r="J62" s="12"/>
      <c r="L62" s="13"/>
      <c r="N62" s="12"/>
    </row>
    <row r="63" spans="1:15" ht="20.25" customHeight="1" x14ac:dyDescent="0.25">
      <c r="A63" s="126"/>
      <c r="B63" s="111"/>
      <c r="C63" s="19">
        <v>2020</v>
      </c>
      <c r="D63" s="18">
        <f>E63+F63+G63+H63</f>
        <v>4540713.1271000002</v>
      </c>
      <c r="E63" s="18"/>
      <c r="F63" s="18">
        <f>F70+F77+F84</f>
        <v>4540713.1271000002</v>
      </c>
      <c r="G63" s="18"/>
      <c r="H63" s="18"/>
      <c r="I63" s="5"/>
      <c r="J63" s="13"/>
      <c r="L63" s="13"/>
      <c r="N63" s="12"/>
    </row>
    <row r="64" spans="1:15" ht="17.25" customHeight="1" x14ac:dyDescent="0.25">
      <c r="A64" s="126"/>
      <c r="B64" s="111"/>
      <c r="C64" s="19">
        <v>2021</v>
      </c>
      <c r="D64" s="18">
        <f>E64+F64+G64+H64</f>
        <v>4430002.03003</v>
      </c>
      <c r="E64" s="18"/>
      <c r="F64" s="18">
        <f>F71+F78+F85</f>
        <v>4430002.03003</v>
      </c>
      <c r="G64" s="18"/>
      <c r="H64" s="18"/>
      <c r="I64" s="5"/>
      <c r="J64" s="13"/>
      <c r="L64" s="13"/>
      <c r="N64" s="12"/>
    </row>
    <row r="65" spans="1:15" ht="19.5" customHeight="1" x14ac:dyDescent="0.25">
      <c r="A65" s="126"/>
      <c r="B65" s="111"/>
      <c r="C65" s="19">
        <v>2022</v>
      </c>
      <c r="D65" s="18">
        <f>E65+F65+G65+H65</f>
        <v>4276354.5510200001</v>
      </c>
      <c r="E65" s="18"/>
      <c r="F65" s="18">
        <f>F72+F79+F86</f>
        <v>4276354.5510200001</v>
      </c>
      <c r="G65" s="18"/>
      <c r="H65" s="18"/>
      <c r="I65" s="5"/>
      <c r="J65" s="13"/>
      <c r="L65" s="13"/>
      <c r="N65" s="12"/>
    </row>
    <row r="66" spans="1:15" ht="18" customHeight="1" x14ac:dyDescent="0.25">
      <c r="A66" s="126"/>
      <c r="B66" s="111"/>
      <c r="C66" s="19">
        <v>2023</v>
      </c>
      <c r="D66" s="18">
        <f>E66+F66+G66+H66</f>
        <v>3546655.2509399997</v>
      </c>
      <c r="E66" s="18"/>
      <c r="F66" s="18">
        <f>F73+F80+F87</f>
        <v>3546655.2509399997</v>
      </c>
      <c r="G66" s="18"/>
      <c r="H66" s="18"/>
      <c r="I66" s="5"/>
      <c r="J66" s="13"/>
      <c r="L66" s="13"/>
      <c r="N66" s="12"/>
    </row>
    <row r="67" spans="1:15" ht="18" customHeight="1" x14ac:dyDescent="0.25">
      <c r="A67" s="126"/>
      <c r="B67" s="111"/>
      <c r="C67" s="19">
        <v>2024</v>
      </c>
      <c r="D67" s="18">
        <f>E67+F67+G67+H67</f>
        <v>4386975.39035</v>
      </c>
      <c r="E67" s="18"/>
      <c r="F67" s="18">
        <f>F74+F81+F88</f>
        <v>4386975.39035</v>
      </c>
      <c r="G67" s="18"/>
      <c r="H67" s="18"/>
      <c r="I67" s="5"/>
      <c r="J67" s="13"/>
      <c r="L67" s="13"/>
      <c r="N67" s="12"/>
    </row>
    <row r="68" spans="1:15" ht="21.75" customHeight="1" x14ac:dyDescent="0.25">
      <c r="A68" s="126" t="s">
        <v>30</v>
      </c>
      <c r="B68" s="128"/>
      <c r="C68" s="19">
        <v>2018</v>
      </c>
      <c r="D68" s="18">
        <v>3015058.7</v>
      </c>
      <c r="E68" s="18"/>
      <c r="F68" s="18">
        <v>3015058.7</v>
      </c>
      <c r="G68" s="18"/>
      <c r="H68" s="18"/>
      <c r="I68" s="5"/>
      <c r="J68" s="13"/>
      <c r="L68" s="13"/>
      <c r="N68" s="12"/>
    </row>
    <row r="69" spans="1:15" ht="21.75" customHeight="1" x14ac:dyDescent="0.25">
      <c r="A69" s="127"/>
      <c r="B69" s="128"/>
      <c r="C69" s="19">
        <v>2019</v>
      </c>
      <c r="D69" s="18">
        <v>4372092.34662</v>
      </c>
      <c r="E69" s="18"/>
      <c r="F69" s="18">
        <v>4372092.34662</v>
      </c>
      <c r="G69" s="18"/>
      <c r="H69" s="18"/>
      <c r="I69" s="32"/>
      <c r="J69" s="13"/>
      <c r="K69" s="13"/>
      <c r="L69" s="13"/>
      <c r="M69" s="13"/>
      <c r="N69" s="12"/>
      <c r="O69" s="13"/>
    </row>
    <row r="70" spans="1:15" ht="21" customHeight="1" x14ac:dyDescent="0.25">
      <c r="A70" s="127"/>
      <c r="B70" s="128"/>
      <c r="C70" s="19">
        <v>2020</v>
      </c>
      <c r="D70" s="18">
        <f>E70+F70+G70+H70</f>
        <v>3470486.6480600005</v>
      </c>
      <c r="E70" s="18"/>
      <c r="F70" s="18">
        <v>3470486.6480600005</v>
      </c>
      <c r="G70" s="18"/>
      <c r="H70" s="18"/>
      <c r="I70" s="32"/>
      <c r="J70" s="13"/>
      <c r="K70" s="13"/>
      <c r="L70" s="13"/>
      <c r="M70" s="13"/>
      <c r="N70" s="12"/>
      <c r="O70" s="13"/>
    </row>
    <row r="71" spans="1:15" ht="22.5" customHeight="1" x14ac:dyDescent="0.25">
      <c r="A71" s="127"/>
      <c r="B71" s="128"/>
      <c r="C71" s="19">
        <v>2021</v>
      </c>
      <c r="D71" s="18">
        <f>E71+F71+G71+H71</f>
        <v>3342451.6764799999</v>
      </c>
      <c r="E71" s="18"/>
      <c r="F71" s="18">
        <v>3342451.6764799999</v>
      </c>
      <c r="G71" s="18"/>
      <c r="H71" s="18"/>
      <c r="I71" s="32"/>
      <c r="J71" s="13"/>
      <c r="K71" s="13"/>
      <c r="L71" s="13"/>
      <c r="M71" s="13"/>
      <c r="N71" s="12"/>
      <c r="O71" s="13"/>
    </row>
    <row r="72" spans="1:15" ht="18.75" customHeight="1" x14ac:dyDescent="0.25">
      <c r="A72" s="127"/>
      <c r="B72" s="128"/>
      <c r="C72" s="19">
        <v>2022</v>
      </c>
      <c r="D72" s="18">
        <f>E72+F72+G72+H72</f>
        <v>3412444.3669000003</v>
      </c>
      <c r="E72" s="18"/>
      <c r="F72" s="18">
        <v>3412444.3669000003</v>
      </c>
      <c r="G72" s="18"/>
      <c r="H72" s="18"/>
      <c r="I72" s="32"/>
      <c r="J72" s="13"/>
      <c r="K72" s="13"/>
      <c r="L72" s="13"/>
      <c r="M72" s="13"/>
      <c r="N72" s="12"/>
      <c r="O72" s="13"/>
    </row>
    <row r="73" spans="1:15" ht="18.75" customHeight="1" x14ac:dyDescent="0.25">
      <c r="A73" s="127"/>
      <c r="B73" s="128"/>
      <c r="C73" s="19">
        <v>2023</v>
      </c>
      <c r="D73" s="18">
        <f>E73+F73+G73+H73</f>
        <v>2907294.9979400001</v>
      </c>
      <c r="E73" s="18"/>
      <c r="F73" s="18">
        <v>2907294.9979400001</v>
      </c>
      <c r="G73" s="18"/>
      <c r="H73" s="18"/>
      <c r="I73" s="32"/>
      <c r="J73" s="13"/>
      <c r="K73" s="13"/>
      <c r="L73" s="13"/>
      <c r="M73" s="13"/>
      <c r="N73" s="12"/>
      <c r="O73" s="13"/>
    </row>
    <row r="74" spans="1:15" ht="19.5" customHeight="1" x14ac:dyDescent="0.25">
      <c r="A74" s="127"/>
      <c r="B74" s="128"/>
      <c r="C74" s="19">
        <v>2024</v>
      </c>
      <c r="D74" s="18">
        <f>E74+F74+G74+H74</f>
        <v>3252421.9903500001</v>
      </c>
      <c r="E74" s="18"/>
      <c r="F74" s="18">
        <v>3252421.9903500001</v>
      </c>
      <c r="G74" s="18"/>
      <c r="H74" s="18"/>
      <c r="I74" s="5"/>
      <c r="J74" s="13"/>
      <c r="L74" s="13"/>
      <c r="N74" s="12"/>
    </row>
    <row r="75" spans="1:15" ht="21" customHeight="1" x14ac:dyDescent="0.25">
      <c r="A75" s="154" t="s">
        <v>31</v>
      </c>
      <c r="B75" s="128"/>
      <c r="C75" s="19">
        <v>2018</v>
      </c>
      <c r="D75" s="18">
        <v>991505.3</v>
      </c>
      <c r="E75" s="18">
        <v>656500</v>
      </c>
      <c r="F75" s="18">
        <v>335005.3</v>
      </c>
      <c r="G75" s="18"/>
      <c r="H75" s="18"/>
      <c r="I75" s="5"/>
      <c r="J75" s="13"/>
      <c r="L75" s="13"/>
      <c r="N75" s="12"/>
    </row>
    <row r="76" spans="1:15" ht="16.5" customHeight="1" x14ac:dyDescent="0.25">
      <c r="A76" s="116"/>
      <c r="B76" s="128"/>
      <c r="C76" s="19">
        <v>2019</v>
      </c>
      <c r="D76" s="18">
        <v>472054.98284999997</v>
      </c>
      <c r="E76" s="18"/>
      <c r="F76" s="18">
        <v>472054.98284999997</v>
      </c>
      <c r="G76" s="18"/>
      <c r="H76" s="18"/>
      <c r="I76" s="5"/>
      <c r="J76" s="13"/>
      <c r="L76" s="13"/>
      <c r="N76" s="12"/>
    </row>
    <row r="77" spans="1:15" ht="21" customHeight="1" x14ac:dyDescent="0.25">
      <c r="A77" s="116"/>
      <c r="B77" s="128"/>
      <c r="C77" s="19">
        <v>2020</v>
      </c>
      <c r="D77" s="18">
        <f>E77+F77+G77+H77</f>
        <v>451035.1683299999</v>
      </c>
      <c r="E77" s="18"/>
      <c r="F77" s="18">
        <v>451035.1683299999</v>
      </c>
      <c r="G77" s="18"/>
      <c r="H77" s="18"/>
      <c r="I77" s="5"/>
      <c r="J77" s="13"/>
      <c r="L77" s="13"/>
      <c r="N77" s="12"/>
    </row>
    <row r="78" spans="1:15" ht="17.25" customHeight="1" x14ac:dyDescent="0.25">
      <c r="A78" s="116"/>
      <c r="B78" s="128"/>
      <c r="C78" s="19">
        <v>2021</v>
      </c>
      <c r="D78" s="18">
        <f t="shared" ref="D78:D88" si="7">E78+F78</f>
        <v>701176.53948000004</v>
      </c>
      <c r="E78" s="18"/>
      <c r="F78" s="18">
        <v>701176.53948000004</v>
      </c>
      <c r="G78" s="18"/>
      <c r="H78" s="18"/>
      <c r="I78" s="5"/>
      <c r="J78" s="13"/>
      <c r="L78" s="13"/>
      <c r="N78" s="12"/>
    </row>
    <row r="79" spans="1:15" ht="20.25" customHeight="1" x14ac:dyDescent="0.25">
      <c r="A79" s="116"/>
      <c r="B79" s="128"/>
      <c r="C79" s="19">
        <v>2022</v>
      </c>
      <c r="D79" s="18">
        <f t="shared" si="7"/>
        <v>546486.98464000004</v>
      </c>
      <c r="E79" s="18"/>
      <c r="F79" s="18">
        <v>546486.98464000004</v>
      </c>
      <c r="G79" s="18"/>
      <c r="H79" s="18"/>
      <c r="I79" s="5"/>
      <c r="J79" s="13"/>
      <c r="L79" s="13"/>
      <c r="N79" s="12"/>
    </row>
    <row r="80" spans="1:15" ht="19.5" customHeight="1" x14ac:dyDescent="0.25">
      <c r="A80" s="116"/>
      <c r="B80" s="128"/>
      <c r="C80" s="19">
        <v>2023</v>
      </c>
      <c r="D80" s="18">
        <f t="shared" si="7"/>
        <v>398572.24233000004</v>
      </c>
      <c r="E80" s="18"/>
      <c r="F80" s="18">
        <v>398572.24233000004</v>
      </c>
      <c r="G80" s="18"/>
      <c r="H80" s="18"/>
      <c r="I80" s="5"/>
      <c r="J80" s="13"/>
      <c r="L80" s="13"/>
      <c r="N80" s="12"/>
    </row>
    <row r="81" spans="1:14" ht="18" customHeight="1" x14ac:dyDescent="0.25">
      <c r="A81" s="117"/>
      <c r="B81" s="128"/>
      <c r="C81" s="19">
        <v>2024</v>
      </c>
      <c r="D81" s="18">
        <f t="shared" si="7"/>
        <v>578060.5</v>
      </c>
      <c r="E81" s="18"/>
      <c r="F81" s="18">
        <v>578060.5</v>
      </c>
      <c r="G81" s="18"/>
      <c r="H81" s="18"/>
      <c r="I81" s="5"/>
      <c r="J81" s="13"/>
      <c r="L81" s="13"/>
      <c r="N81" s="12"/>
    </row>
    <row r="82" spans="1:14" ht="16.5" customHeight="1" x14ac:dyDescent="0.25">
      <c r="A82" s="154" t="s">
        <v>32</v>
      </c>
      <c r="B82" s="128"/>
      <c r="C82" s="19">
        <v>2018</v>
      </c>
      <c r="D82" s="18">
        <v>1922582.2</v>
      </c>
      <c r="E82" s="18"/>
      <c r="F82" s="18">
        <v>1922582.2</v>
      </c>
      <c r="G82" s="18"/>
      <c r="H82" s="18"/>
      <c r="I82" s="32"/>
      <c r="J82" s="13"/>
      <c r="K82" s="13"/>
      <c r="L82" s="13"/>
      <c r="N82" s="12"/>
    </row>
    <row r="83" spans="1:14" ht="15.75" customHeight="1" x14ac:dyDescent="0.25">
      <c r="A83" s="116"/>
      <c r="B83" s="128"/>
      <c r="C83" s="19">
        <v>2019</v>
      </c>
      <c r="D83" s="18">
        <v>817771.11806999997</v>
      </c>
      <c r="E83" s="18">
        <v>270000</v>
      </c>
      <c r="F83" s="18">
        <v>547771.11806999997</v>
      </c>
      <c r="G83" s="18"/>
      <c r="H83" s="18"/>
      <c r="I83" s="32"/>
      <c r="J83" s="13"/>
      <c r="K83" s="13"/>
      <c r="L83" s="13"/>
      <c r="N83" s="12"/>
    </row>
    <row r="84" spans="1:14" ht="17.25" customHeight="1" x14ac:dyDescent="0.25">
      <c r="A84" s="116"/>
      <c r="B84" s="128"/>
      <c r="C84" s="19">
        <v>2020</v>
      </c>
      <c r="D84" s="18">
        <f>E84+F84+G84+H84</f>
        <v>619191.31070999999</v>
      </c>
      <c r="E84" s="18"/>
      <c r="F84" s="18">
        <v>619191.31070999999</v>
      </c>
      <c r="G84" s="18"/>
      <c r="H84" s="18"/>
      <c r="I84" s="5"/>
      <c r="J84" s="13"/>
      <c r="L84" s="13"/>
      <c r="N84" s="12"/>
    </row>
    <row r="85" spans="1:14" ht="15" customHeight="1" x14ac:dyDescent="0.25">
      <c r="A85" s="116"/>
      <c r="B85" s="128"/>
      <c r="C85" s="19">
        <v>2021</v>
      </c>
      <c r="D85" s="18">
        <f t="shared" si="7"/>
        <v>386373.81406999996</v>
      </c>
      <c r="E85" s="18"/>
      <c r="F85" s="18">
        <v>386373.81406999996</v>
      </c>
      <c r="G85" s="18"/>
      <c r="H85" s="18"/>
      <c r="I85" s="5"/>
      <c r="J85" s="13"/>
      <c r="L85" s="13"/>
      <c r="N85" s="12"/>
    </row>
    <row r="86" spans="1:14" ht="15.75" customHeight="1" x14ac:dyDescent="0.25">
      <c r="A86" s="116"/>
      <c r="B86" s="128"/>
      <c r="C86" s="19">
        <v>2022</v>
      </c>
      <c r="D86" s="18">
        <f t="shared" si="7"/>
        <v>317423.19948000001</v>
      </c>
      <c r="E86" s="18"/>
      <c r="F86" s="18">
        <v>317423.19948000001</v>
      </c>
      <c r="G86" s="18"/>
      <c r="H86" s="18"/>
      <c r="I86" s="5"/>
      <c r="J86" s="13"/>
      <c r="L86" s="13"/>
      <c r="N86" s="12"/>
    </row>
    <row r="87" spans="1:14" ht="18" customHeight="1" x14ac:dyDescent="0.25">
      <c r="A87" s="116"/>
      <c r="B87" s="128"/>
      <c r="C87" s="19">
        <v>2023</v>
      </c>
      <c r="D87" s="18">
        <f t="shared" si="7"/>
        <v>240788.01066999999</v>
      </c>
      <c r="E87" s="18"/>
      <c r="F87" s="18">
        <v>240788.01066999999</v>
      </c>
      <c r="G87" s="18"/>
      <c r="H87" s="18"/>
      <c r="I87" s="5"/>
      <c r="J87" s="13"/>
      <c r="L87" s="13"/>
      <c r="N87" s="12"/>
    </row>
    <row r="88" spans="1:14" ht="18" customHeight="1" x14ac:dyDescent="0.25">
      <c r="A88" s="117"/>
      <c r="B88" s="128"/>
      <c r="C88" s="19">
        <v>2024</v>
      </c>
      <c r="D88" s="18">
        <f t="shared" si="7"/>
        <v>556492.9</v>
      </c>
      <c r="E88" s="18"/>
      <c r="F88" s="18">
        <v>556492.9</v>
      </c>
      <c r="G88" s="18"/>
      <c r="H88" s="18"/>
      <c r="I88" s="5"/>
      <c r="J88" s="13"/>
      <c r="L88" s="13"/>
      <c r="N88" s="12"/>
    </row>
    <row r="89" spans="1:14" ht="63.75" customHeight="1" x14ac:dyDescent="0.25">
      <c r="A89" s="68" t="s">
        <v>33</v>
      </c>
      <c r="B89" s="129"/>
      <c r="C89" s="19">
        <v>2018</v>
      </c>
      <c r="D89" s="18">
        <f>E89+F89+G89+H89</f>
        <v>40000</v>
      </c>
      <c r="E89" s="18"/>
      <c r="F89" s="18">
        <v>40000</v>
      </c>
      <c r="G89" s="18"/>
      <c r="H89" s="18"/>
      <c r="I89" s="5"/>
      <c r="J89" s="13"/>
      <c r="L89" s="13"/>
      <c r="N89" s="12"/>
    </row>
    <row r="90" spans="1:14" ht="23.25" customHeight="1" x14ac:dyDescent="0.25">
      <c r="A90" s="25" t="s">
        <v>16</v>
      </c>
      <c r="B90" s="71"/>
      <c r="C90" s="75" t="s">
        <v>9</v>
      </c>
      <c r="D90" s="18">
        <f>E90+F90+G90+H90</f>
        <v>32811764.996979997</v>
      </c>
      <c r="E90" s="18">
        <f>SUM(E61:E67)</f>
        <v>926500</v>
      </c>
      <c r="F90" s="18">
        <f>SUM(F61:F67)</f>
        <v>31885264.996979997</v>
      </c>
      <c r="G90" s="18"/>
      <c r="H90" s="18"/>
      <c r="I90" s="5"/>
      <c r="J90" s="13"/>
      <c r="L90" s="13"/>
      <c r="N90" s="12"/>
    </row>
    <row r="91" spans="1:14" ht="14.25" customHeight="1" x14ac:dyDescent="0.25">
      <c r="A91" s="101" t="s">
        <v>58</v>
      </c>
      <c r="B91" s="104" t="s">
        <v>11</v>
      </c>
      <c r="C91" s="19">
        <v>2019</v>
      </c>
      <c r="D91" s="18">
        <v>1301700.95805</v>
      </c>
      <c r="E91" s="18">
        <v>296317.40000000002</v>
      </c>
      <c r="F91" s="18">
        <v>1005383.55805</v>
      </c>
      <c r="G91" s="18"/>
      <c r="H91" s="18"/>
      <c r="I91" s="5"/>
      <c r="J91" s="13"/>
      <c r="L91" s="13"/>
      <c r="N91" s="12"/>
    </row>
    <row r="92" spans="1:14" ht="18.75" customHeight="1" x14ac:dyDescent="0.25">
      <c r="A92" s="169"/>
      <c r="B92" s="128"/>
      <c r="C92" s="19">
        <v>2020</v>
      </c>
      <c r="D92" s="18">
        <f t="shared" ref="D92:D97" si="8">E92+F92+G92+H92</f>
        <v>2040464.5350299999</v>
      </c>
      <c r="E92" s="18"/>
      <c r="F92" s="18">
        <v>2040464.5350299999</v>
      </c>
      <c r="G92" s="18"/>
      <c r="H92" s="18"/>
      <c r="I92" s="5"/>
      <c r="J92" s="13"/>
      <c r="L92" s="13"/>
      <c r="N92" s="12"/>
    </row>
    <row r="93" spans="1:14" ht="17.25" customHeight="1" x14ac:dyDescent="0.25">
      <c r="A93" s="169"/>
      <c r="B93" s="128"/>
      <c r="C93" s="19">
        <v>2021</v>
      </c>
      <c r="D93" s="18">
        <f t="shared" si="8"/>
        <v>2185845.02416</v>
      </c>
      <c r="E93" s="18">
        <v>500000</v>
      </c>
      <c r="F93" s="18">
        <v>1685845.02416</v>
      </c>
      <c r="G93" s="18"/>
      <c r="H93" s="18"/>
      <c r="I93" s="5"/>
      <c r="J93" s="13"/>
      <c r="L93" s="13"/>
      <c r="N93" s="12"/>
    </row>
    <row r="94" spans="1:14" ht="18" customHeight="1" x14ac:dyDescent="0.25">
      <c r="A94" s="169"/>
      <c r="B94" s="128"/>
      <c r="C94" s="19">
        <v>2022</v>
      </c>
      <c r="D94" s="18">
        <f t="shared" si="8"/>
        <v>2043177.1583400001</v>
      </c>
      <c r="E94" s="18"/>
      <c r="F94" s="18">
        <v>2043177.1583400001</v>
      </c>
      <c r="G94" s="18"/>
      <c r="H94" s="18"/>
      <c r="I94" s="5"/>
      <c r="J94" s="13"/>
      <c r="L94" s="13"/>
      <c r="N94" s="12"/>
    </row>
    <row r="95" spans="1:14" ht="19.5" customHeight="1" x14ac:dyDescent="0.25">
      <c r="A95" s="169"/>
      <c r="B95" s="128"/>
      <c r="C95" s="19">
        <v>2023</v>
      </c>
      <c r="D95" s="18">
        <f t="shared" si="8"/>
        <v>1854153.77691</v>
      </c>
      <c r="E95" s="18"/>
      <c r="F95" s="18">
        <v>1854153.77691</v>
      </c>
      <c r="G95" s="18"/>
      <c r="H95" s="18"/>
      <c r="I95" s="5"/>
      <c r="J95" s="13"/>
      <c r="L95" s="13"/>
      <c r="N95" s="12"/>
    </row>
    <row r="96" spans="1:14" ht="17.25" customHeight="1" x14ac:dyDescent="0.25">
      <c r="A96" s="147"/>
      <c r="B96" s="129"/>
      <c r="C96" s="19">
        <v>2024</v>
      </c>
      <c r="D96" s="18">
        <f t="shared" si="8"/>
        <v>1851219.9705000001</v>
      </c>
      <c r="E96" s="18"/>
      <c r="F96" s="18">
        <v>1851219.9705000001</v>
      </c>
      <c r="G96" s="18"/>
      <c r="H96" s="18"/>
      <c r="I96" s="5"/>
      <c r="J96" s="13"/>
      <c r="L96" s="13"/>
      <c r="N96" s="12"/>
    </row>
    <row r="97" spans="1:14" ht="26.25" customHeight="1" x14ac:dyDescent="0.25">
      <c r="A97" s="25" t="s">
        <v>16</v>
      </c>
      <c r="B97" s="67"/>
      <c r="C97" s="75" t="s">
        <v>9</v>
      </c>
      <c r="D97" s="18">
        <f t="shared" si="8"/>
        <v>11276561.42299</v>
      </c>
      <c r="E97" s="18">
        <f>SUM(E91:E96)</f>
        <v>796317.4</v>
      </c>
      <c r="F97" s="18">
        <f>SUM(F91:F96)</f>
        <v>10480244.02299</v>
      </c>
      <c r="G97" s="18"/>
      <c r="H97" s="18"/>
      <c r="I97" s="5"/>
      <c r="J97" s="13"/>
      <c r="L97" s="13"/>
      <c r="N97" s="12"/>
    </row>
    <row r="98" spans="1:14" ht="21.75" customHeight="1" x14ac:dyDescent="0.25">
      <c r="A98" s="114" t="s">
        <v>57</v>
      </c>
      <c r="B98" s="110" t="s">
        <v>11</v>
      </c>
      <c r="C98" s="19">
        <v>2018</v>
      </c>
      <c r="D98" s="18">
        <v>710728.82878999994</v>
      </c>
      <c r="E98" s="18"/>
      <c r="F98" s="79">
        <v>531044.44279</v>
      </c>
      <c r="G98" s="18">
        <v>179684.386</v>
      </c>
      <c r="H98" s="18"/>
      <c r="I98" s="5"/>
      <c r="J98" s="13"/>
      <c r="L98" s="10"/>
      <c r="N98" s="10"/>
    </row>
    <row r="99" spans="1:14" ht="20.25" customHeight="1" x14ac:dyDescent="0.25">
      <c r="A99" s="115"/>
      <c r="B99" s="111"/>
      <c r="C99" s="19">
        <v>2019</v>
      </c>
      <c r="D99" s="18">
        <v>1111736.5443</v>
      </c>
      <c r="E99" s="18"/>
      <c r="F99" s="80">
        <v>935689.42799999996</v>
      </c>
      <c r="G99" s="18">
        <v>176047.11629999999</v>
      </c>
      <c r="H99" s="18"/>
      <c r="I99" s="5"/>
      <c r="J99" s="10"/>
      <c r="K99" s="10"/>
      <c r="L99" s="10"/>
      <c r="M99" s="10"/>
      <c r="N99" s="10"/>
    </row>
    <row r="100" spans="1:14" ht="18.75" customHeight="1" x14ac:dyDescent="0.25">
      <c r="A100" s="115"/>
      <c r="B100" s="111"/>
      <c r="C100" s="19">
        <v>2020</v>
      </c>
      <c r="D100" s="18">
        <f t="shared" ref="D100:D112" si="9">E100+F100+G100+H100</f>
        <v>1530886.2318</v>
      </c>
      <c r="E100" s="18"/>
      <c r="F100" s="18">
        <f>F107+F111</f>
        <v>1272009.0318</v>
      </c>
      <c r="G100" s="18">
        <f>G107+G111</f>
        <v>258877.2</v>
      </c>
      <c r="H100" s="18"/>
      <c r="I100" s="5"/>
      <c r="J100" s="11"/>
      <c r="K100" s="11"/>
      <c r="L100" s="10"/>
      <c r="N100" s="10"/>
    </row>
    <row r="101" spans="1:14" ht="23.25" customHeight="1" x14ac:dyDescent="0.25">
      <c r="A101" s="115"/>
      <c r="B101" s="111"/>
      <c r="C101" s="19">
        <v>2021</v>
      </c>
      <c r="D101" s="18">
        <f t="shared" si="9"/>
        <v>1240355.73125</v>
      </c>
      <c r="E101" s="18"/>
      <c r="F101" s="18">
        <f>F108+F112</f>
        <v>1145607.33125</v>
      </c>
      <c r="G101" s="18">
        <f>G108+G112</f>
        <v>94748.4</v>
      </c>
      <c r="H101" s="18"/>
      <c r="I101" s="5"/>
      <c r="J101" s="11"/>
      <c r="K101" s="11"/>
      <c r="L101" s="10"/>
      <c r="N101" s="10"/>
    </row>
    <row r="102" spans="1:14" ht="21" customHeight="1" x14ac:dyDescent="0.25">
      <c r="A102" s="115"/>
      <c r="B102" s="111"/>
      <c r="C102" s="19">
        <v>2022</v>
      </c>
      <c r="D102" s="18">
        <f t="shared" si="9"/>
        <v>1042191.5</v>
      </c>
      <c r="E102" s="18"/>
      <c r="F102" s="18">
        <f t="shared" ref="F102:G104" si="10">F113</f>
        <v>937972.3</v>
      </c>
      <c r="G102" s="18">
        <f t="shared" si="10"/>
        <v>104219.2</v>
      </c>
      <c r="H102" s="18"/>
      <c r="I102" s="5"/>
      <c r="J102" s="11"/>
      <c r="K102" s="11"/>
      <c r="L102" s="10"/>
      <c r="N102" s="10"/>
    </row>
    <row r="103" spans="1:14" ht="24" customHeight="1" x14ac:dyDescent="0.25">
      <c r="A103" s="115"/>
      <c r="B103" s="111"/>
      <c r="C103" s="19">
        <v>2023</v>
      </c>
      <c r="D103" s="18">
        <f t="shared" si="9"/>
        <v>786758.64628999995</v>
      </c>
      <c r="E103" s="18"/>
      <c r="F103" s="18">
        <f t="shared" si="10"/>
        <v>702115.64628999995</v>
      </c>
      <c r="G103" s="18">
        <f t="shared" si="10"/>
        <v>84643</v>
      </c>
      <c r="H103" s="18"/>
      <c r="I103" s="5"/>
      <c r="J103" s="11"/>
      <c r="K103" s="11"/>
      <c r="L103" s="10"/>
      <c r="N103" s="10"/>
    </row>
    <row r="104" spans="1:14" ht="18" customHeight="1" x14ac:dyDescent="0.25">
      <c r="A104" s="118"/>
      <c r="B104" s="111"/>
      <c r="C104" s="19">
        <v>2024</v>
      </c>
      <c r="D104" s="18">
        <f t="shared" si="9"/>
        <v>352766.2</v>
      </c>
      <c r="E104" s="18"/>
      <c r="F104" s="18">
        <f t="shared" si="10"/>
        <v>317489.5</v>
      </c>
      <c r="G104" s="18">
        <f t="shared" si="10"/>
        <v>35276.699999999997</v>
      </c>
      <c r="H104" s="18"/>
      <c r="I104" s="5"/>
      <c r="J104" s="11"/>
      <c r="K104" s="11"/>
      <c r="L104" s="10"/>
      <c r="N104" s="10"/>
    </row>
    <row r="105" spans="1:14" ht="20.25" customHeight="1" x14ac:dyDescent="0.25">
      <c r="A105" s="107" t="s">
        <v>49</v>
      </c>
      <c r="B105" s="112"/>
      <c r="C105" s="19">
        <v>2018</v>
      </c>
      <c r="D105" s="18">
        <f t="shared" si="9"/>
        <v>341298.7</v>
      </c>
      <c r="E105" s="18"/>
      <c r="F105" s="18">
        <v>230000</v>
      </c>
      <c r="G105" s="18">
        <v>111298.7</v>
      </c>
      <c r="H105" s="18"/>
      <c r="I105" s="5"/>
      <c r="J105" s="11"/>
      <c r="K105" s="11"/>
      <c r="L105" s="10"/>
      <c r="N105" s="10"/>
    </row>
    <row r="106" spans="1:14" ht="18.75" customHeight="1" x14ac:dyDescent="0.25">
      <c r="A106" s="108"/>
      <c r="B106" s="112"/>
      <c r="C106" s="19">
        <v>2019</v>
      </c>
      <c r="D106" s="18">
        <f t="shared" si="9"/>
        <v>310563.7</v>
      </c>
      <c r="E106" s="18"/>
      <c r="F106" s="18">
        <v>230000</v>
      </c>
      <c r="G106" s="18">
        <v>80563.7</v>
      </c>
      <c r="H106" s="18"/>
      <c r="I106" s="5"/>
      <c r="J106" s="11"/>
      <c r="K106" s="11"/>
      <c r="L106" s="10"/>
      <c r="N106" s="10"/>
    </row>
    <row r="107" spans="1:14" ht="18.75" customHeight="1" x14ac:dyDescent="0.25">
      <c r="A107" s="108"/>
      <c r="B107" s="112"/>
      <c r="C107" s="65">
        <v>2020</v>
      </c>
      <c r="D107" s="86">
        <f t="shared" si="9"/>
        <v>907288.39999999991</v>
      </c>
      <c r="E107" s="86"/>
      <c r="F107" s="89">
        <v>720855.7</v>
      </c>
      <c r="G107" s="93">
        <v>186432.7</v>
      </c>
      <c r="H107" s="18"/>
      <c r="I107" s="5"/>
      <c r="J107" s="11"/>
      <c r="K107" s="11"/>
      <c r="L107" s="10"/>
      <c r="N107" s="10"/>
    </row>
    <row r="108" spans="1:14" ht="18.75" customHeight="1" x14ac:dyDescent="0.25">
      <c r="A108" s="109"/>
      <c r="B108" s="112"/>
      <c r="C108" s="87">
        <v>2021</v>
      </c>
      <c r="D108" s="89">
        <f t="shared" si="9"/>
        <v>444444.5</v>
      </c>
      <c r="E108" s="88"/>
      <c r="F108" s="91">
        <v>400000</v>
      </c>
      <c r="G108" s="92">
        <v>44444.5</v>
      </c>
      <c r="H108" s="90"/>
      <c r="I108" s="5"/>
      <c r="J108" s="11"/>
      <c r="K108" s="11"/>
      <c r="L108" s="10"/>
      <c r="N108" s="10"/>
    </row>
    <row r="109" spans="1:14" ht="21" customHeight="1" x14ac:dyDescent="0.25">
      <c r="A109" s="107" t="s">
        <v>48</v>
      </c>
      <c r="B109" s="112"/>
      <c r="C109" s="19">
        <v>2018</v>
      </c>
      <c r="D109" s="18">
        <f t="shared" si="9"/>
        <v>369430.14279000001</v>
      </c>
      <c r="E109" s="18"/>
      <c r="F109" s="82">
        <v>301044.44279</v>
      </c>
      <c r="G109" s="82">
        <v>68385.7</v>
      </c>
      <c r="H109" s="18"/>
      <c r="I109" s="5"/>
      <c r="J109" s="11"/>
      <c r="K109" s="11"/>
      <c r="L109" s="10"/>
      <c r="N109" s="10"/>
    </row>
    <row r="110" spans="1:14" ht="21" customHeight="1" x14ac:dyDescent="0.25">
      <c r="A110" s="108"/>
      <c r="B110" s="112"/>
      <c r="C110" s="19">
        <v>2019</v>
      </c>
      <c r="D110" s="18">
        <f t="shared" si="9"/>
        <v>801172.82799999998</v>
      </c>
      <c r="E110" s="18"/>
      <c r="F110" s="18">
        <v>705689.42799999996</v>
      </c>
      <c r="G110" s="18">
        <v>95483.4</v>
      </c>
      <c r="H110" s="18"/>
      <c r="I110" s="5"/>
      <c r="J110" s="11"/>
      <c r="K110" s="11"/>
      <c r="L110" s="10"/>
      <c r="N110" s="10"/>
    </row>
    <row r="111" spans="1:14" ht="21" customHeight="1" x14ac:dyDescent="0.25">
      <c r="A111" s="108"/>
      <c r="B111" s="112"/>
      <c r="C111" s="19">
        <v>2020</v>
      </c>
      <c r="D111" s="18">
        <f t="shared" si="9"/>
        <v>623597.83180000004</v>
      </c>
      <c r="E111" s="18"/>
      <c r="F111" s="18">
        <v>551153.33180000004</v>
      </c>
      <c r="G111" s="18">
        <v>72444.5</v>
      </c>
      <c r="H111" s="18"/>
      <c r="I111" s="5"/>
      <c r="J111" s="11"/>
      <c r="K111" s="11"/>
      <c r="L111" s="10"/>
      <c r="N111" s="10"/>
    </row>
    <row r="112" spans="1:14" ht="21" customHeight="1" x14ac:dyDescent="0.25">
      <c r="A112" s="108"/>
      <c r="B112" s="112"/>
      <c r="C112" s="19">
        <v>2021</v>
      </c>
      <c r="D112" s="18">
        <f t="shared" si="9"/>
        <v>795911.23125000007</v>
      </c>
      <c r="E112" s="18"/>
      <c r="F112" s="18">
        <v>745607.33125000005</v>
      </c>
      <c r="G112" s="18">
        <v>50303.9</v>
      </c>
      <c r="H112" s="18"/>
      <c r="I112" s="5"/>
      <c r="J112" s="11"/>
      <c r="K112" s="11"/>
      <c r="L112" s="10"/>
      <c r="N112" s="10"/>
    </row>
    <row r="113" spans="1:15" ht="21" customHeight="1" x14ac:dyDescent="0.25">
      <c r="A113" s="108"/>
      <c r="B113" s="112"/>
      <c r="C113" s="19">
        <v>2022</v>
      </c>
      <c r="D113" s="18">
        <v>1042191.5</v>
      </c>
      <c r="E113" s="18"/>
      <c r="F113" s="18">
        <v>937972.3</v>
      </c>
      <c r="G113" s="18">
        <v>104219.2</v>
      </c>
      <c r="H113" s="18"/>
      <c r="I113" s="5"/>
      <c r="J113" s="11"/>
      <c r="K113" s="11"/>
      <c r="L113" s="10"/>
      <c r="N113" s="10"/>
    </row>
    <row r="114" spans="1:15" ht="21" customHeight="1" x14ac:dyDescent="0.25">
      <c r="A114" s="108"/>
      <c r="B114" s="112"/>
      <c r="C114" s="19">
        <v>2023</v>
      </c>
      <c r="D114" s="18">
        <v>846430.16299999994</v>
      </c>
      <c r="E114" s="18"/>
      <c r="F114" s="18">
        <v>702115.64628999995</v>
      </c>
      <c r="G114" s="18">
        <v>84643</v>
      </c>
      <c r="H114" s="18"/>
      <c r="I114" s="5"/>
      <c r="J114" s="11"/>
      <c r="K114" s="11"/>
      <c r="L114" s="10"/>
      <c r="N114" s="10"/>
    </row>
    <row r="115" spans="1:15" ht="21" customHeight="1" x14ac:dyDescent="0.25">
      <c r="A115" s="109"/>
      <c r="B115" s="113"/>
      <c r="C115" s="19">
        <v>2024</v>
      </c>
      <c r="D115" s="18">
        <v>352766.2</v>
      </c>
      <c r="E115" s="18"/>
      <c r="F115" s="18">
        <v>317489.5</v>
      </c>
      <c r="G115" s="18">
        <v>35276.699999999997</v>
      </c>
      <c r="H115" s="18"/>
      <c r="I115" s="5"/>
      <c r="J115" s="11"/>
      <c r="K115" s="11"/>
      <c r="L115" s="10"/>
      <c r="N115" s="10"/>
    </row>
    <row r="116" spans="1:15" ht="23.25" customHeight="1" x14ac:dyDescent="0.25">
      <c r="A116" s="25" t="s">
        <v>16</v>
      </c>
      <c r="B116" s="71"/>
      <c r="C116" s="75" t="s">
        <v>9</v>
      </c>
      <c r="D116" s="18">
        <f>D98+D99+D100+D101+D102+D103+D104</f>
        <v>6775423.68243</v>
      </c>
      <c r="E116" s="81"/>
      <c r="F116" s="18">
        <f>F98+F99+F100+F101+F102+F103+F104</f>
        <v>5841927.6801299993</v>
      </c>
      <c r="G116" s="18">
        <f>G98+G99+G100+G101+G102+G103+G104</f>
        <v>933496.00229999993</v>
      </c>
      <c r="H116" s="18"/>
      <c r="I116" s="5"/>
      <c r="J116" s="11"/>
      <c r="K116" s="11"/>
      <c r="L116" s="10"/>
      <c r="N116" s="10"/>
    </row>
    <row r="117" spans="1:15" ht="22.5" customHeight="1" x14ac:dyDescent="0.25">
      <c r="A117" s="101" t="s">
        <v>55</v>
      </c>
      <c r="B117" s="110" t="s">
        <v>11</v>
      </c>
      <c r="C117" s="19">
        <v>2018</v>
      </c>
      <c r="D117" s="18">
        <v>305652.23619000003</v>
      </c>
      <c r="E117" s="18"/>
      <c r="F117" s="18">
        <v>305652.23619000003</v>
      </c>
      <c r="G117" s="18"/>
      <c r="H117" s="18"/>
      <c r="I117" s="5"/>
      <c r="K117" s="10"/>
      <c r="L117" s="13"/>
      <c r="M117" s="13"/>
      <c r="N117" s="12"/>
    </row>
    <row r="118" spans="1:15" ht="22.5" customHeight="1" x14ac:dyDescent="0.25">
      <c r="A118" s="102"/>
      <c r="B118" s="111"/>
      <c r="C118" s="19">
        <v>2019</v>
      </c>
      <c r="D118" s="18">
        <v>920892.93700000003</v>
      </c>
      <c r="E118" s="18"/>
      <c r="F118" s="18">
        <v>920892.93700000003</v>
      </c>
      <c r="G118" s="18"/>
      <c r="H118" s="18"/>
      <c r="I118" s="5"/>
      <c r="K118" s="10"/>
      <c r="L118" s="10"/>
      <c r="M118" s="10"/>
      <c r="N118" s="10"/>
      <c r="O118" s="10"/>
    </row>
    <row r="119" spans="1:15" ht="23.25" customHeight="1" x14ac:dyDescent="0.25">
      <c r="A119" s="102"/>
      <c r="B119" s="111"/>
      <c r="C119" s="19">
        <v>2020</v>
      </c>
      <c r="D119" s="18">
        <f t="shared" ref="D119:D132" si="11">E119+F119+G119+H119</f>
        <v>879303.64977000002</v>
      </c>
      <c r="E119" s="18"/>
      <c r="F119" s="18">
        <v>879303.64977000002</v>
      </c>
      <c r="G119" s="18"/>
      <c r="H119" s="18"/>
      <c r="I119" s="5"/>
      <c r="K119" s="10"/>
      <c r="L119" s="10"/>
      <c r="M119" s="10"/>
      <c r="N119" s="10"/>
      <c r="O119" s="10"/>
    </row>
    <row r="120" spans="1:15" ht="29.25" customHeight="1" x14ac:dyDescent="0.25">
      <c r="A120" s="102"/>
      <c r="B120" s="111"/>
      <c r="C120" s="19">
        <v>2021</v>
      </c>
      <c r="D120" s="18">
        <f t="shared" si="11"/>
        <v>999466.24200999993</v>
      </c>
      <c r="E120" s="18"/>
      <c r="F120" s="18">
        <f>F124+F126+F128+F130</f>
        <v>999466.24200999993</v>
      </c>
      <c r="G120" s="18"/>
      <c r="H120" s="18"/>
      <c r="I120" s="5"/>
      <c r="K120" s="10"/>
      <c r="L120" s="10"/>
      <c r="M120" s="10"/>
      <c r="N120" s="10"/>
      <c r="O120" s="10"/>
    </row>
    <row r="121" spans="1:15" ht="27" customHeight="1" x14ac:dyDescent="0.25">
      <c r="A121" s="102"/>
      <c r="B121" s="111"/>
      <c r="C121" s="19">
        <v>2022</v>
      </c>
      <c r="D121" s="18">
        <f t="shared" si="11"/>
        <v>820032.49861999997</v>
      </c>
      <c r="E121" s="18"/>
      <c r="F121" s="18">
        <f>F125+F127+F129+F131</f>
        <v>820032.49861999997</v>
      </c>
      <c r="G121" s="18"/>
      <c r="H121" s="18"/>
      <c r="I121" s="5"/>
      <c r="K121" s="10"/>
      <c r="L121" s="10"/>
      <c r="M121" s="10"/>
      <c r="N121" s="10"/>
      <c r="O121" s="10"/>
    </row>
    <row r="122" spans="1:15" ht="25.5" customHeight="1" x14ac:dyDescent="0.25">
      <c r="A122" s="102"/>
      <c r="B122" s="111"/>
      <c r="C122" s="19">
        <v>2023</v>
      </c>
      <c r="D122" s="18">
        <f t="shared" si="11"/>
        <v>739610.01627000002</v>
      </c>
      <c r="E122" s="18"/>
      <c r="F122" s="18">
        <v>739610.01627000002</v>
      </c>
      <c r="G122" s="18"/>
      <c r="H122" s="18"/>
      <c r="I122" s="5"/>
      <c r="K122" s="10"/>
      <c r="L122" s="10"/>
      <c r="M122" s="10"/>
      <c r="N122" s="10"/>
      <c r="O122" s="10"/>
    </row>
    <row r="123" spans="1:15" ht="21" customHeight="1" x14ac:dyDescent="0.25">
      <c r="A123" s="103"/>
      <c r="B123" s="111"/>
      <c r="C123" s="19">
        <v>2024</v>
      </c>
      <c r="D123" s="18">
        <f t="shared" si="11"/>
        <v>150473.03512000002</v>
      </c>
      <c r="E123" s="18"/>
      <c r="F123" s="18">
        <f>125676.8+24796.23512</f>
        <v>150473.03512000002</v>
      </c>
      <c r="G123" s="18"/>
      <c r="H123" s="18"/>
      <c r="I123" s="5"/>
      <c r="K123" s="10"/>
      <c r="L123" s="10"/>
      <c r="M123" s="10"/>
      <c r="N123" s="10"/>
      <c r="O123" s="10"/>
    </row>
    <row r="124" spans="1:15" ht="112.5" customHeight="1" x14ac:dyDescent="0.25">
      <c r="A124" s="101" t="s">
        <v>62</v>
      </c>
      <c r="B124" s="111"/>
      <c r="C124" s="19">
        <v>2021</v>
      </c>
      <c r="D124" s="18">
        <f t="shared" si="11"/>
        <v>660483.61023999995</v>
      </c>
      <c r="E124" s="18"/>
      <c r="F124" s="18">
        <v>660483.61023999995</v>
      </c>
      <c r="G124" s="18"/>
      <c r="H124" s="18"/>
      <c r="I124" s="5"/>
      <c r="K124" s="10"/>
      <c r="L124" s="10"/>
      <c r="M124" s="10"/>
      <c r="N124" s="10"/>
      <c r="O124" s="10"/>
    </row>
    <row r="125" spans="1:15" ht="25.5" customHeight="1" x14ac:dyDescent="0.25">
      <c r="A125" s="103"/>
      <c r="B125" s="111"/>
      <c r="C125" s="19">
        <v>2022</v>
      </c>
      <c r="D125" s="18">
        <f>F125</f>
        <v>654032.49861999997</v>
      </c>
      <c r="E125" s="18"/>
      <c r="F125" s="18">
        <v>654032.49861999997</v>
      </c>
      <c r="G125" s="18"/>
      <c r="H125" s="18"/>
      <c r="I125" s="5"/>
      <c r="K125" s="10"/>
      <c r="L125" s="10"/>
      <c r="M125" s="10"/>
      <c r="N125" s="10"/>
      <c r="O125" s="10"/>
    </row>
    <row r="126" spans="1:15" ht="137.25" customHeight="1" x14ac:dyDescent="0.25">
      <c r="A126" s="101" t="s">
        <v>65</v>
      </c>
      <c r="B126" s="111"/>
      <c r="C126" s="19">
        <v>2021</v>
      </c>
      <c r="D126" s="18">
        <f t="shared" si="11"/>
        <v>9000</v>
      </c>
      <c r="E126" s="18"/>
      <c r="F126" s="18">
        <v>9000</v>
      </c>
      <c r="G126" s="18"/>
      <c r="H126" s="18"/>
      <c r="I126" s="5"/>
      <c r="K126" s="10"/>
      <c r="L126" s="10"/>
      <c r="M126" s="10"/>
      <c r="N126" s="10"/>
      <c r="O126" s="10"/>
    </row>
    <row r="127" spans="1:15" ht="28.5" customHeight="1" x14ac:dyDescent="0.25">
      <c r="A127" s="103"/>
      <c r="B127" s="111"/>
      <c r="C127" s="19">
        <v>2022</v>
      </c>
      <c r="D127" s="18">
        <f>F127</f>
        <v>10000</v>
      </c>
      <c r="E127" s="18"/>
      <c r="F127" s="18">
        <v>10000</v>
      </c>
      <c r="G127" s="18"/>
      <c r="H127" s="18"/>
      <c r="I127" s="5"/>
      <c r="K127" s="10"/>
      <c r="L127" s="10"/>
      <c r="M127" s="10"/>
      <c r="N127" s="10"/>
      <c r="O127" s="10"/>
    </row>
    <row r="128" spans="1:15" ht="172.5" customHeight="1" x14ac:dyDescent="0.25">
      <c r="A128" s="101" t="s">
        <v>63</v>
      </c>
      <c r="B128" s="111"/>
      <c r="C128" s="19">
        <v>2021</v>
      </c>
      <c r="D128" s="18">
        <f t="shared" si="11"/>
        <v>270607.51318000001</v>
      </c>
      <c r="E128" s="18"/>
      <c r="F128" s="18">
        <v>270607.51318000001</v>
      </c>
      <c r="G128" s="18"/>
      <c r="H128" s="18"/>
      <c r="I128" s="5"/>
      <c r="K128" s="10"/>
      <c r="L128" s="10"/>
      <c r="M128" s="10"/>
      <c r="N128" s="10"/>
      <c r="O128" s="10"/>
    </row>
    <row r="129" spans="1:15" ht="27.75" customHeight="1" x14ac:dyDescent="0.25">
      <c r="A129" s="103"/>
      <c r="B129" s="111"/>
      <c r="C129" s="19">
        <v>2022</v>
      </c>
      <c r="D129" s="18">
        <f t="shared" si="11"/>
        <v>126000</v>
      </c>
      <c r="E129" s="18"/>
      <c r="F129" s="18">
        <v>126000</v>
      </c>
      <c r="G129" s="18"/>
      <c r="H129" s="18"/>
      <c r="I129" s="5"/>
      <c r="K129" s="10"/>
      <c r="L129" s="10"/>
      <c r="M129" s="10"/>
      <c r="N129" s="10"/>
      <c r="O129" s="10"/>
    </row>
    <row r="130" spans="1:15" ht="27" customHeight="1" x14ac:dyDescent="0.25">
      <c r="A130" s="101" t="s">
        <v>64</v>
      </c>
      <c r="B130" s="111"/>
      <c r="C130" s="19">
        <v>2021</v>
      </c>
      <c r="D130" s="18">
        <f t="shared" si="11"/>
        <v>59375.118589999998</v>
      </c>
      <c r="E130" s="18"/>
      <c r="F130" s="18">
        <v>59375.118589999998</v>
      </c>
      <c r="G130" s="18"/>
      <c r="H130" s="18"/>
      <c r="I130" s="5"/>
      <c r="K130" s="10"/>
      <c r="L130" s="10"/>
      <c r="M130" s="10"/>
      <c r="N130" s="10"/>
      <c r="O130" s="10"/>
    </row>
    <row r="131" spans="1:15" ht="27" customHeight="1" x14ac:dyDescent="0.25">
      <c r="A131" s="103"/>
      <c r="B131" s="119"/>
      <c r="C131" s="19">
        <v>2022</v>
      </c>
      <c r="D131" s="18">
        <f>F131</f>
        <v>30000</v>
      </c>
      <c r="E131" s="18"/>
      <c r="F131" s="18">
        <v>30000</v>
      </c>
      <c r="G131" s="18"/>
      <c r="H131" s="18"/>
      <c r="I131" s="5"/>
      <c r="K131" s="10"/>
      <c r="L131" s="10"/>
      <c r="M131" s="10"/>
      <c r="N131" s="10"/>
      <c r="O131" s="10"/>
    </row>
    <row r="132" spans="1:15" ht="20.25" customHeight="1" x14ac:dyDescent="0.25">
      <c r="A132" s="70" t="s">
        <v>16</v>
      </c>
      <c r="B132" s="71"/>
      <c r="C132" s="75" t="s">
        <v>9</v>
      </c>
      <c r="D132" s="18">
        <f t="shared" si="11"/>
        <v>4815430.6149800001</v>
      </c>
      <c r="E132" s="18"/>
      <c r="F132" s="18">
        <f>F117+F118+F119+F120+F121+F122+F123</f>
        <v>4815430.6149800001</v>
      </c>
      <c r="G132" s="18"/>
      <c r="H132" s="18"/>
      <c r="I132" s="5"/>
      <c r="K132" s="10"/>
      <c r="L132" s="10"/>
      <c r="M132" s="10"/>
      <c r="N132" s="10"/>
      <c r="O132" s="10"/>
    </row>
    <row r="133" spans="1:15" ht="127.5" customHeight="1" x14ac:dyDescent="0.25">
      <c r="A133" s="70" t="s">
        <v>59</v>
      </c>
      <c r="B133" s="71" t="s">
        <v>11</v>
      </c>
      <c r="C133" s="19">
        <v>2019</v>
      </c>
      <c r="D133" s="18">
        <v>3618.9</v>
      </c>
      <c r="E133" s="18"/>
      <c r="F133" s="18">
        <v>3618.9</v>
      </c>
      <c r="G133" s="18"/>
      <c r="H133" s="18"/>
      <c r="I133" s="5"/>
      <c r="K133" s="10"/>
      <c r="L133" s="10"/>
      <c r="M133" s="10"/>
      <c r="N133" s="10"/>
      <c r="O133" s="10"/>
    </row>
    <row r="134" spans="1:15" ht="24" customHeight="1" x14ac:dyDescent="0.25">
      <c r="A134" s="70" t="s">
        <v>16</v>
      </c>
      <c r="B134" s="71"/>
      <c r="C134" s="75" t="s">
        <v>9</v>
      </c>
      <c r="D134" s="18">
        <f>D133</f>
        <v>3618.9</v>
      </c>
      <c r="E134" s="18"/>
      <c r="F134" s="18">
        <f>F133</f>
        <v>3618.9</v>
      </c>
      <c r="G134" s="18"/>
      <c r="H134" s="18"/>
      <c r="I134" s="5"/>
      <c r="K134" s="10"/>
      <c r="L134" s="10"/>
      <c r="M134" s="10"/>
      <c r="N134" s="10"/>
      <c r="O134" s="10"/>
    </row>
    <row r="135" spans="1:15" ht="46.5" customHeight="1" x14ac:dyDescent="0.25">
      <c r="A135" s="164" t="s">
        <v>56</v>
      </c>
      <c r="B135" s="130" t="s">
        <v>11</v>
      </c>
      <c r="C135" s="19">
        <v>2020</v>
      </c>
      <c r="D135" s="18">
        <f>H135+G135+F135+E135</f>
        <v>3480.7</v>
      </c>
      <c r="E135" s="18"/>
      <c r="F135" s="18">
        <v>3480.7</v>
      </c>
      <c r="G135" s="18"/>
      <c r="H135" s="18"/>
      <c r="I135" s="5"/>
      <c r="K135" s="10"/>
      <c r="L135" s="10"/>
      <c r="M135" s="10"/>
      <c r="N135" s="10"/>
      <c r="O135" s="10"/>
    </row>
    <row r="136" spans="1:15" ht="39.75" customHeight="1" x14ac:dyDescent="0.25">
      <c r="A136" s="165"/>
      <c r="B136" s="131"/>
      <c r="C136" s="19">
        <v>2021</v>
      </c>
      <c r="D136" s="18">
        <f>H136+G136+F136+E136</f>
        <v>82473.150320000001</v>
      </c>
      <c r="E136" s="18"/>
      <c r="F136" s="79">
        <f>F138+F141+F144</f>
        <v>82473.150320000001</v>
      </c>
      <c r="G136" s="18"/>
      <c r="H136" s="18"/>
      <c r="I136" s="5"/>
      <c r="J136" s="18">
        <v>82473.150320000001</v>
      </c>
      <c r="K136" s="10"/>
      <c r="L136" s="10"/>
      <c r="M136" s="10"/>
      <c r="N136" s="10"/>
      <c r="O136" s="10"/>
    </row>
    <row r="137" spans="1:15" ht="39.75" customHeight="1" x14ac:dyDescent="0.25">
      <c r="A137" s="165"/>
      <c r="B137" s="131"/>
      <c r="C137" s="19">
        <v>2022</v>
      </c>
      <c r="D137" s="18">
        <f>H137+G137+F137+E137</f>
        <v>701809.72661999997</v>
      </c>
      <c r="E137" s="18"/>
      <c r="F137" s="80">
        <v>701809.72661999997</v>
      </c>
      <c r="G137" s="18"/>
      <c r="H137" s="18"/>
      <c r="I137" s="5"/>
      <c r="K137" s="10"/>
      <c r="L137" s="10"/>
      <c r="M137" s="10"/>
      <c r="N137" s="10"/>
      <c r="O137" s="10"/>
    </row>
    <row r="138" spans="1:15" ht="23.45" customHeight="1" x14ac:dyDescent="0.25">
      <c r="A138" s="101" t="s">
        <v>52</v>
      </c>
      <c r="B138" s="104" t="s">
        <v>11</v>
      </c>
      <c r="C138" s="170">
        <v>2021</v>
      </c>
      <c r="D138" s="166">
        <f>H139+G139+F138+E139</f>
        <v>7000</v>
      </c>
      <c r="E138" s="166"/>
      <c r="F138" s="166">
        <v>7000</v>
      </c>
      <c r="G138" s="166"/>
      <c r="H138" s="166"/>
      <c r="I138" s="5"/>
      <c r="K138" s="10"/>
      <c r="L138" s="10"/>
      <c r="M138" s="10"/>
      <c r="N138" s="10"/>
      <c r="O138" s="10"/>
    </row>
    <row r="139" spans="1:15" ht="22.15" customHeight="1" x14ac:dyDescent="0.25">
      <c r="A139" s="102"/>
      <c r="B139" s="106"/>
      <c r="C139" s="171"/>
      <c r="D139" s="167"/>
      <c r="E139" s="167"/>
      <c r="F139" s="167"/>
      <c r="G139" s="167"/>
      <c r="H139" s="167"/>
      <c r="I139" s="5"/>
      <c r="K139" s="10"/>
      <c r="L139" s="10"/>
      <c r="M139" s="10"/>
      <c r="N139" s="10"/>
      <c r="O139" s="10"/>
    </row>
    <row r="140" spans="1:15" ht="27.6" customHeight="1" x14ac:dyDescent="0.25">
      <c r="A140" s="103"/>
      <c r="B140" s="105"/>
      <c r="C140" s="172"/>
      <c r="D140" s="168"/>
      <c r="E140" s="168"/>
      <c r="F140" s="168"/>
      <c r="G140" s="168"/>
      <c r="H140" s="168"/>
      <c r="I140" s="5"/>
      <c r="K140" s="10"/>
      <c r="L140" s="10"/>
      <c r="M140" s="10"/>
      <c r="N140" s="10"/>
      <c r="O140" s="10"/>
    </row>
    <row r="141" spans="1:15" s="7" customFormat="1" ht="33" customHeight="1" x14ac:dyDescent="0.25">
      <c r="A141" s="101" t="s">
        <v>51</v>
      </c>
      <c r="B141" s="104" t="s">
        <v>11</v>
      </c>
      <c r="C141" s="170">
        <v>2021</v>
      </c>
      <c r="D141" s="166">
        <f>H142+G142+F141+E142</f>
        <v>75473.150320000001</v>
      </c>
      <c r="E141" s="166"/>
      <c r="F141" s="166">
        <v>75473.150320000001</v>
      </c>
      <c r="G141" s="166"/>
      <c r="H141" s="166"/>
      <c r="I141" s="5"/>
      <c r="K141" s="22"/>
      <c r="L141" s="22"/>
      <c r="M141" s="22"/>
      <c r="N141" s="22"/>
      <c r="O141" s="22"/>
    </row>
    <row r="142" spans="1:15" s="7" customFormat="1" ht="31.15" customHeight="1" x14ac:dyDescent="0.25">
      <c r="A142" s="101"/>
      <c r="B142" s="104"/>
      <c r="C142" s="171"/>
      <c r="D142" s="167"/>
      <c r="E142" s="167"/>
      <c r="F142" s="167"/>
      <c r="G142" s="167"/>
      <c r="H142" s="167"/>
      <c r="I142" s="5"/>
      <c r="K142" s="22"/>
      <c r="L142" s="22"/>
      <c r="M142" s="22"/>
      <c r="N142" s="22"/>
      <c r="O142" s="22"/>
    </row>
    <row r="143" spans="1:15" s="7" customFormat="1" ht="36" customHeight="1" x14ac:dyDescent="0.25">
      <c r="A143" s="103"/>
      <c r="B143" s="105"/>
      <c r="C143" s="172"/>
      <c r="D143" s="168"/>
      <c r="E143" s="168"/>
      <c r="F143" s="168"/>
      <c r="G143" s="168"/>
      <c r="H143" s="168"/>
      <c r="I143" s="5"/>
      <c r="K143" s="22"/>
      <c r="L143" s="22"/>
      <c r="M143" s="22"/>
      <c r="N143" s="22"/>
      <c r="O143" s="22"/>
    </row>
    <row r="144" spans="1:15" ht="31.15" hidden="1" customHeight="1" x14ac:dyDescent="0.25">
      <c r="A144" s="101" t="s">
        <v>50</v>
      </c>
      <c r="B144" s="104" t="s">
        <v>11</v>
      </c>
      <c r="C144" s="170">
        <v>2021</v>
      </c>
      <c r="D144" s="166"/>
      <c r="E144" s="166"/>
      <c r="F144" s="166"/>
      <c r="G144" s="166"/>
      <c r="H144" s="166"/>
      <c r="I144" s="5"/>
      <c r="K144" s="10"/>
      <c r="L144" s="10"/>
      <c r="M144" s="10"/>
      <c r="N144" s="10"/>
      <c r="O144" s="10"/>
    </row>
    <row r="145" spans="1:15" ht="33" hidden="1" customHeight="1" x14ac:dyDescent="0.25">
      <c r="A145" s="102"/>
      <c r="B145" s="106"/>
      <c r="C145" s="171"/>
      <c r="D145" s="167"/>
      <c r="E145" s="167"/>
      <c r="F145" s="167"/>
      <c r="G145" s="167"/>
      <c r="H145" s="167"/>
      <c r="I145" s="5"/>
      <c r="K145" s="10"/>
      <c r="L145" s="10"/>
      <c r="M145" s="10"/>
      <c r="N145" s="10"/>
      <c r="O145" s="10"/>
    </row>
    <row r="146" spans="1:15" ht="33" hidden="1" customHeight="1" x14ac:dyDescent="0.25">
      <c r="A146" s="103"/>
      <c r="B146" s="105"/>
      <c r="C146" s="172"/>
      <c r="D146" s="168"/>
      <c r="E146" s="168"/>
      <c r="F146" s="168"/>
      <c r="G146" s="168"/>
      <c r="H146" s="168"/>
      <c r="I146" s="5"/>
      <c r="K146" s="10"/>
      <c r="L146" s="10"/>
      <c r="M146" s="10"/>
      <c r="N146" s="10"/>
      <c r="O146" s="10"/>
    </row>
    <row r="147" spans="1:15" ht="23.25" customHeight="1" x14ac:dyDescent="0.25">
      <c r="A147" s="70" t="s">
        <v>16</v>
      </c>
      <c r="B147" s="71"/>
      <c r="C147" s="75" t="s">
        <v>9</v>
      </c>
      <c r="D147" s="18">
        <f>E147+F147+G147+H147</f>
        <v>787763.57693999994</v>
      </c>
      <c r="E147" s="18"/>
      <c r="F147" s="18">
        <f>F137+F136+F135</f>
        <v>787763.57693999994</v>
      </c>
      <c r="G147" s="18"/>
      <c r="H147" s="18"/>
      <c r="I147" s="5"/>
      <c r="K147" s="10"/>
      <c r="L147" s="10"/>
      <c r="M147" s="10"/>
      <c r="N147" s="10"/>
      <c r="O147" s="10"/>
    </row>
    <row r="148" spans="1:15" ht="23.25" customHeight="1" x14ac:dyDescent="0.25">
      <c r="A148" s="120" t="s">
        <v>25</v>
      </c>
      <c r="B148" s="121"/>
      <c r="C148" s="21">
        <v>2018</v>
      </c>
      <c r="D148" s="78">
        <f>D156+D164+D172+D180</f>
        <v>1366264.6202</v>
      </c>
      <c r="E148" s="78"/>
      <c r="F148" s="78">
        <f>F156+F164+F172+F180</f>
        <v>785532.32019999996</v>
      </c>
      <c r="G148" s="78"/>
      <c r="H148" s="78">
        <f>H156+H164+H172+H180</f>
        <v>580732.30000000005</v>
      </c>
      <c r="I148" s="4"/>
      <c r="J148" s="10"/>
      <c r="K148" s="10"/>
      <c r="L148" s="10"/>
      <c r="M148" s="10"/>
      <c r="N148" s="10"/>
      <c r="O148" s="10"/>
    </row>
    <row r="149" spans="1:15" ht="22.5" customHeight="1" x14ac:dyDescent="0.25">
      <c r="A149" s="122"/>
      <c r="B149" s="123"/>
      <c r="C149" s="21">
        <v>2019</v>
      </c>
      <c r="D149" s="78">
        <f>E149+F149+G149+H149</f>
        <v>1635004.1569399999</v>
      </c>
      <c r="E149" s="78">
        <f>E157+E165+E173+E181+E183+E190</f>
        <v>80000</v>
      </c>
      <c r="F149" s="78">
        <f>F157+F165+F173+F181+F183+F190</f>
        <v>1167235.3569399999</v>
      </c>
      <c r="G149" s="78"/>
      <c r="H149" s="78">
        <f>H157+H165+H173+H181+H183+H190</f>
        <v>387768.8</v>
      </c>
      <c r="I149" s="4"/>
      <c r="J149" s="10"/>
      <c r="L149" s="10"/>
      <c r="N149" s="10"/>
      <c r="O149" s="10"/>
    </row>
    <row r="150" spans="1:15" ht="21" customHeight="1" x14ac:dyDescent="0.25">
      <c r="A150" s="122"/>
      <c r="B150" s="123"/>
      <c r="C150" s="21">
        <v>2020</v>
      </c>
      <c r="D150" s="78">
        <f>H150+G150+F150+E150</f>
        <v>2085361.9752799999</v>
      </c>
      <c r="E150" s="78"/>
      <c r="F150" s="78">
        <f>F158+F166+F174+F184+F191+F197</f>
        <v>2085361.9752799999</v>
      </c>
      <c r="G150" s="78"/>
      <c r="H150" s="78"/>
      <c r="I150" s="4"/>
      <c r="J150" s="10"/>
      <c r="L150" s="10"/>
      <c r="N150" s="10"/>
      <c r="O150" s="10"/>
    </row>
    <row r="151" spans="1:15" s="42" customFormat="1" ht="18.75" customHeight="1" x14ac:dyDescent="0.25">
      <c r="A151" s="122"/>
      <c r="B151" s="123"/>
      <c r="C151" s="21">
        <v>2021</v>
      </c>
      <c r="D151" s="78">
        <f>E151+F151+G151+H151</f>
        <v>2375853.3869500002</v>
      </c>
      <c r="E151" s="78"/>
      <c r="F151" s="78">
        <f>F159+F167+F175+F185+F192+F198</f>
        <v>2375853.3869500002</v>
      </c>
      <c r="G151" s="78"/>
      <c r="H151" s="78"/>
      <c r="I151" s="44"/>
      <c r="J151" s="41"/>
      <c r="L151" s="41"/>
      <c r="N151" s="41"/>
      <c r="O151" s="41"/>
    </row>
    <row r="152" spans="1:15" ht="25.5" customHeight="1" x14ac:dyDescent="0.25">
      <c r="A152" s="122"/>
      <c r="B152" s="123"/>
      <c r="C152" s="21">
        <v>2022</v>
      </c>
      <c r="D152" s="78">
        <f>E152+F152+G152+H152</f>
        <v>2598291.7208400001</v>
      </c>
      <c r="E152" s="78"/>
      <c r="F152" s="78">
        <f>F160+F168+F176+F186+F193+F199</f>
        <v>2598291.7208400001</v>
      </c>
      <c r="G152" s="78"/>
      <c r="H152" s="78"/>
      <c r="I152" s="4"/>
      <c r="J152" s="10"/>
      <c r="L152" s="10"/>
      <c r="N152" s="10"/>
      <c r="O152" s="10"/>
    </row>
    <row r="153" spans="1:15" ht="18.75" customHeight="1" x14ac:dyDescent="0.25">
      <c r="A153" s="122"/>
      <c r="B153" s="123"/>
      <c r="C153" s="21">
        <v>2023</v>
      </c>
      <c r="D153" s="78">
        <f>E153+F153+G153+H153</f>
        <v>1611854.5173800001</v>
      </c>
      <c r="E153" s="78"/>
      <c r="F153" s="78">
        <f>F161+F169+F177+F187+F194+F200</f>
        <v>1611854.5173800001</v>
      </c>
      <c r="G153" s="78"/>
      <c r="H153" s="78"/>
      <c r="I153" s="4"/>
      <c r="J153" s="10"/>
      <c r="L153" s="10"/>
      <c r="N153" s="10"/>
      <c r="O153" s="10"/>
    </row>
    <row r="154" spans="1:15" ht="25.5" customHeight="1" x14ac:dyDescent="0.25">
      <c r="A154" s="124"/>
      <c r="B154" s="125"/>
      <c r="C154" s="21">
        <v>2024</v>
      </c>
      <c r="D154" s="78">
        <f>E154+F154+G154+H154</f>
        <v>2322668.0151399998</v>
      </c>
      <c r="E154" s="78"/>
      <c r="F154" s="78">
        <f>F162+F170+F178+F188+F195+F201</f>
        <v>2322668.0151399998</v>
      </c>
      <c r="G154" s="78"/>
      <c r="H154" s="78"/>
      <c r="I154" s="4"/>
      <c r="J154" s="10"/>
      <c r="L154" s="10"/>
      <c r="N154" s="10"/>
      <c r="O154" s="10"/>
    </row>
    <row r="155" spans="1:15" ht="29.25" customHeight="1" x14ac:dyDescent="0.25">
      <c r="A155" s="73" t="s">
        <v>16</v>
      </c>
      <c r="B155" s="27"/>
      <c r="C155" s="24" t="s">
        <v>9</v>
      </c>
      <c r="D155" s="78">
        <f>SUM(D148:D154)</f>
        <v>13995298.392730001</v>
      </c>
      <c r="E155" s="78">
        <f>SUM(E148:E154)</f>
        <v>80000</v>
      </c>
      <c r="F155" s="78">
        <f>SUM(F148:F154)</f>
        <v>12946797.29273</v>
      </c>
      <c r="G155" s="78"/>
      <c r="H155" s="78">
        <f>SUM(H148:H154)</f>
        <v>968501.10000000009</v>
      </c>
      <c r="I155" s="4"/>
      <c r="J155" s="10"/>
      <c r="L155" s="10"/>
      <c r="N155" s="10"/>
      <c r="O155" s="10"/>
    </row>
    <row r="156" spans="1:15" ht="23.25" customHeight="1" x14ac:dyDescent="0.25">
      <c r="A156" s="114" t="s">
        <v>5</v>
      </c>
      <c r="B156" s="110" t="s">
        <v>60</v>
      </c>
      <c r="C156" s="20">
        <v>2018</v>
      </c>
      <c r="D156" s="82">
        <f t="shared" ref="D156:D171" si="12">E156+F156+G156+H156</f>
        <v>5511</v>
      </c>
      <c r="E156" s="82"/>
      <c r="F156" s="82">
        <v>5511</v>
      </c>
      <c r="G156" s="82"/>
      <c r="H156" s="82"/>
      <c r="I156" s="8"/>
      <c r="J156" s="10"/>
      <c r="K156" s="10"/>
      <c r="L156" s="10"/>
      <c r="M156" s="10"/>
      <c r="N156" s="10"/>
    </row>
    <row r="157" spans="1:15" ht="25.5" customHeight="1" x14ac:dyDescent="0.25">
      <c r="A157" s="115"/>
      <c r="B157" s="111"/>
      <c r="C157" s="19">
        <v>2019</v>
      </c>
      <c r="D157" s="18">
        <f t="shared" si="12"/>
        <v>5838.75</v>
      </c>
      <c r="E157" s="18"/>
      <c r="F157" s="18">
        <v>5838.75</v>
      </c>
      <c r="G157" s="18"/>
      <c r="H157" s="18"/>
      <c r="I157" s="8"/>
      <c r="J157" s="11"/>
      <c r="K157" s="11"/>
    </row>
    <row r="158" spans="1:15" ht="28.5" customHeight="1" x14ac:dyDescent="0.25">
      <c r="A158" s="115"/>
      <c r="B158" s="111"/>
      <c r="C158" s="19">
        <v>2020</v>
      </c>
      <c r="D158" s="18">
        <f t="shared" si="12"/>
        <v>2403.9</v>
      </c>
      <c r="E158" s="18"/>
      <c r="F158" s="18">
        <v>2403.9</v>
      </c>
      <c r="G158" s="18"/>
      <c r="H158" s="18"/>
      <c r="I158" s="8"/>
      <c r="J158" s="11"/>
      <c r="K158" s="11"/>
    </row>
    <row r="159" spans="1:15" ht="24" customHeight="1" x14ac:dyDescent="0.25">
      <c r="A159" s="115"/>
      <c r="B159" s="111"/>
      <c r="C159" s="19">
        <v>2021</v>
      </c>
      <c r="D159" s="18">
        <f t="shared" si="12"/>
        <v>6299</v>
      </c>
      <c r="E159" s="18"/>
      <c r="F159" s="18">
        <v>6299</v>
      </c>
      <c r="G159" s="18"/>
      <c r="H159" s="18"/>
      <c r="I159" s="8"/>
      <c r="J159" s="11"/>
      <c r="K159" s="11"/>
    </row>
    <row r="160" spans="1:15" ht="21.75" customHeight="1" x14ac:dyDescent="0.25">
      <c r="A160" s="115"/>
      <c r="B160" s="111"/>
      <c r="C160" s="19">
        <v>2022</v>
      </c>
      <c r="D160" s="18">
        <f t="shared" si="12"/>
        <v>6551.2</v>
      </c>
      <c r="E160" s="18"/>
      <c r="F160" s="18">
        <v>6551.2</v>
      </c>
      <c r="G160" s="18"/>
      <c r="H160" s="18"/>
      <c r="I160" s="8"/>
      <c r="J160" s="11"/>
      <c r="K160" s="11"/>
    </row>
    <row r="161" spans="1:15" ht="21.75" customHeight="1" x14ac:dyDescent="0.25">
      <c r="A161" s="115"/>
      <c r="B161" s="111"/>
      <c r="C161" s="19">
        <v>2023</v>
      </c>
      <c r="D161" s="18">
        <f t="shared" si="12"/>
        <v>7043.9959999999992</v>
      </c>
      <c r="E161" s="18"/>
      <c r="F161" s="18">
        <v>7043.9959999999992</v>
      </c>
      <c r="G161" s="18"/>
      <c r="H161" s="18"/>
      <c r="I161" s="8"/>
      <c r="J161" s="11"/>
      <c r="K161" s="11"/>
    </row>
    <row r="162" spans="1:15" ht="24.75" customHeight="1" x14ac:dyDescent="0.25">
      <c r="A162" s="118"/>
      <c r="B162" s="119"/>
      <c r="C162" s="19">
        <v>2024</v>
      </c>
      <c r="D162" s="18">
        <f t="shared" si="12"/>
        <v>7387.2718400000003</v>
      </c>
      <c r="E162" s="18"/>
      <c r="F162" s="18">
        <v>7387.2718400000003</v>
      </c>
      <c r="G162" s="18"/>
      <c r="H162" s="18"/>
      <c r="I162" s="8"/>
      <c r="J162" s="11"/>
      <c r="K162" s="11"/>
    </row>
    <row r="163" spans="1:15" ht="24.75" customHeight="1" x14ac:dyDescent="0.25">
      <c r="A163" s="70" t="s">
        <v>16</v>
      </c>
      <c r="B163" s="71"/>
      <c r="C163" s="75" t="s">
        <v>9</v>
      </c>
      <c r="D163" s="18">
        <f t="shared" si="12"/>
        <v>41035.117840000006</v>
      </c>
      <c r="E163" s="18"/>
      <c r="F163" s="18">
        <f>SUM(F156:F162)</f>
        <v>41035.117840000006</v>
      </c>
      <c r="G163" s="18"/>
      <c r="H163" s="18"/>
      <c r="I163" s="8"/>
      <c r="J163" s="11"/>
      <c r="K163" s="11"/>
    </row>
    <row r="164" spans="1:15" ht="27" customHeight="1" x14ac:dyDescent="0.25">
      <c r="A164" s="107" t="s">
        <v>10</v>
      </c>
      <c r="B164" s="110" t="s">
        <v>11</v>
      </c>
      <c r="C164" s="20">
        <v>2018</v>
      </c>
      <c r="D164" s="82">
        <f t="shared" si="12"/>
        <v>771900.22019999998</v>
      </c>
      <c r="E164" s="82"/>
      <c r="F164" s="82">
        <v>771900.22019999998</v>
      </c>
      <c r="G164" s="82"/>
      <c r="H164" s="82"/>
      <c r="I164" s="5"/>
      <c r="K164" s="10"/>
      <c r="L164" s="10"/>
      <c r="M164" s="10"/>
      <c r="N164" s="10"/>
      <c r="O164" s="10"/>
    </row>
    <row r="165" spans="1:15" ht="27" customHeight="1" x14ac:dyDescent="0.25">
      <c r="A165" s="108"/>
      <c r="B165" s="111"/>
      <c r="C165" s="19">
        <v>2019</v>
      </c>
      <c r="D165" s="18">
        <f t="shared" si="12"/>
        <v>1061608.0107499999</v>
      </c>
      <c r="E165" s="18"/>
      <c r="F165" s="18">
        <v>1061608.0107499999</v>
      </c>
      <c r="G165" s="18"/>
      <c r="H165" s="18"/>
      <c r="I165" s="5"/>
      <c r="K165" s="10"/>
      <c r="L165" s="10"/>
      <c r="M165" s="10"/>
      <c r="N165" s="10"/>
      <c r="O165" s="10"/>
    </row>
    <row r="166" spans="1:15" ht="27" customHeight="1" x14ac:dyDescent="0.25">
      <c r="A166" s="108"/>
      <c r="B166" s="111"/>
      <c r="C166" s="19">
        <v>2020</v>
      </c>
      <c r="D166" s="18">
        <f t="shared" si="12"/>
        <v>1823052.35146</v>
      </c>
      <c r="E166" s="18"/>
      <c r="F166" s="18">
        <v>1823052.35146</v>
      </c>
      <c r="G166" s="18"/>
      <c r="H166" s="18"/>
      <c r="I166" s="5"/>
      <c r="K166" s="10"/>
      <c r="L166" s="10"/>
      <c r="M166" s="10"/>
      <c r="N166" s="10"/>
      <c r="O166" s="10"/>
    </row>
    <row r="167" spans="1:15" ht="27" customHeight="1" x14ac:dyDescent="0.25">
      <c r="A167" s="108"/>
      <c r="B167" s="111"/>
      <c r="C167" s="19">
        <v>2021</v>
      </c>
      <c r="D167" s="18">
        <f t="shared" si="12"/>
        <v>2098176.7963899998</v>
      </c>
      <c r="E167" s="18"/>
      <c r="F167" s="18">
        <v>2098176.7963899998</v>
      </c>
      <c r="G167" s="18"/>
      <c r="H167" s="18"/>
      <c r="I167" s="5"/>
      <c r="K167" s="10"/>
      <c r="L167" s="10"/>
      <c r="M167" s="10"/>
      <c r="N167" s="10"/>
      <c r="O167" s="10"/>
    </row>
    <row r="168" spans="1:15" ht="27" customHeight="1" x14ac:dyDescent="0.25">
      <c r="A168" s="108"/>
      <c r="B168" s="111"/>
      <c r="C168" s="19">
        <v>2022</v>
      </c>
      <c r="D168" s="18">
        <f t="shared" si="12"/>
        <v>2367623.6966399997</v>
      </c>
      <c r="E168" s="18"/>
      <c r="F168" s="18">
        <v>2367623.6966399997</v>
      </c>
      <c r="G168" s="18"/>
      <c r="H168" s="18"/>
      <c r="I168" s="5"/>
      <c r="K168" s="10"/>
      <c r="L168" s="10"/>
      <c r="M168" s="10"/>
      <c r="N168" s="10"/>
      <c r="O168" s="10"/>
    </row>
    <row r="169" spans="1:15" ht="27" customHeight="1" x14ac:dyDescent="0.25">
      <c r="A169" s="108"/>
      <c r="B169" s="111"/>
      <c r="C169" s="19">
        <v>2023</v>
      </c>
      <c r="D169" s="18">
        <f t="shared" si="12"/>
        <v>1215235.6971800001</v>
      </c>
      <c r="E169" s="18"/>
      <c r="F169" s="18">
        <v>1215235.6971800001</v>
      </c>
      <c r="G169" s="18"/>
      <c r="H169" s="18"/>
      <c r="I169" s="5"/>
      <c r="K169" s="10"/>
      <c r="L169" s="10"/>
      <c r="M169" s="10"/>
      <c r="N169" s="10"/>
      <c r="O169" s="10"/>
    </row>
    <row r="170" spans="1:15" ht="27" customHeight="1" x14ac:dyDescent="0.25">
      <c r="A170" s="109"/>
      <c r="B170" s="119"/>
      <c r="C170" s="19">
        <v>2024</v>
      </c>
      <c r="D170" s="18">
        <f t="shared" si="12"/>
        <v>549259.68790000002</v>
      </c>
      <c r="E170" s="18"/>
      <c r="F170" s="18">
        <f>740243.3-20000+126338.2279-F201</f>
        <v>549259.68790000002</v>
      </c>
      <c r="G170" s="18"/>
      <c r="H170" s="18"/>
      <c r="I170" s="5"/>
      <c r="K170" s="10"/>
      <c r="L170" s="10"/>
      <c r="M170" s="10"/>
      <c r="N170" s="10"/>
      <c r="O170" s="10"/>
    </row>
    <row r="171" spans="1:15" ht="27" customHeight="1" x14ac:dyDescent="0.25">
      <c r="A171" s="30" t="s">
        <v>16</v>
      </c>
      <c r="B171" s="71"/>
      <c r="C171" s="75" t="s">
        <v>9</v>
      </c>
      <c r="D171" s="18">
        <f t="shared" si="12"/>
        <v>9886856.4605199993</v>
      </c>
      <c r="E171" s="18"/>
      <c r="F171" s="18">
        <f>SUM(F164:F170)</f>
        <v>9886856.4605199993</v>
      </c>
      <c r="G171" s="18"/>
      <c r="H171" s="18"/>
      <c r="I171" s="5"/>
      <c r="K171" s="10"/>
      <c r="L171" s="10"/>
      <c r="M171" s="10"/>
      <c r="N171" s="10"/>
      <c r="O171" s="10"/>
    </row>
    <row r="172" spans="1:15" ht="27" customHeight="1" x14ac:dyDescent="0.25">
      <c r="A172" s="107" t="s">
        <v>19</v>
      </c>
      <c r="B172" s="110" t="s">
        <v>18</v>
      </c>
      <c r="C172" s="19">
        <v>2018</v>
      </c>
      <c r="D172" s="18">
        <v>8121.1</v>
      </c>
      <c r="E172" s="18"/>
      <c r="F172" s="18">
        <v>8121.1</v>
      </c>
      <c r="G172" s="18"/>
      <c r="H172" s="18"/>
      <c r="I172" s="5"/>
      <c r="K172" s="10"/>
      <c r="L172" s="10"/>
      <c r="M172" s="10"/>
      <c r="N172" s="10"/>
      <c r="O172" s="10"/>
    </row>
    <row r="173" spans="1:15" ht="18.75" customHeight="1" x14ac:dyDescent="0.25">
      <c r="A173" s="108"/>
      <c r="B173" s="111"/>
      <c r="C173" s="19">
        <v>2019</v>
      </c>
      <c r="D173" s="18">
        <v>8445.9</v>
      </c>
      <c r="E173" s="18"/>
      <c r="F173" s="18">
        <v>8445.9</v>
      </c>
      <c r="G173" s="18"/>
      <c r="H173" s="18"/>
      <c r="I173" s="5"/>
      <c r="K173" s="10"/>
      <c r="L173" s="10"/>
      <c r="M173" s="10"/>
      <c r="N173" s="10"/>
      <c r="O173" s="10"/>
    </row>
    <row r="174" spans="1:15" ht="27" customHeight="1" x14ac:dyDescent="0.25">
      <c r="A174" s="108"/>
      <c r="B174" s="111"/>
      <c r="C174" s="19">
        <v>2020</v>
      </c>
      <c r="D174" s="18">
        <f>E174+F174+G174+H174</f>
        <v>9883.9862599999997</v>
      </c>
      <c r="E174" s="18"/>
      <c r="F174" s="18">
        <v>9883.9862599999997</v>
      </c>
      <c r="G174" s="18"/>
      <c r="H174" s="18"/>
      <c r="I174" s="5"/>
      <c r="K174" s="10"/>
      <c r="L174" s="10"/>
      <c r="M174" s="10"/>
      <c r="N174" s="10"/>
      <c r="O174" s="10"/>
    </row>
    <row r="175" spans="1:15" ht="27" customHeight="1" x14ac:dyDescent="0.25">
      <c r="A175" s="108"/>
      <c r="B175" s="111"/>
      <c r="C175" s="19">
        <v>2021</v>
      </c>
      <c r="D175" s="18">
        <v>12796</v>
      </c>
      <c r="E175" s="18"/>
      <c r="F175" s="18">
        <v>12796</v>
      </c>
      <c r="G175" s="18"/>
      <c r="H175" s="18"/>
      <c r="I175" s="77"/>
      <c r="K175" s="10"/>
      <c r="L175" s="10"/>
      <c r="M175" s="10"/>
      <c r="N175" s="10"/>
      <c r="O175" s="10"/>
    </row>
    <row r="176" spans="1:15" ht="27" customHeight="1" x14ac:dyDescent="0.25">
      <c r="A176" s="108"/>
      <c r="B176" s="111"/>
      <c r="C176" s="19">
        <v>2022</v>
      </c>
      <c r="D176" s="18">
        <v>10684.7</v>
      </c>
      <c r="E176" s="18"/>
      <c r="F176" s="18">
        <v>10684.7</v>
      </c>
      <c r="G176" s="18"/>
      <c r="H176" s="18"/>
      <c r="I176" s="77"/>
      <c r="K176" s="10"/>
      <c r="L176" s="10"/>
      <c r="M176" s="10"/>
      <c r="N176" s="10"/>
      <c r="O176" s="10"/>
    </row>
    <row r="177" spans="1:15" ht="17.25" customHeight="1" x14ac:dyDescent="0.25">
      <c r="A177" s="108"/>
      <c r="B177" s="111"/>
      <c r="C177" s="19">
        <v>2023</v>
      </c>
      <c r="D177" s="18">
        <v>11109.9</v>
      </c>
      <c r="E177" s="18"/>
      <c r="F177" s="18">
        <v>11109.9</v>
      </c>
      <c r="G177" s="18"/>
      <c r="H177" s="18"/>
      <c r="I177" s="77"/>
      <c r="K177" s="10"/>
      <c r="L177" s="10"/>
      <c r="M177" s="10"/>
      <c r="N177" s="10"/>
      <c r="O177" s="10"/>
    </row>
    <row r="178" spans="1:15" ht="27" customHeight="1" x14ac:dyDescent="0.25">
      <c r="A178" s="109"/>
      <c r="B178" s="119"/>
      <c r="C178" s="19">
        <v>2024</v>
      </c>
      <c r="D178" s="18">
        <v>10400</v>
      </c>
      <c r="E178" s="18"/>
      <c r="F178" s="18">
        <v>10400</v>
      </c>
      <c r="G178" s="18"/>
      <c r="H178" s="18"/>
      <c r="I178" s="77"/>
      <c r="K178" s="10"/>
      <c r="L178" s="10"/>
      <c r="M178" s="10"/>
      <c r="N178" s="10"/>
      <c r="O178" s="10"/>
    </row>
    <row r="179" spans="1:15" ht="27" customHeight="1" x14ac:dyDescent="0.25">
      <c r="A179" s="70" t="s">
        <v>16</v>
      </c>
      <c r="B179" s="71"/>
      <c r="C179" s="75" t="s">
        <v>9</v>
      </c>
      <c r="D179" s="18">
        <f>E179+F179+G179+H179</f>
        <v>71441.586260000011</v>
      </c>
      <c r="E179" s="18"/>
      <c r="F179" s="18">
        <f>SUM(F172:F178)</f>
        <v>71441.586260000011</v>
      </c>
      <c r="G179" s="18"/>
      <c r="H179" s="18"/>
      <c r="I179" s="5"/>
      <c r="K179" s="10"/>
      <c r="L179" s="10"/>
      <c r="M179" s="10"/>
      <c r="N179" s="10"/>
      <c r="O179" s="10"/>
    </row>
    <row r="180" spans="1:15" s="7" customFormat="1" ht="29.25" customHeight="1" x14ac:dyDescent="0.25">
      <c r="A180" s="114" t="s">
        <v>24</v>
      </c>
      <c r="B180" s="110" t="s">
        <v>60</v>
      </c>
      <c r="C180" s="20">
        <v>2018</v>
      </c>
      <c r="D180" s="82">
        <f>E180+F180+G180+H180</f>
        <v>580732.30000000005</v>
      </c>
      <c r="E180" s="18"/>
      <c r="F180" s="18"/>
      <c r="G180" s="18"/>
      <c r="H180" s="18">
        <v>580732.30000000005</v>
      </c>
      <c r="I180" s="8"/>
      <c r="K180" s="22"/>
      <c r="L180" s="22"/>
      <c r="M180" s="22"/>
      <c r="N180" s="22"/>
      <c r="O180" s="22"/>
    </row>
    <row r="181" spans="1:15" s="7" customFormat="1" ht="27" customHeight="1" x14ac:dyDescent="0.25">
      <c r="A181" s="115"/>
      <c r="B181" s="111"/>
      <c r="C181" s="19">
        <v>2019</v>
      </c>
      <c r="D181" s="18">
        <f>E181+F181+G181+H181</f>
        <v>483800.05</v>
      </c>
      <c r="E181" s="18">
        <v>80000</v>
      </c>
      <c r="F181" s="18">
        <v>16031.25</v>
      </c>
      <c r="G181" s="18"/>
      <c r="H181" s="18">
        <v>387768.8</v>
      </c>
      <c r="I181" s="8"/>
      <c r="K181" s="22"/>
      <c r="L181" s="22"/>
      <c r="M181" s="22"/>
      <c r="N181" s="22"/>
      <c r="O181" s="22"/>
    </row>
    <row r="182" spans="1:15" s="7" customFormat="1" ht="27" customHeight="1" x14ac:dyDescent="0.25">
      <c r="A182" s="68" t="s">
        <v>17</v>
      </c>
      <c r="B182" s="71"/>
      <c r="C182" s="19" t="s">
        <v>9</v>
      </c>
      <c r="D182" s="18">
        <f>SUM(D180:D181)</f>
        <v>1064532.3500000001</v>
      </c>
      <c r="E182" s="18">
        <f>SUM(E180:E181)</f>
        <v>80000</v>
      </c>
      <c r="F182" s="18">
        <f>SUM(F180:F181)</f>
        <v>16031.25</v>
      </c>
      <c r="G182" s="18"/>
      <c r="H182" s="18">
        <f>SUM(H180:H181)</f>
        <v>968501.10000000009</v>
      </c>
      <c r="I182" s="8"/>
      <c r="K182" s="22"/>
      <c r="L182" s="22"/>
      <c r="M182" s="22"/>
      <c r="N182" s="22"/>
      <c r="O182" s="22"/>
    </row>
    <row r="183" spans="1:15" s="7" customFormat="1" ht="33" customHeight="1" x14ac:dyDescent="0.25">
      <c r="A183" s="126" t="s">
        <v>61</v>
      </c>
      <c r="B183" s="130" t="s">
        <v>11</v>
      </c>
      <c r="C183" s="19">
        <v>2019</v>
      </c>
      <c r="D183" s="18">
        <f t="shared" ref="D183:D191" si="13">E183+F183+G183+H183</f>
        <v>48299.215400000001</v>
      </c>
      <c r="E183" s="18"/>
      <c r="F183" s="18">
        <v>48299.215400000001</v>
      </c>
      <c r="G183" s="18"/>
      <c r="H183" s="18"/>
      <c r="I183" s="8"/>
      <c r="K183" s="22"/>
      <c r="L183" s="22"/>
      <c r="M183" s="22"/>
      <c r="N183" s="22"/>
      <c r="O183" s="22"/>
    </row>
    <row r="184" spans="1:15" s="7" customFormat="1" ht="18.75" customHeight="1" x14ac:dyDescent="0.25">
      <c r="A184" s="127"/>
      <c r="B184" s="131"/>
      <c r="C184" s="19">
        <v>2020</v>
      </c>
      <c r="D184" s="18">
        <f t="shared" si="13"/>
        <v>61785.000000000007</v>
      </c>
      <c r="E184" s="18"/>
      <c r="F184" s="18">
        <v>61785.000000000007</v>
      </c>
      <c r="G184" s="18"/>
      <c r="H184" s="18"/>
      <c r="I184" s="8"/>
      <c r="K184" s="22"/>
      <c r="L184" s="22"/>
      <c r="M184" s="22"/>
      <c r="N184" s="22"/>
      <c r="O184" s="22"/>
    </row>
    <row r="185" spans="1:15" s="7" customFormat="1" ht="17.25" customHeight="1" x14ac:dyDescent="0.25">
      <c r="A185" s="127"/>
      <c r="B185" s="131"/>
      <c r="C185" s="19">
        <v>2021</v>
      </c>
      <c r="D185" s="18">
        <f t="shared" si="13"/>
        <v>63432.124200000006</v>
      </c>
      <c r="E185" s="18"/>
      <c r="F185" s="18">
        <v>63432.124200000006</v>
      </c>
      <c r="G185" s="18"/>
      <c r="H185" s="18"/>
      <c r="I185" s="8"/>
      <c r="K185" s="22"/>
      <c r="L185" s="22"/>
      <c r="M185" s="22"/>
      <c r="N185" s="22"/>
      <c r="O185" s="22"/>
    </row>
    <row r="186" spans="1:15" s="7" customFormat="1" ht="18.75" customHeight="1" x14ac:dyDescent="0.25">
      <c r="A186" s="127"/>
      <c r="B186" s="131"/>
      <c r="C186" s="19">
        <v>2022</v>
      </c>
      <c r="D186" s="18">
        <f t="shared" si="13"/>
        <v>63432.124200000006</v>
      </c>
      <c r="E186" s="18"/>
      <c r="F186" s="18">
        <v>63432.124200000006</v>
      </c>
      <c r="G186" s="18"/>
      <c r="H186" s="18"/>
      <c r="I186" s="8"/>
      <c r="K186" s="22"/>
      <c r="L186" s="22"/>
      <c r="M186" s="22"/>
      <c r="N186" s="22"/>
      <c r="O186" s="22"/>
    </row>
    <row r="187" spans="1:15" s="7" customFormat="1" ht="19.5" customHeight="1" x14ac:dyDescent="0.25">
      <c r="A187" s="127"/>
      <c r="B187" s="131"/>
      <c r="C187" s="19">
        <v>2023</v>
      </c>
      <c r="D187" s="18">
        <f t="shared" si="13"/>
        <v>63432.124200000006</v>
      </c>
      <c r="E187" s="18"/>
      <c r="F187" s="18">
        <v>63432.124200000006</v>
      </c>
      <c r="G187" s="18"/>
      <c r="H187" s="18"/>
      <c r="I187" s="8"/>
      <c r="K187" s="22"/>
      <c r="L187" s="22"/>
      <c r="M187" s="22"/>
      <c r="N187" s="22"/>
      <c r="O187" s="22"/>
    </row>
    <row r="188" spans="1:15" s="7" customFormat="1" ht="22.5" customHeight="1" x14ac:dyDescent="0.25">
      <c r="A188" s="127"/>
      <c r="B188" s="131"/>
      <c r="C188" s="19">
        <v>2024</v>
      </c>
      <c r="D188" s="18">
        <f t="shared" si="13"/>
        <v>1438299.2154000001</v>
      </c>
      <c r="E188" s="18"/>
      <c r="F188" s="18">
        <f>48299.2154+1390000</f>
        <v>1438299.2154000001</v>
      </c>
      <c r="G188" s="18"/>
      <c r="H188" s="18"/>
      <c r="I188" s="8"/>
      <c r="K188" s="22"/>
      <c r="L188" s="22"/>
      <c r="M188" s="22"/>
      <c r="N188" s="22"/>
      <c r="O188" s="22"/>
    </row>
    <row r="189" spans="1:15" s="7" customFormat="1" ht="27" customHeight="1" x14ac:dyDescent="0.25">
      <c r="A189" s="28" t="s">
        <v>17</v>
      </c>
      <c r="B189" s="71"/>
      <c r="C189" s="19" t="s">
        <v>9</v>
      </c>
      <c r="D189" s="18">
        <f t="shared" si="13"/>
        <v>1738679.8034000001</v>
      </c>
      <c r="E189" s="18"/>
      <c r="F189" s="18">
        <f>SUM(F183:F188)</f>
        <v>1738679.8034000001</v>
      </c>
      <c r="G189" s="18"/>
      <c r="H189" s="18"/>
      <c r="I189" s="8"/>
      <c r="K189" s="22"/>
      <c r="L189" s="22"/>
      <c r="M189" s="22"/>
      <c r="N189" s="22"/>
      <c r="O189" s="22"/>
    </row>
    <row r="190" spans="1:15" s="7" customFormat="1" ht="24" customHeight="1" x14ac:dyDescent="0.25">
      <c r="A190" s="126" t="s">
        <v>58</v>
      </c>
      <c r="B190" s="104" t="s">
        <v>11</v>
      </c>
      <c r="C190" s="20">
        <v>2019</v>
      </c>
      <c r="D190" s="82">
        <f t="shared" si="13"/>
        <v>27012.230790000001</v>
      </c>
      <c r="E190" s="82"/>
      <c r="F190" s="82">
        <v>27012.230790000001</v>
      </c>
      <c r="G190" s="82"/>
      <c r="H190" s="82"/>
      <c r="I190" s="8"/>
      <c r="K190" s="22"/>
      <c r="L190" s="22"/>
      <c r="M190" s="22"/>
      <c r="N190" s="22"/>
      <c r="O190" s="22"/>
    </row>
    <row r="191" spans="1:15" s="7" customFormat="1" ht="21.75" customHeight="1" x14ac:dyDescent="0.25">
      <c r="A191" s="127"/>
      <c r="B191" s="128"/>
      <c r="C191" s="19">
        <v>2020</v>
      </c>
      <c r="D191" s="82">
        <f t="shared" si="13"/>
        <v>54478.315490000001</v>
      </c>
      <c r="E191" s="82"/>
      <c r="F191" s="82">
        <v>54478.315490000001</v>
      </c>
      <c r="G191" s="82"/>
      <c r="H191" s="82"/>
      <c r="I191" s="8"/>
      <c r="K191" s="22"/>
      <c r="L191" s="22"/>
      <c r="M191" s="22"/>
      <c r="N191" s="22"/>
      <c r="O191" s="22"/>
    </row>
    <row r="192" spans="1:15" s="7" customFormat="1" ht="27" customHeight="1" x14ac:dyDescent="0.25">
      <c r="A192" s="127"/>
      <c r="B192" s="128"/>
      <c r="C192" s="19">
        <v>2021</v>
      </c>
      <c r="D192" s="82">
        <f t="shared" ref="D192:D201" si="14">E192+F192+G192+H192</f>
        <v>46836.060750000004</v>
      </c>
      <c r="E192" s="82"/>
      <c r="F192" s="82">
        <v>46836.060750000004</v>
      </c>
      <c r="G192" s="82"/>
      <c r="H192" s="82"/>
      <c r="I192" s="8"/>
      <c r="K192" s="22"/>
      <c r="L192" s="22"/>
      <c r="M192" s="22"/>
      <c r="N192" s="22"/>
      <c r="O192" s="22"/>
    </row>
    <row r="193" spans="1:15" s="7" customFormat="1" ht="27" customHeight="1" x14ac:dyDescent="0.25">
      <c r="A193" s="127"/>
      <c r="B193" s="128"/>
      <c r="C193" s="19">
        <v>2022</v>
      </c>
      <c r="D193" s="82">
        <f t="shared" si="14"/>
        <v>20000</v>
      </c>
      <c r="E193" s="82"/>
      <c r="F193" s="82">
        <v>20000</v>
      </c>
      <c r="G193" s="82"/>
      <c r="H193" s="82"/>
      <c r="I193" s="8"/>
      <c r="K193" s="22"/>
      <c r="L193" s="22"/>
      <c r="M193" s="22"/>
      <c r="N193" s="22"/>
      <c r="O193" s="22"/>
    </row>
    <row r="194" spans="1:15" s="7" customFormat="1" ht="27" customHeight="1" x14ac:dyDescent="0.25">
      <c r="A194" s="127"/>
      <c r="B194" s="128"/>
      <c r="C194" s="19">
        <v>2023</v>
      </c>
      <c r="D194" s="82">
        <f t="shared" si="14"/>
        <v>20000</v>
      </c>
      <c r="E194" s="82"/>
      <c r="F194" s="82">
        <v>20000</v>
      </c>
      <c r="G194" s="82"/>
      <c r="H194" s="82"/>
      <c r="I194" s="8"/>
      <c r="K194" s="22"/>
      <c r="L194" s="22"/>
      <c r="M194" s="22"/>
      <c r="N194" s="22"/>
      <c r="O194" s="22"/>
    </row>
    <row r="195" spans="1:15" s="7" customFormat="1" ht="27" customHeight="1" x14ac:dyDescent="0.25">
      <c r="A195" s="127"/>
      <c r="B195" s="129"/>
      <c r="C195" s="19">
        <v>2024</v>
      </c>
      <c r="D195" s="82">
        <f t="shared" si="14"/>
        <v>20000</v>
      </c>
      <c r="E195" s="82"/>
      <c r="F195" s="82">
        <v>20000</v>
      </c>
      <c r="G195" s="82"/>
      <c r="H195" s="82"/>
      <c r="I195" s="8"/>
      <c r="K195" s="22"/>
      <c r="L195" s="22"/>
      <c r="M195" s="22"/>
      <c r="N195" s="22"/>
      <c r="O195" s="22"/>
    </row>
    <row r="196" spans="1:15" s="7" customFormat="1" ht="27" customHeight="1" x14ac:dyDescent="0.25">
      <c r="A196" s="68" t="s">
        <v>17</v>
      </c>
      <c r="B196" s="71"/>
      <c r="C196" s="19" t="s">
        <v>9</v>
      </c>
      <c r="D196" s="82">
        <f>E196+F196+G196+H196</f>
        <v>188326.60703000001</v>
      </c>
      <c r="E196" s="82"/>
      <c r="F196" s="82">
        <f>SUM(F190:F195)</f>
        <v>188326.60703000001</v>
      </c>
      <c r="G196" s="82"/>
      <c r="H196" s="82"/>
      <c r="I196" s="8"/>
      <c r="K196" s="22"/>
      <c r="L196" s="22"/>
      <c r="M196" s="22"/>
      <c r="N196" s="22"/>
      <c r="O196" s="22"/>
    </row>
    <row r="197" spans="1:15" s="7" customFormat="1" ht="27" customHeight="1" x14ac:dyDescent="0.25">
      <c r="A197" s="126" t="s">
        <v>45</v>
      </c>
      <c r="B197" s="104" t="s">
        <v>11</v>
      </c>
      <c r="C197" s="19">
        <v>2020</v>
      </c>
      <c r="D197" s="82">
        <f>E197+F197+G197+H197</f>
        <v>133758.42207</v>
      </c>
      <c r="E197" s="82"/>
      <c r="F197" s="82">
        <v>133758.42207</v>
      </c>
      <c r="G197" s="82"/>
      <c r="H197" s="82"/>
      <c r="I197" s="8"/>
      <c r="K197" s="22"/>
      <c r="L197" s="22"/>
      <c r="M197" s="22"/>
      <c r="N197" s="22"/>
      <c r="O197" s="22"/>
    </row>
    <row r="198" spans="1:15" s="7" customFormat="1" ht="27" customHeight="1" x14ac:dyDescent="0.25">
      <c r="A198" s="127"/>
      <c r="B198" s="128"/>
      <c r="C198" s="19">
        <v>2021</v>
      </c>
      <c r="D198" s="82">
        <f t="shared" si="14"/>
        <v>148313.40561000002</v>
      </c>
      <c r="E198" s="82"/>
      <c r="F198" s="82">
        <v>148313.40561000002</v>
      </c>
      <c r="G198" s="82"/>
      <c r="H198" s="82"/>
      <c r="I198" s="8"/>
      <c r="K198" s="22"/>
      <c r="L198" s="22"/>
      <c r="M198" s="22"/>
      <c r="N198" s="22"/>
      <c r="O198" s="22"/>
    </row>
    <row r="199" spans="1:15" s="7" customFormat="1" ht="27" customHeight="1" x14ac:dyDescent="0.25">
      <c r="A199" s="127"/>
      <c r="B199" s="128"/>
      <c r="C199" s="19">
        <v>2022</v>
      </c>
      <c r="D199" s="82">
        <f t="shared" si="14"/>
        <v>130000</v>
      </c>
      <c r="E199" s="82"/>
      <c r="F199" s="82">
        <v>130000</v>
      </c>
      <c r="G199" s="82"/>
      <c r="H199" s="82"/>
      <c r="I199" s="8"/>
      <c r="K199" s="22"/>
      <c r="L199" s="22"/>
      <c r="M199" s="22"/>
      <c r="N199" s="22"/>
      <c r="O199" s="22"/>
    </row>
    <row r="200" spans="1:15" s="7" customFormat="1" ht="27" customHeight="1" x14ac:dyDescent="0.25">
      <c r="A200" s="127"/>
      <c r="B200" s="128"/>
      <c r="C200" s="19">
        <v>2023</v>
      </c>
      <c r="D200" s="82">
        <f t="shared" si="14"/>
        <v>295032.8</v>
      </c>
      <c r="E200" s="82"/>
      <c r="F200" s="82">
        <v>295032.8</v>
      </c>
      <c r="G200" s="82"/>
      <c r="H200" s="82"/>
      <c r="I200" s="8"/>
      <c r="K200" s="22"/>
      <c r="L200" s="22"/>
      <c r="M200" s="22"/>
      <c r="N200" s="22"/>
      <c r="O200" s="22"/>
    </row>
    <row r="201" spans="1:15" s="7" customFormat="1" ht="27" customHeight="1" x14ac:dyDescent="0.25">
      <c r="A201" s="127"/>
      <c r="B201" s="128"/>
      <c r="C201" s="19">
        <v>2024</v>
      </c>
      <c r="D201" s="82">
        <f t="shared" si="14"/>
        <v>297321.84000000003</v>
      </c>
      <c r="E201" s="82"/>
      <c r="F201" s="82">
        <v>297321.84000000003</v>
      </c>
      <c r="G201" s="82"/>
      <c r="H201" s="82"/>
      <c r="I201" s="8"/>
      <c r="K201" s="22"/>
      <c r="L201" s="22"/>
      <c r="M201" s="22"/>
      <c r="N201" s="22"/>
      <c r="O201" s="22"/>
    </row>
    <row r="202" spans="1:15" s="7" customFormat="1" ht="27" customHeight="1" x14ac:dyDescent="0.25">
      <c r="A202" s="68" t="s">
        <v>17</v>
      </c>
      <c r="B202" s="71"/>
      <c r="C202" s="19" t="s">
        <v>9</v>
      </c>
      <c r="D202" s="82">
        <f>E202+F202+G202+H202</f>
        <v>1004426.46768</v>
      </c>
      <c r="E202" s="82"/>
      <c r="F202" s="82">
        <f>SUM(F197:F201)</f>
        <v>1004426.46768</v>
      </c>
      <c r="G202" s="82"/>
      <c r="H202" s="82"/>
      <c r="I202" s="8"/>
      <c r="K202" s="22"/>
      <c r="L202" s="22"/>
      <c r="M202" s="22"/>
      <c r="N202" s="22"/>
      <c r="O202" s="22"/>
    </row>
    <row r="203" spans="1:15" ht="27" customHeight="1" x14ac:dyDescent="0.25">
      <c r="A203" s="120" t="s">
        <v>20</v>
      </c>
      <c r="B203" s="121"/>
      <c r="C203" s="26">
        <v>2018</v>
      </c>
      <c r="D203" s="83">
        <f>E203+F203+G203+H203</f>
        <v>419384</v>
      </c>
      <c r="E203" s="83">
        <f>E211+E219</f>
        <v>37240.6</v>
      </c>
      <c r="F203" s="83">
        <f>F211+F219</f>
        <v>117224.70000000001</v>
      </c>
      <c r="G203" s="83"/>
      <c r="H203" s="83">
        <f t="shared" ref="E203:H208" si="15">H211+H219</f>
        <v>264918.7</v>
      </c>
      <c r="I203" s="4"/>
      <c r="K203" s="10"/>
      <c r="L203" s="10"/>
      <c r="M203" s="10"/>
      <c r="N203" s="10"/>
      <c r="O203" s="10"/>
    </row>
    <row r="204" spans="1:15" ht="27" customHeight="1" x14ac:dyDescent="0.25">
      <c r="A204" s="122"/>
      <c r="B204" s="123"/>
      <c r="C204" s="21">
        <v>2019</v>
      </c>
      <c r="D204" s="78">
        <f>E204+F204+G204+H204</f>
        <v>370823.5</v>
      </c>
      <c r="E204" s="83">
        <f>E212+E220</f>
        <v>30000</v>
      </c>
      <c r="F204" s="83">
        <f>F212+F220</f>
        <v>110454.5</v>
      </c>
      <c r="G204" s="83"/>
      <c r="H204" s="83">
        <f t="shared" si="15"/>
        <v>230369</v>
      </c>
      <c r="I204" s="4"/>
      <c r="K204" s="10"/>
      <c r="L204" s="10"/>
      <c r="M204" s="10"/>
      <c r="N204" s="10"/>
      <c r="O204" s="10"/>
    </row>
    <row r="205" spans="1:15" ht="27" customHeight="1" x14ac:dyDescent="0.25">
      <c r="A205" s="122"/>
      <c r="B205" s="123"/>
      <c r="C205" s="21">
        <v>2020</v>
      </c>
      <c r="D205" s="78">
        <v>312864.59999999998</v>
      </c>
      <c r="E205" s="83">
        <f>E213+E221</f>
        <v>30000</v>
      </c>
      <c r="F205" s="83">
        <v>162083.79999999999</v>
      </c>
      <c r="G205" s="83">
        <v>26.5</v>
      </c>
      <c r="H205" s="83">
        <f t="shared" si="15"/>
        <v>120754.3</v>
      </c>
      <c r="I205" s="4"/>
      <c r="K205" s="10"/>
      <c r="L205" s="10"/>
      <c r="M205" s="10"/>
      <c r="N205" s="10"/>
      <c r="O205" s="10"/>
    </row>
    <row r="206" spans="1:15" ht="27" customHeight="1" x14ac:dyDescent="0.25">
      <c r="A206" s="122"/>
      <c r="B206" s="123"/>
      <c r="C206" s="21">
        <v>2021</v>
      </c>
      <c r="D206" s="83">
        <f>H206+G206+F206+E206</f>
        <v>857558</v>
      </c>
      <c r="E206" s="83">
        <f t="shared" si="15"/>
        <v>30000</v>
      </c>
      <c r="F206" s="83">
        <f t="shared" si="15"/>
        <v>258378.9</v>
      </c>
      <c r="G206" s="83">
        <f t="shared" si="15"/>
        <v>6508</v>
      </c>
      <c r="H206" s="83">
        <f t="shared" si="15"/>
        <v>562671.1</v>
      </c>
      <c r="I206" s="4"/>
      <c r="K206" s="10"/>
      <c r="L206" s="10"/>
      <c r="M206" s="10"/>
      <c r="N206" s="10"/>
      <c r="O206" s="10"/>
    </row>
    <row r="207" spans="1:15" ht="27" customHeight="1" x14ac:dyDescent="0.25">
      <c r="A207" s="122"/>
      <c r="B207" s="123"/>
      <c r="C207" s="21">
        <v>2022</v>
      </c>
      <c r="D207" s="78">
        <f>E207+F207+G207+H207</f>
        <v>173408.6</v>
      </c>
      <c r="E207" s="83">
        <f>E215+E223</f>
        <v>30000</v>
      </c>
      <c r="F207" s="83">
        <f t="shared" si="15"/>
        <v>83408.600000000006</v>
      </c>
      <c r="G207" s="83"/>
      <c r="H207" s="83">
        <f t="shared" si="15"/>
        <v>60000</v>
      </c>
      <c r="I207" s="4"/>
      <c r="K207" s="10"/>
      <c r="L207" s="10"/>
      <c r="M207" s="10"/>
      <c r="N207" s="10"/>
      <c r="O207" s="10"/>
    </row>
    <row r="208" spans="1:15" ht="27" customHeight="1" x14ac:dyDescent="0.25">
      <c r="A208" s="122"/>
      <c r="B208" s="123"/>
      <c r="C208" s="21">
        <v>2023</v>
      </c>
      <c r="D208" s="78">
        <f>E208+F208+G208+H208</f>
        <v>176615.8</v>
      </c>
      <c r="E208" s="83">
        <f t="shared" si="15"/>
        <v>30000</v>
      </c>
      <c r="F208" s="83">
        <f t="shared" si="15"/>
        <v>86615.8</v>
      </c>
      <c r="G208" s="83"/>
      <c r="H208" s="83">
        <f t="shared" si="15"/>
        <v>60000</v>
      </c>
      <c r="I208" s="4"/>
      <c r="K208" s="10"/>
      <c r="L208" s="10"/>
      <c r="M208" s="10"/>
      <c r="N208" s="10"/>
      <c r="O208" s="10"/>
    </row>
    <row r="209" spans="1:15" ht="27" customHeight="1" x14ac:dyDescent="0.25">
      <c r="A209" s="124"/>
      <c r="B209" s="125"/>
      <c r="C209" s="21">
        <v>2024</v>
      </c>
      <c r="D209" s="78">
        <f>E209+F209+G209+H209</f>
        <v>21918</v>
      </c>
      <c r="E209" s="83"/>
      <c r="F209" s="83">
        <f>F217</f>
        <v>21918</v>
      </c>
      <c r="G209" s="83"/>
      <c r="H209" s="83"/>
      <c r="I209" s="4"/>
      <c r="K209" s="10"/>
      <c r="L209" s="10"/>
      <c r="M209" s="10"/>
      <c r="N209" s="10"/>
      <c r="O209" s="10"/>
    </row>
    <row r="210" spans="1:15" ht="27" customHeight="1" x14ac:dyDescent="0.25">
      <c r="A210" s="72" t="s">
        <v>17</v>
      </c>
      <c r="B210" s="38"/>
      <c r="C210" s="21" t="s">
        <v>9</v>
      </c>
      <c r="D210" s="78">
        <f>SUM(D203:D209)</f>
        <v>2332572.5</v>
      </c>
      <c r="E210" s="78">
        <f>SUM(E203:E209)</f>
        <v>187240.6</v>
      </c>
      <c r="F210" s="78">
        <f>SUM(F203:F209)</f>
        <v>840084.3</v>
      </c>
      <c r="G210" s="78">
        <f>SUM(G203:G209)</f>
        <v>6534.5</v>
      </c>
      <c r="H210" s="78">
        <f>SUM(H203:H209)</f>
        <v>1298713.1000000001</v>
      </c>
      <c r="I210" s="4"/>
      <c r="K210" s="10"/>
      <c r="L210" s="10"/>
      <c r="M210" s="10"/>
      <c r="N210" s="10"/>
      <c r="O210" s="10"/>
    </row>
    <row r="211" spans="1:15" ht="22.5" customHeight="1" x14ac:dyDescent="0.25">
      <c r="A211" s="114" t="s">
        <v>21</v>
      </c>
      <c r="B211" s="110" t="s">
        <v>60</v>
      </c>
      <c r="C211" s="20">
        <v>2018</v>
      </c>
      <c r="D211" s="82">
        <f t="shared" ref="D211:D217" si="16">E211+F211+G211+H211</f>
        <v>33636.9</v>
      </c>
      <c r="E211" s="82"/>
      <c r="F211" s="82">
        <v>33636.9</v>
      </c>
      <c r="G211" s="82"/>
      <c r="H211" s="82"/>
      <c r="I211" s="8"/>
      <c r="K211" s="10"/>
      <c r="L211" s="10"/>
      <c r="M211" s="10"/>
      <c r="N211" s="10"/>
      <c r="O211" s="10"/>
    </row>
    <row r="212" spans="1:15" ht="15.75" customHeight="1" x14ac:dyDescent="0.25">
      <c r="A212" s="115"/>
      <c r="B212" s="111"/>
      <c r="C212" s="19">
        <v>2019</v>
      </c>
      <c r="D212" s="18">
        <f t="shared" si="16"/>
        <v>41887.800000000003</v>
      </c>
      <c r="E212" s="82"/>
      <c r="F212" s="82">
        <v>41887.800000000003</v>
      </c>
      <c r="G212" s="82"/>
      <c r="H212" s="82"/>
      <c r="I212" s="8"/>
      <c r="K212" s="10"/>
      <c r="L212" s="10"/>
      <c r="M212" s="10"/>
      <c r="N212" s="10"/>
      <c r="O212" s="10"/>
    </row>
    <row r="213" spans="1:15" ht="18" customHeight="1" x14ac:dyDescent="0.25">
      <c r="A213" s="115"/>
      <c r="B213" s="111"/>
      <c r="C213" s="19">
        <v>2020</v>
      </c>
      <c r="D213" s="18">
        <f t="shared" si="16"/>
        <v>44600.4</v>
      </c>
      <c r="E213" s="82"/>
      <c r="F213" s="82">
        <v>44600.4</v>
      </c>
      <c r="G213" s="82"/>
      <c r="H213" s="82"/>
      <c r="I213" s="8"/>
      <c r="K213" s="10"/>
      <c r="L213" s="10"/>
      <c r="M213" s="10"/>
      <c r="N213" s="10"/>
      <c r="O213" s="10"/>
    </row>
    <row r="214" spans="1:15" ht="19.5" customHeight="1" x14ac:dyDescent="0.25">
      <c r="A214" s="115"/>
      <c r="B214" s="111"/>
      <c r="C214" s="19">
        <v>2021</v>
      </c>
      <c r="D214" s="18">
        <f t="shared" si="16"/>
        <v>37165.9</v>
      </c>
      <c r="E214" s="82"/>
      <c r="F214" s="82">
        <v>37165.9</v>
      </c>
      <c r="G214" s="82"/>
      <c r="H214" s="82"/>
      <c r="I214" s="8"/>
      <c r="K214" s="10"/>
      <c r="L214" s="10"/>
      <c r="M214" s="10"/>
      <c r="N214" s="10"/>
      <c r="O214" s="10"/>
    </row>
    <row r="215" spans="1:15" ht="23.25" customHeight="1" x14ac:dyDescent="0.25">
      <c r="A215" s="115"/>
      <c r="B215" s="111"/>
      <c r="C215" s="19">
        <v>2022</v>
      </c>
      <c r="D215" s="18">
        <f t="shared" si="16"/>
        <v>31537.1</v>
      </c>
      <c r="E215" s="82"/>
      <c r="F215" s="82">
        <v>31537.1</v>
      </c>
      <c r="G215" s="82"/>
      <c r="H215" s="82"/>
      <c r="I215" s="8"/>
      <c r="K215" s="10"/>
      <c r="L215" s="10"/>
      <c r="M215" s="10"/>
      <c r="N215" s="10"/>
      <c r="O215" s="10"/>
    </row>
    <row r="216" spans="1:15" ht="22.5" customHeight="1" x14ac:dyDescent="0.25">
      <c r="A216" s="115"/>
      <c r="B216" s="111"/>
      <c r="C216" s="19">
        <v>2023</v>
      </c>
      <c r="D216" s="18">
        <f t="shared" si="16"/>
        <v>32150.7</v>
      </c>
      <c r="E216" s="82"/>
      <c r="F216" s="82">
        <v>32150.7</v>
      </c>
      <c r="G216" s="82"/>
      <c r="H216" s="82"/>
      <c r="I216" s="8"/>
      <c r="K216" s="10"/>
      <c r="L216" s="10"/>
      <c r="M216" s="10"/>
      <c r="N216" s="10"/>
      <c r="O216" s="10"/>
    </row>
    <row r="217" spans="1:15" ht="22.5" customHeight="1" x14ac:dyDescent="0.25">
      <c r="A217" s="118"/>
      <c r="B217" s="119"/>
      <c r="C217" s="19">
        <v>2024</v>
      </c>
      <c r="D217" s="18">
        <f t="shared" si="16"/>
        <v>21918</v>
      </c>
      <c r="E217" s="82"/>
      <c r="F217" s="82">
        <v>21918</v>
      </c>
      <c r="G217" s="82"/>
      <c r="H217" s="82"/>
      <c r="I217" s="8"/>
      <c r="K217" s="10"/>
      <c r="L217" s="10"/>
      <c r="M217" s="10"/>
      <c r="N217" s="10"/>
      <c r="O217" s="10"/>
    </row>
    <row r="218" spans="1:15" ht="27" customHeight="1" x14ac:dyDescent="0.25">
      <c r="A218" s="68" t="s">
        <v>17</v>
      </c>
      <c r="B218" s="71"/>
      <c r="C218" s="19" t="s">
        <v>9</v>
      </c>
      <c r="D218" s="18">
        <f>SUM(D211:D217)</f>
        <v>242896.80000000002</v>
      </c>
      <c r="E218" s="18"/>
      <c r="F218" s="18">
        <f>SUM(F211:F217)</f>
        <v>242896.80000000002</v>
      </c>
      <c r="G218" s="18"/>
      <c r="H218" s="18"/>
      <c r="I218" s="8"/>
      <c r="K218" s="10"/>
      <c r="L218" s="10"/>
      <c r="M218" s="10"/>
      <c r="N218" s="10"/>
      <c r="O218" s="10"/>
    </row>
    <row r="219" spans="1:15" ht="23.25" customHeight="1" x14ac:dyDescent="0.25">
      <c r="A219" s="114" t="s">
        <v>22</v>
      </c>
      <c r="B219" s="110" t="s">
        <v>60</v>
      </c>
      <c r="C219" s="20" t="s">
        <v>44</v>
      </c>
      <c r="D219" s="18">
        <f>E219+F219+G219+H219</f>
        <v>385747.1</v>
      </c>
      <c r="E219" s="18">
        <v>37240.6</v>
      </c>
      <c r="F219" s="18">
        <v>83587.8</v>
      </c>
      <c r="G219" s="18"/>
      <c r="H219" s="18">
        <v>264918.7</v>
      </c>
      <c r="I219" s="8"/>
      <c r="K219" s="10"/>
      <c r="L219" s="10"/>
      <c r="M219" s="10"/>
      <c r="N219" s="10"/>
      <c r="O219" s="10"/>
    </row>
    <row r="220" spans="1:15" ht="20.25" customHeight="1" x14ac:dyDescent="0.25">
      <c r="A220" s="115"/>
      <c r="B220" s="111"/>
      <c r="C220" s="19" t="s">
        <v>38</v>
      </c>
      <c r="D220" s="18">
        <f>E220+F220+G220+H220</f>
        <v>328935.7</v>
      </c>
      <c r="E220" s="18">
        <v>30000</v>
      </c>
      <c r="F220" s="18">
        <v>68566.7</v>
      </c>
      <c r="G220" s="18"/>
      <c r="H220" s="18">
        <v>230369</v>
      </c>
      <c r="I220" s="8"/>
      <c r="K220" s="10"/>
      <c r="L220" s="10"/>
      <c r="M220" s="10"/>
      <c r="N220" s="10"/>
      <c r="O220" s="10"/>
    </row>
    <row r="221" spans="1:15" ht="21.75" customHeight="1" x14ac:dyDescent="0.25">
      <c r="A221" s="115"/>
      <c r="B221" s="111"/>
      <c r="C221" s="19" t="s">
        <v>39</v>
      </c>
      <c r="D221" s="18">
        <v>268264.15999999997</v>
      </c>
      <c r="E221" s="18">
        <v>30000</v>
      </c>
      <c r="F221" s="18">
        <v>117483.4</v>
      </c>
      <c r="G221" s="18">
        <v>26.49</v>
      </c>
      <c r="H221" s="18">
        <v>120754.3</v>
      </c>
      <c r="I221" s="8"/>
      <c r="K221" s="10"/>
      <c r="L221" s="10"/>
      <c r="M221" s="10"/>
      <c r="N221" s="10"/>
      <c r="O221" s="10"/>
    </row>
    <row r="222" spans="1:15" ht="24" customHeight="1" x14ac:dyDescent="0.25">
      <c r="A222" s="115"/>
      <c r="B222" s="111"/>
      <c r="C222" s="19" t="s">
        <v>40</v>
      </c>
      <c r="D222" s="18">
        <f>H222+G222+F222+E222</f>
        <v>820392.1</v>
      </c>
      <c r="E222" s="18">
        <f>E228+E232</f>
        <v>30000</v>
      </c>
      <c r="F222" s="18">
        <f>F228+F232</f>
        <v>221213</v>
      </c>
      <c r="G222" s="18">
        <f>G228+G232</f>
        <v>6508</v>
      </c>
      <c r="H222" s="18">
        <f>H228+H232</f>
        <v>562671.1</v>
      </c>
      <c r="I222" s="8"/>
      <c r="K222" s="10"/>
      <c r="L222" s="10"/>
      <c r="M222" s="10"/>
      <c r="N222" s="10"/>
      <c r="O222" s="10"/>
    </row>
    <row r="223" spans="1:15" ht="24" customHeight="1" x14ac:dyDescent="0.25">
      <c r="A223" s="115"/>
      <c r="B223" s="111"/>
      <c r="C223" s="19" t="s">
        <v>41</v>
      </c>
      <c r="D223" s="18">
        <f>E223+F223+G223+H223</f>
        <v>141871.5</v>
      </c>
      <c r="E223" s="18">
        <f>E229</f>
        <v>30000</v>
      </c>
      <c r="F223" s="18">
        <f>F229</f>
        <v>51871.5</v>
      </c>
      <c r="G223" s="18"/>
      <c r="H223" s="18">
        <f>H229</f>
        <v>60000</v>
      </c>
      <c r="I223" s="8"/>
      <c r="K223" s="10"/>
      <c r="L223" s="10"/>
      <c r="M223" s="10"/>
      <c r="N223" s="10"/>
      <c r="O223" s="10"/>
    </row>
    <row r="224" spans="1:15" ht="27" customHeight="1" x14ac:dyDescent="0.25">
      <c r="A224" s="116"/>
      <c r="B224" s="111"/>
      <c r="C224" s="65" t="s">
        <v>47</v>
      </c>
      <c r="D224" s="18">
        <f>E224+F224+G224+H224</f>
        <v>144465.1</v>
      </c>
      <c r="E224" s="18">
        <f>E230</f>
        <v>30000</v>
      </c>
      <c r="F224" s="18">
        <f>F230</f>
        <v>54465.1</v>
      </c>
      <c r="G224" s="18"/>
      <c r="H224" s="18">
        <v>60000</v>
      </c>
      <c r="I224" s="8"/>
      <c r="K224" s="10"/>
      <c r="L224" s="10"/>
      <c r="M224" s="10"/>
      <c r="N224" s="10"/>
      <c r="O224" s="10"/>
    </row>
    <row r="225" spans="1:15" ht="22.5" customHeight="1" x14ac:dyDescent="0.25">
      <c r="A225" s="116"/>
      <c r="B225" s="104" t="s">
        <v>60</v>
      </c>
      <c r="C225" s="19">
        <v>2018</v>
      </c>
      <c r="D225" s="18">
        <f t="shared" ref="D225:D231" si="17">E225+F225+G225+H225</f>
        <v>385747.1</v>
      </c>
      <c r="E225" s="18">
        <v>37240.6</v>
      </c>
      <c r="F225" s="18">
        <v>83587.8</v>
      </c>
      <c r="G225" s="18"/>
      <c r="H225" s="18">
        <v>264918.7</v>
      </c>
      <c r="I225" s="8"/>
      <c r="K225" s="10"/>
      <c r="L225" s="10"/>
      <c r="M225" s="10"/>
      <c r="N225" s="10"/>
      <c r="O225" s="10"/>
    </row>
    <row r="226" spans="1:15" ht="18" customHeight="1" x14ac:dyDescent="0.25">
      <c r="A226" s="116"/>
      <c r="B226" s="106"/>
      <c r="C226" s="19">
        <v>2019</v>
      </c>
      <c r="D226" s="18">
        <f t="shared" si="17"/>
        <v>328935.7</v>
      </c>
      <c r="E226" s="18">
        <v>30000</v>
      </c>
      <c r="F226" s="18">
        <v>68566.7</v>
      </c>
      <c r="G226" s="18"/>
      <c r="H226" s="18">
        <v>230369</v>
      </c>
      <c r="I226" s="8"/>
      <c r="K226" s="10"/>
      <c r="L226" s="10"/>
      <c r="M226" s="10"/>
      <c r="N226" s="10"/>
      <c r="O226" s="10"/>
    </row>
    <row r="227" spans="1:15" ht="22.5" customHeight="1" x14ac:dyDescent="0.25">
      <c r="A227" s="116"/>
      <c r="B227" s="106"/>
      <c r="C227" s="19">
        <v>2020</v>
      </c>
      <c r="D227" s="18">
        <v>267885.67</v>
      </c>
      <c r="E227" s="18">
        <v>30000</v>
      </c>
      <c r="F227" s="18">
        <v>117131.4</v>
      </c>
      <c r="G227" s="18"/>
      <c r="H227" s="18">
        <v>120754.3</v>
      </c>
      <c r="I227" s="8"/>
      <c r="K227" s="10"/>
      <c r="L227" s="10"/>
      <c r="M227" s="10"/>
      <c r="N227" s="10"/>
      <c r="O227" s="10"/>
    </row>
    <row r="228" spans="1:15" ht="17.25" customHeight="1" x14ac:dyDescent="0.25">
      <c r="A228" s="116"/>
      <c r="B228" s="106"/>
      <c r="C228" s="19">
        <v>2021</v>
      </c>
      <c r="D228" s="18">
        <f t="shared" si="17"/>
        <v>727431.1</v>
      </c>
      <c r="E228" s="18">
        <v>30000</v>
      </c>
      <c r="F228" s="18">
        <v>134760</v>
      </c>
      <c r="G228" s="18"/>
      <c r="H228" s="18">
        <v>562671.1</v>
      </c>
      <c r="I228" s="8"/>
      <c r="K228" s="10"/>
      <c r="L228" s="10"/>
      <c r="M228" s="10"/>
      <c r="N228" s="10"/>
      <c r="O228" s="10"/>
    </row>
    <row r="229" spans="1:15" ht="24" customHeight="1" x14ac:dyDescent="0.25">
      <c r="A229" s="116"/>
      <c r="B229" s="106"/>
      <c r="C229" s="19">
        <v>2022</v>
      </c>
      <c r="D229" s="18">
        <f t="shared" si="17"/>
        <v>141871.5</v>
      </c>
      <c r="E229" s="18">
        <v>30000</v>
      </c>
      <c r="F229" s="18">
        <v>51871.5</v>
      </c>
      <c r="G229" s="18"/>
      <c r="H229" s="18">
        <v>60000</v>
      </c>
      <c r="I229" s="8"/>
      <c r="K229" s="10"/>
      <c r="L229" s="10"/>
      <c r="M229" s="10"/>
      <c r="N229" s="10"/>
      <c r="O229" s="10"/>
    </row>
    <row r="230" spans="1:15" ht="27.6" customHeight="1" x14ac:dyDescent="0.25">
      <c r="A230" s="116"/>
      <c r="B230" s="105"/>
      <c r="C230" s="19">
        <v>2023</v>
      </c>
      <c r="D230" s="18">
        <f t="shared" si="17"/>
        <v>144465.1</v>
      </c>
      <c r="E230" s="18">
        <v>30000</v>
      </c>
      <c r="F230" s="18">
        <v>54465.1</v>
      </c>
      <c r="G230" s="18"/>
      <c r="H230" s="18">
        <v>60000</v>
      </c>
      <c r="I230" s="8"/>
      <c r="K230" s="10"/>
      <c r="L230" s="10"/>
      <c r="M230" s="10"/>
      <c r="N230" s="10"/>
      <c r="O230" s="10"/>
    </row>
    <row r="231" spans="1:15" ht="27" customHeight="1" x14ac:dyDescent="0.25">
      <c r="A231" s="116"/>
      <c r="B231" s="104" t="s">
        <v>46</v>
      </c>
      <c r="C231" s="19">
        <v>2020</v>
      </c>
      <c r="D231" s="18">
        <f t="shared" si="17"/>
        <v>378.49</v>
      </c>
      <c r="E231" s="18"/>
      <c r="F231" s="18">
        <v>352</v>
      </c>
      <c r="G231" s="18">
        <v>26.49</v>
      </c>
      <c r="H231" s="18"/>
      <c r="I231" s="8"/>
      <c r="K231" s="10"/>
      <c r="L231" s="10"/>
      <c r="M231" s="10"/>
      <c r="N231" s="10"/>
      <c r="O231" s="10"/>
    </row>
    <row r="232" spans="1:15" ht="27" customHeight="1" x14ac:dyDescent="0.25">
      <c r="A232" s="117"/>
      <c r="B232" s="105"/>
      <c r="C232" s="19">
        <v>2021</v>
      </c>
      <c r="D232" s="18">
        <f>E232+F232+G232+H232</f>
        <v>92961</v>
      </c>
      <c r="E232" s="18"/>
      <c r="F232" s="18">
        <v>86453</v>
      </c>
      <c r="G232" s="18">
        <v>6508</v>
      </c>
      <c r="H232" s="18"/>
      <c r="I232" s="8"/>
      <c r="K232" s="10"/>
      <c r="L232" s="10"/>
      <c r="M232" s="10"/>
      <c r="N232" s="10"/>
      <c r="O232" s="10"/>
    </row>
    <row r="233" spans="1:15" ht="74.25" customHeight="1" x14ac:dyDescent="0.25">
      <c r="A233" s="68" t="s">
        <v>17</v>
      </c>
      <c r="B233" s="71" t="s">
        <v>66</v>
      </c>
      <c r="C233" s="19" t="s">
        <v>9</v>
      </c>
      <c r="D233" s="18">
        <f>D219+D220+D221+D222+D223+D224</f>
        <v>2089675.6600000001</v>
      </c>
      <c r="E233" s="18">
        <f>SUM(E219:E224)</f>
        <v>187240.6</v>
      </c>
      <c r="F233" s="18">
        <f>SUM(F219:F224)-0.1</f>
        <v>597187.4</v>
      </c>
      <c r="G233" s="18">
        <f>SUM(G219:G224)</f>
        <v>6534.49</v>
      </c>
      <c r="H233" s="18">
        <f>SUM(H219:H224)</f>
        <v>1298713.1000000001</v>
      </c>
      <c r="I233" s="8"/>
      <c r="K233" s="10"/>
      <c r="L233" s="10"/>
      <c r="M233" s="10"/>
      <c r="N233" s="10"/>
      <c r="O233" s="10"/>
    </row>
    <row r="234" spans="1:15" ht="21.75" customHeight="1" x14ac:dyDescent="0.25">
      <c r="A234" s="122" t="s">
        <v>35</v>
      </c>
      <c r="B234" s="123"/>
      <c r="C234" s="21">
        <v>2020</v>
      </c>
      <c r="D234" s="78">
        <f t="shared" ref="D234:D244" si="18">E234+F234+G234+H234</f>
        <v>367028.6</v>
      </c>
      <c r="E234" s="83">
        <f t="shared" ref="E234:F237" si="19">E240+E245</f>
        <v>69300</v>
      </c>
      <c r="F234" s="83">
        <f t="shared" si="19"/>
        <v>90128.6</v>
      </c>
      <c r="G234" s="83"/>
      <c r="H234" s="83">
        <f>H240+H245</f>
        <v>207600</v>
      </c>
      <c r="J234" s="14"/>
      <c r="K234" s="15"/>
      <c r="L234" s="14"/>
      <c r="M234" s="15"/>
      <c r="N234" s="14"/>
    </row>
    <row r="235" spans="1:15" ht="21.75" customHeight="1" x14ac:dyDescent="0.25">
      <c r="A235" s="122"/>
      <c r="B235" s="123"/>
      <c r="C235" s="21">
        <v>2021</v>
      </c>
      <c r="D235" s="83">
        <f t="shared" si="18"/>
        <v>1100546.8999999999</v>
      </c>
      <c r="E235" s="83">
        <f t="shared" si="19"/>
        <v>60734</v>
      </c>
      <c r="F235" s="83">
        <f t="shared" si="19"/>
        <v>81212.899999999994</v>
      </c>
      <c r="G235" s="83"/>
      <c r="H235" s="83">
        <f>H241+H246</f>
        <v>958600</v>
      </c>
      <c r="J235" s="15"/>
      <c r="K235" s="15"/>
      <c r="L235" s="15"/>
      <c r="M235" s="14"/>
      <c r="N235" s="14"/>
    </row>
    <row r="236" spans="1:15" ht="19.5" customHeight="1" x14ac:dyDescent="0.25">
      <c r="A236" s="122"/>
      <c r="B236" s="123"/>
      <c r="C236" s="21">
        <v>2022</v>
      </c>
      <c r="D236" s="78">
        <f t="shared" si="18"/>
        <v>1481837.8</v>
      </c>
      <c r="E236" s="83">
        <f t="shared" si="19"/>
        <v>173966</v>
      </c>
      <c r="F236" s="83">
        <f t="shared" si="19"/>
        <v>187143.8</v>
      </c>
      <c r="G236" s="83"/>
      <c r="H236" s="83">
        <f>H242+H247</f>
        <v>1120728</v>
      </c>
      <c r="J236" s="14"/>
      <c r="K236" s="14"/>
      <c r="L236" s="14"/>
      <c r="M236" s="14"/>
      <c r="N236" s="14"/>
    </row>
    <row r="237" spans="1:15" ht="21" customHeight="1" x14ac:dyDescent="0.25">
      <c r="A237" s="122"/>
      <c r="B237" s="123"/>
      <c r="C237" s="21">
        <v>2023</v>
      </c>
      <c r="D237" s="78">
        <f t="shared" si="18"/>
        <v>1134440.5</v>
      </c>
      <c r="E237" s="83">
        <f t="shared" si="19"/>
        <v>71796</v>
      </c>
      <c r="F237" s="83">
        <f t="shared" si="19"/>
        <v>88980.5</v>
      </c>
      <c r="G237" s="83"/>
      <c r="H237" s="83">
        <f>H243+H248</f>
        <v>973664</v>
      </c>
      <c r="J237" s="14"/>
      <c r="K237" s="14"/>
      <c r="L237" s="14"/>
      <c r="M237" s="14"/>
      <c r="N237" s="14"/>
    </row>
    <row r="238" spans="1:15" ht="21.75" customHeight="1" x14ac:dyDescent="0.25">
      <c r="A238" s="124"/>
      <c r="B238" s="125"/>
      <c r="C238" s="21">
        <v>2024</v>
      </c>
      <c r="D238" s="78">
        <f t="shared" si="18"/>
        <v>93600</v>
      </c>
      <c r="E238" s="83"/>
      <c r="F238" s="83">
        <v>11000</v>
      </c>
      <c r="G238" s="83"/>
      <c r="H238" s="83">
        <v>82600</v>
      </c>
      <c r="J238" s="14"/>
      <c r="K238" s="14"/>
      <c r="L238" s="14"/>
      <c r="M238" s="14"/>
      <c r="N238" s="14"/>
    </row>
    <row r="239" spans="1:15" ht="24" customHeight="1" x14ac:dyDescent="0.25">
      <c r="A239" s="72" t="s">
        <v>17</v>
      </c>
      <c r="B239" s="38"/>
      <c r="C239" s="21" t="s">
        <v>42</v>
      </c>
      <c r="D239" s="78">
        <f t="shared" si="18"/>
        <v>4177453.8</v>
      </c>
      <c r="E239" s="78">
        <f>SUM(E234:E238)</f>
        <v>375796</v>
      </c>
      <c r="F239" s="78">
        <f>SUM(F234:F238)</f>
        <v>458465.8</v>
      </c>
      <c r="G239" s="78"/>
      <c r="H239" s="78">
        <f>SUM(H234:H238)</f>
        <v>3343192</v>
      </c>
      <c r="J239" s="14"/>
      <c r="K239" s="14"/>
      <c r="L239" s="14"/>
      <c r="M239" s="14"/>
      <c r="N239" s="14"/>
    </row>
    <row r="240" spans="1:15" ht="30" customHeight="1" x14ac:dyDescent="0.25">
      <c r="A240" s="115" t="s">
        <v>36</v>
      </c>
      <c r="B240" s="111" t="s">
        <v>60</v>
      </c>
      <c r="C240" s="19">
        <v>2020</v>
      </c>
      <c r="D240" s="18">
        <v>190600</v>
      </c>
      <c r="E240" s="82">
        <v>19600</v>
      </c>
      <c r="F240" s="82">
        <v>20400</v>
      </c>
      <c r="G240" s="82"/>
      <c r="H240" s="82">
        <v>150600</v>
      </c>
      <c r="J240" s="14"/>
      <c r="K240" s="14"/>
      <c r="L240" s="14"/>
      <c r="M240" s="14"/>
      <c r="N240" s="14"/>
    </row>
    <row r="241" spans="1:14" ht="25.5" customHeight="1" x14ac:dyDescent="0.25">
      <c r="A241" s="115"/>
      <c r="B241" s="111"/>
      <c r="C241" s="19">
        <v>2021</v>
      </c>
      <c r="D241" s="18">
        <v>1011600</v>
      </c>
      <c r="E241" s="82">
        <v>52920</v>
      </c>
      <c r="F241" s="82">
        <v>55080</v>
      </c>
      <c r="G241" s="82"/>
      <c r="H241" s="82">
        <v>903600</v>
      </c>
      <c r="J241" s="14"/>
      <c r="K241" s="14"/>
      <c r="L241" s="14"/>
      <c r="M241" s="14"/>
      <c r="N241" s="14"/>
    </row>
    <row r="242" spans="1:14" ht="33" customHeight="1" x14ac:dyDescent="0.25">
      <c r="A242" s="115"/>
      <c r="B242" s="111"/>
      <c r="C242" s="19">
        <v>2022</v>
      </c>
      <c r="D242" s="18">
        <v>1342200</v>
      </c>
      <c r="E242" s="82">
        <v>146880</v>
      </c>
      <c r="F242" s="82">
        <v>141120</v>
      </c>
      <c r="G242" s="82"/>
      <c r="H242" s="82">
        <v>1054200</v>
      </c>
      <c r="J242" s="15"/>
      <c r="K242" s="15"/>
      <c r="L242" s="15"/>
      <c r="M242" s="15"/>
      <c r="N242" s="15"/>
    </row>
    <row r="243" spans="1:14" ht="33" customHeight="1" x14ac:dyDescent="0.25">
      <c r="A243" s="85"/>
      <c r="B243" s="84"/>
      <c r="C243" s="19">
        <v>2023</v>
      </c>
      <c r="D243" s="18">
        <v>1011600</v>
      </c>
      <c r="E243" s="82">
        <v>55080</v>
      </c>
      <c r="F243" s="82">
        <v>52920</v>
      </c>
      <c r="G243" s="82"/>
      <c r="H243" s="82">
        <v>903600</v>
      </c>
      <c r="J243" s="15"/>
      <c r="K243" s="15"/>
      <c r="L243" s="15"/>
      <c r="M243" s="15"/>
      <c r="N243" s="15"/>
    </row>
    <row r="244" spans="1:14" ht="26.25" customHeight="1" x14ac:dyDescent="0.25">
      <c r="A244" s="68" t="s">
        <v>17</v>
      </c>
      <c r="B244" s="71"/>
      <c r="C244" s="19" t="s">
        <v>42</v>
      </c>
      <c r="D244" s="18">
        <f t="shared" si="18"/>
        <v>3556000</v>
      </c>
      <c r="E244" s="18">
        <f>SUM(E240:E243)</f>
        <v>274480</v>
      </c>
      <c r="F244" s="18">
        <f>SUM(F240:F243)</f>
        <v>269520</v>
      </c>
      <c r="G244" s="18"/>
      <c r="H244" s="18">
        <f>SUM(H240:H243)</f>
        <v>3012000</v>
      </c>
    </row>
    <row r="245" spans="1:14" ht="24.75" customHeight="1" x14ac:dyDescent="0.25">
      <c r="A245" s="135" t="s">
        <v>37</v>
      </c>
      <c r="B245" s="134" t="s">
        <v>60</v>
      </c>
      <c r="C245" s="19">
        <v>2020</v>
      </c>
      <c r="D245" s="18">
        <v>176428.6</v>
      </c>
      <c r="E245" s="18">
        <v>49700</v>
      </c>
      <c r="F245" s="18">
        <v>69728.600000000006</v>
      </c>
      <c r="G245" s="18"/>
      <c r="H245" s="18">
        <v>57000</v>
      </c>
      <c r="J245" s="14"/>
      <c r="K245" s="14"/>
      <c r="L245" s="14"/>
      <c r="M245" s="14"/>
      <c r="N245" s="14"/>
    </row>
    <row r="246" spans="1:14" ht="30.75" customHeight="1" x14ac:dyDescent="0.25">
      <c r="A246" s="135"/>
      <c r="B246" s="134"/>
      <c r="C246" s="19">
        <v>2021</v>
      </c>
      <c r="D246" s="18">
        <v>88946.9</v>
      </c>
      <c r="E246" s="18">
        <v>7814</v>
      </c>
      <c r="F246" s="18">
        <v>26132.9</v>
      </c>
      <c r="G246" s="18"/>
      <c r="H246" s="18">
        <v>55000</v>
      </c>
      <c r="J246" s="14"/>
      <c r="K246" s="15"/>
      <c r="L246" s="15"/>
      <c r="M246" s="15"/>
      <c r="N246" s="14"/>
    </row>
    <row r="247" spans="1:14" ht="31.5" customHeight="1" x14ac:dyDescent="0.25">
      <c r="A247" s="135"/>
      <c r="B247" s="134"/>
      <c r="C247" s="19">
        <v>2022</v>
      </c>
      <c r="D247" s="18">
        <v>139637.79999999999</v>
      </c>
      <c r="E247" s="18">
        <v>27086</v>
      </c>
      <c r="F247" s="18">
        <v>46023.8</v>
      </c>
      <c r="G247" s="18"/>
      <c r="H247" s="18">
        <v>66528</v>
      </c>
      <c r="J247" s="15"/>
      <c r="K247" s="14"/>
      <c r="L247" s="14"/>
      <c r="M247" s="14"/>
      <c r="N247" s="14"/>
    </row>
    <row r="248" spans="1:14" ht="27.75" customHeight="1" x14ac:dyDescent="0.25">
      <c r="A248" s="127"/>
      <c r="B248" s="131"/>
      <c r="C248" s="19">
        <v>2023</v>
      </c>
      <c r="D248" s="18">
        <v>122840.5</v>
      </c>
      <c r="E248" s="18">
        <v>16716</v>
      </c>
      <c r="F248" s="18">
        <v>36060.5</v>
      </c>
      <c r="G248" s="18"/>
      <c r="H248" s="18">
        <v>70064</v>
      </c>
      <c r="J248" s="14"/>
      <c r="K248" s="14"/>
      <c r="L248" s="14"/>
      <c r="M248" s="14"/>
      <c r="N248" s="14"/>
    </row>
    <row r="249" spans="1:14" ht="27" customHeight="1" x14ac:dyDescent="0.25">
      <c r="A249" s="127"/>
      <c r="B249" s="131"/>
      <c r="C249" s="19">
        <v>2024</v>
      </c>
      <c r="D249" s="18">
        <v>93600</v>
      </c>
      <c r="E249" s="18">
        <v>0</v>
      </c>
      <c r="F249" s="18">
        <v>11000</v>
      </c>
      <c r="G249" s="18"/>
      <c r="H249" s="18">
        <v>82600</v>
      </c>
      <c r="J249" s="14"/>
      <c r="K249" s="14"/>
      <c r="L249" s="14"/>
      <c r="M249" s="14"/>
      <c r="N249" s="14"/>
    </row>
    <row r="250" spans="1:14" ht="24.75" customHeight="1" x14ac:dyDescent="0.25">
      <c r="A250" s="68" t="s">
        <v>17</v>
      </c>
      <c r="B250" s="71"/>
      <c r="C250" s="19" t="s">
        <v>42</v>
      </c>
      <c r="D250" s="18">
        <f>SUM(D245:D249)</f>
        <v>621453.80000000005</v>
      </c>
      <c r="E250" s="18">
        <f>SUM(E245:E249)</f>
        <v>101316</v>
      </c>
      <c r="F250" s="18">
        <f>SUM(F245:F249)</f>
        <v>188945.8</v>
      </c>
      <c r="G250" s="18"/>
      <c r="H250" s="18">
        <f>SUM(H245:H249)</f>
        <v>331192</v>
      </c>
      <c r="J250" s="14"/>
      <c r="K250" s="14"/>
      <c r="L250" s="14"/>
      <c r="M250" s="14"/>
      <c r="N250" s="14"/>
    </row>
    <row r="251" spans="1:14" ht="17.25" customHeight="1" x14ac:dyDescent="0.25">
      <c r="A251" s="63"/>
      <c r="B251" s="64"/>
      <c r="C251" s="35"/>
      <c r="D251" s="36"/>
      <c r="E251" s="36"/>
      <c r="F251" s="36"/>
      <c r="G251" s="36"/>
      <c r="H251" s="36"/>
      <c r="J251" s="14"/>
      <c r="K251" s="14"/>
      <c r="L251" s="14"/>
      <c r="M251" s="14"/>
      <c r="N251" s="14"/>
    </row>
    <row r="252" spans="1:14" ht="41.25" customHeight="1" x14ac:dyDescent="0.25">
      <c r="A252" s="132" t="s">
        <v>43</v>
      </c>
      <c r="B252" s="133"/>
      <c r="C252" s="133"/>
      <c r="D252" s="133"/>
      <c r="E252" s="133"/>
      <c r="F252" s="133"/>
      <c r="G252" s="133"/>
      <c r="H252" s="133"/>
      <c r="J252" s="14"/>
      <c r="K252" s="14"/>
      <c r="L252" s="14"/>
      <c r="M252" s="14"/>
      <c r="N252" s="14"/>
    </row>
    <row r="253" spans="1:14" x14ac:dyDescent="0.25">
      <c r="A253" s="23"/>
      <c r="B253" s="23"/>
      <c r="C253" s="23"/>
      <c r="D253" s="23"/>
      <c r="E253" s="23"/>
      <c r="G253" s="23"/>
      <c r="J253" s="14"/>
      <c r="K253" s="14"/>
      <c r="L253" s="14"/>
      <c r="M253" s="14"/>
      <c r="N253" s="14"/>
    </row>
    <row r="254" spans="1:14" x14ac:dyDescent="0.25">
      <c r="A254" s="23"/>
      <c r="B254" s="23"/>
      <c r="C254" s="23"/>
      <c r="D254" s="23"/>
      <c r="E254" s="23"/>
      <c r="G254" s="23"/>
      <c r="J254" s="14"/>
      <c r="K254" s="14"/>
      <c r="L254" s="14"/>
      <c r="M254" s="14"/>
      <c r="N254" s="14"/>
    </row>
    <row r="255" spans="1:14" x14ac:dyDescent="0.25">
      <c r="A255" s="23"/>
      <c r="B255" s="23"/>
      <c r="C255" s="23"/>
      <c r="D255" s="23"/>
      <c r="E255" s="23"/>
      <c r="G255" s="23"/>
      <c r="J255" s="14"/>
      <c r="K255" s="14"/>
      <c r="L255" s="14"/>
      <c r="M255" s="14"/>
      <c r="N255" s="14"/>
    </row>
    <row r="256" spans="1:14" x14ac:dyDescent="0.25">
      <c r="A256" s="23"/>
      <c r="B256" s="23"/>
      <c r="C256" s="23"/>
      <c r="D256" s="23"/>
      <c r="E256" s="23"/>
      <c r="G256" s="23"/>
      <c r="J256" s="14"/>
      <c r="K256" s="14"/>
      <c r="L256" s="14"/>
      <c r="M256" s="14"/>
      <c r="N256" s="14"/>
    </row>
    <row r="257" spans="1:14" x14ac:dyDescent="0.25">
      <c r="A257" s="23"/>
      <c r="B257" s="23"/>
      <c r="C257" s="23"/>
      <c r="D257" s="23"/>
      <c r="E257" s="23"/>
      <c r="G257" s="23"/>
      <c r="J257" s="14"/>
      <c r="K257" s="14"/>
      <c r="L257" s="14"/>
      <c r="M257" s="14"/>
      <c r="N257" s="14"/>
    </row>
    <row r="258" spans="1:14" x14ac:dyDescent="0.25">
      <c r="A258" s="23"/>
      <c r="B258" s="23"/>
      <c r="C258" s="23"/>
      <c r="D258" s="23"/>
      <c r="E258" s="23"/>
      <c r="G258" s="23"/>
      <c r="J258" s="15"/>
      <c r="K258" s="15"/>
      <c r="L258" s="15"/>
      <c r="M258" s="15"/>
      <c r="N258" s="15"/>
    </row>
    <row r="259" spans="1:14" x14ac:dyDescent="0.25">
      <c r="A259" s="23"/>
      <c r="B259" s="23"/>
      <c r="C259" s="23"/>
      <c r="D259" s="23"/>
      <c r="E259" s="23"/>
      <c r="G259" s="23"/>
    </row>
    <row r="260" spans="1:14" x14ac:dyDescent="0.25">
      <c r="A260" s="23"/>
      <c r="B260" s="23"/>
      <c r="C260" s="23"/>
      <c r="D260" s="23"/>
      <c r="E260" s="23"/>
      <c r="G260" s="23"/>
    </row>
    <row r="261" spans="1:14" x14ac:dyDescent="0.25">
      <c r="A261" s="23"/>
      <c r="B261" s="23"/>
      <c r="C261" s="23"/>
      <c r="D261" s="23"/>
      <c r="E261" s="23"/>
      <c r="G261" s="23"/>
      <c r="J261" s="6"/>
      <c r="K261" s="14"/>
      <c r="L261" s="14"/>
      <c r="M261" s="14"/>
      <c r="N261" s="14"/>
    </row>
    <row r="262" spans="1:14" x14ac:dyDescent="0.25">
      <c r="A262" s="23"/>
      <c r="B262" s="23"/>
      <c r="C262" s="23"/>
      <c r="D262" s="23"/>
      <c r="E262" s="23"/>
      <c r="G262" s="23"/>
      <c r="J262" s="10"/>
      <c r="K262" s="10"/>
      <c r="L262" s="10"/>
      <c r="M262" s="10"/>
      <c r="N262" s="10"/>
    </row>
    <row r="263" spans="1:14" x14ac:dyDescent="0.25">
      <c r="A263" s="23"/>
      <c r="B263" s="23"/>
      <c r="C263" s="23"/>
      <c r="D263" s="23"/>
      <c r="E263" s="23"/>
      <c r="G263" s="23"/>
      <c r="J263" s="16"/>
      <c r="K263" s="16"/>
      <c r="L263" s="16"/>
      <c r="M263" s="16"/>
      <c r="N263" s="16"/>
    </row>
    <row r="264" spans="1:14" x14ac:dyDescent="0.25">
      <c r="J264" s="16"/>
      <c r="K264" s="16"/>
      <c r="L264" s="16"/>
      <c r="M264" s="16"/>
      <c r="N264" s="16"/>
    </row>
  </sheetData>
  <mergeCells count="96">
    <mergeCell ref="G138:G140"/>
    <mergeCell ref="H138:H140"/>
    <mergeCell ref="G141:G143"/>
    <mergeCell ref="H141:H143"/>
    <mergeCell ref="C144:C146"/>
    <mergeCell ref="D144:D146"/>
    <mergeCell ref="E144:E146"/>
    <mergeCell ref="F144:F146"/>
    <mergeCell ref="G144:G146"/>
    <mergeCell ref="H144:H146"/>
    <mergeCell ref="F138:F140"/>
    <mergeCell ref="D138:D140"/>
    <mergeCell ref="E138:E140"/>
    <mergeCell ref="C138:C140"/>
    <mergeCell ref="C141:C143"/>
    <mergeCell ref="D141:D143"/>
    <mergeCell ref="E141:E143"/>
    <mergeCell ref="F141:F143"/>
    <mergeCell ref="A68:A74"/>
    <mergeCell ref="B138:B140"/>
    <mergeCell ref="A91:A96"/>
    <mergeCell ref="A135:A137"/>
    <mergeCell ref="B135:B137"/>
    <mergeCell ref="A98:A104"/>
    <mergeCell ref="B91:B96"/>
    <mergeCell ref="A141:A143"/>
    <mergeCell ref="A128:A129"/>
    <mergeCell ref="A124:A125"/>
    <mergeCell ref="A126:A127"/>
    <mergeCell ref="A130:A131"/>
    <mergeCell ref="B117:B131"/>
    <mergeCell ref="F1:H1"/>
    <mergeCell ref="A25:A31"/>
    <mergeCell ref="A61:A67"/>
    <mergeCell ref="F2:H2"/>
    <mergeCell ref="B3:F3"/>
    <mergeCell ref="F5:H5"/>
    <mergeCell ref="A6:A7"/>
    <mergeCell ref="B6:B7"/>
    <mergeCell ref="D6:H6"/>
    <mergeCell ref="C6:C7"/>
    <mergeCell ref="B2:C2"/>
    <mergeCell ref="B61:B89"/>
    <mergeCell ref="A48:A51"/>
    <mergeCell ref="A75:A81"/>
    <mergeCell ref="A82:A88"/>
    <mergeCell ref="A32:A33"/>
    <mergeCell ref="K7:K14"/>
    <mergeCell ref="A37:A43"/>
    <mergeCell ref="B37:B43"/>
    <mergeCell ref="A53:B59"/>
    <mergeCell ref="A9:B15"/>
    <mergeCell ref="A17:B23"/>
    <mergeCell ref="J7:J14"/>
    <mergeCell ref="A45:A46"/>
    <mergeCell ref="B45:B46"/>
    <mergeCell ref="B48:B51"/>
    <mergeCell ref="A16:B16"/>
    <mergeCell ref="B25:B35"/>
    <mergeCell ref="A34:A35"/>
    <mergeCell ref="A180:A181"/>
    <mergeCell ref="A148:B154"/>
    <mergeCell ref="A164:A170"/>
    <mergeCell ref="B164:B170"/>
    <mergeCell ref="B172:B178"/>
    <mergeCell ref="A172:A178"/>
    <mergeCell ref="A252:H252"/>
    <mergeCell ref="A234:B238"/>
    <mergeCell ref="A240:A242"/>
    <mergeCell ref="B240:B242"/>
    <mergeCell ref="B245:B249"/>
    <mergeCell ref="A245:A249"/>
    <mergeCell ref="B231:B232"/>
    <mergeCell ref="A219:A232"/>
    <mergeCell ref="B219:B224"/>
    <mergeCell ref="B225:B230"/>
    <mergeCell ref="A156:A162"/>
    <mergeCell ref="B156:B162"/>
    <mergeCell ref="B180:B181"/>
    <mergeCell ref="A203:B209"/>
    <mergeCell ref="A211:A217"/>
    <mergeCell ref="B211:B217"/>
    <mergeCell ref="A190:A195"/>
    <mergeCell ref="B190:B195"/>
    <mergeCell ref="A197:A201"/>
    <mergeCell ref="B197:B201"/>
    <mergeCell ref="B183:B188"/>
    <mergeCell ref="A183:A188"/>
    <mergeCell ref="A144:A146"/>
    <mergeCell ref="B141:B143"/>
    <mergeCell ref="B144:B146"/>
    <mergeCell ref="A105:A108"/>
    <mergeCell ref="A138:A140"/>
    <mergeCell ref="A109:A115"/>
    <mergeCell ref="B98:B115"/>
    <mergeCell ref="A117:A123"/>
  </mergeCells>
  <pageMargins left="0.23622047244094491" right="0.23622047244094491" top="0.39370078740157483" bottom="0.3937007874015748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реализации</vt:lpstr>
      <vt:lpstr>'План реализации'!Область_печати</vt:lpstr>
    </vt:vector>
  </TitlesOfParts>
  <Company>КДХ ЛО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Колесниченко С.А.</dc:creator>
  <cp:lastModifiedBy>Жанна Николаевна Решетникова</cp:lastModifiedBy>
  <cp:lastPrinted>2021-04-16T11:34:55Z</cp:lastPrinted>
  <dcterms:created xsi:type="dcterms:W3CDTF">2014-01-24T10:53:56Z</dcterms:created>
  <dcterms:modified xsi:type="dcterms:W3CDTF">2021-05-20T10:30:33Z</dcterms:modified>
</cp:coreProperties>
</file>