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420" windowWidth="15360" windowHeight="1740"/>
  </bookViews>
  <sheets>
    <sheet name="План реализации" sheetId="35" r:id="rId1"/>
  </sheets>
  <definedNames>
    <definedName name="_xlnm.Print_Area" localSheetId="0">'План реализации'!$A$1:$H$201</definedName>
  </definedNames>
  <calcPr calcId="145621"/>
</workbook>
</file>

<file path=xl/calcChain.xml><?xml version="1.0" encoding="utf-8"?>
<calcChain xmlns="http://schemas.openxmlformats.org/spreadsheetml/2006/main">
  <c r="F124" i="35" l="1"/>
  <c r="D124" i="35" s="1"/>
  <c r="F125" i="35"/>
  <c r="D125" i="35" s="1"/>
  <c r="F123" i="35"/>
  <c r="F126" i="35" s="1"/>
  <c r="D123" i="35" l="1"/>
  <c r="D126" i="35" s="1"/>
  <c r="F167" i="35"/>
  <c r="F169" i="35"/>
  <c r="F168" i="35"/>
  <c r="D186" i="35"/>
  <c r="D185" i="35"/>
  <c r="D184" i="35"/>
  <c r="D183" i="35"/>
  <c r="D182" i="35"/>
  <c r="D181" i="35"/>
  <c r="E108" i="35" l="1"/>
  <c r="D108" i="35" s="1"/>
  <c r="D110" i="35"/>
  <c r="D109" i="35"/>
  <c r="E113" i="35"/>
  <c r="D113" i="35" s="1"/>
  <c r="E112" i="35"/>
  <c r="D112" i="35" s="1"/>
  <c r="D106" i="35"/>
  <c r="D105" i="35"/>
  <c r="F122" i="35" l="1"/>
  <c r="D122" i="35" s="1"/>
  <c r="D121" i="35"/>
  <c r="D120" i="35"/>
  <c r="D119" i="35"/>
  <c r="F118" i="35"/>
  <c r="D118" i="35" s="1"/>
  <c r="D117" i="35"/>
  <c r="D116" i="35"/>
  <c r="D115" i="35"/>
  <c r="D167" i="35" l="1"/>
  <c r="D169" i="35"/>
  <c r="D168" i="35"/>
  <c r="H149" i="35" l="1"/>
  <c r="H150" i="35"/>
  <c r="H151" i="35"/>
  <c r="H152" i="35" l="1"/>
  <c r="E24" i="35" l="1"/>
  <c r="E23" i="35"/>
  <c r="E22" i="35"/>
  <c r="F24" i="35"/>
  <c r="F23" i="35"/>
  <c r="F22" i="35"/>
  <c r="D31" i="35"/>
  <c r="D30" i="35"/>
  <c r="D29" i="35"/>
  <c r="D43" i="35"/>
  <c r="D42" i="35"/>
  <c r="D41" i="35"/>
  <c r="D40" i="35"/>
  <c r="D39" i="35"/>
  <c r="D38" i="35"/>
  <c r="E18" i="35" l="1"/>
  <c r="F18" i="35"/>
  <c r="F20" i="35"/>
  <c r="E19" i="35"/>
  <c r="F19" i="35"/>
  <c r="E20" i="35"/>
  <c r="E25" i="35"/>
  <c r="D18" i="35" l="1"/>
  <c r="F21" i="35"/>
  <c r="E21" i="35"/>
  <c r="D20" i="35"/>
  <c r="D19" i="35"/>
  <c r="F50" i="35"/>
  <c r="F49" i="35"/>
  <c r="F48" i="35"/>
  <c r="G50" i="35"/>
  <c r="G11" i="35" s="1"/>
  <c r="G49" i="35"/>
  <c r="G10" i="35" s="1"/>
  <c r="G48" i="35"/>
  <c r="G9" i="35" s="1"/>
  <c r="D96" i="35"/>
  <c r="D57" i="35"/>
  <c r="D56" i="35"/>
  <c r="D55" i="35"/>
  <c r="D58" i="35"/>
  <c r="D59" i="35"/>
  <c r="D32" i="35"/>
  <c r="D37" i="35"/>
  <c r="D36" i="35"/>
  <c r="D35" i="35"/>
  <c r="G12" i="35" l="1"/>
  <c r="G44" i="35"/>
  <c r="G14" i="35"/>
  <c r="G45" i="35"/>
  <c r="G15" i="35"/>
  <c r="D21" i="35"/>
  <c r="G46" i="35"/>
  <c r="G16" i="35"/>
  <c r="F51" i="35"/>
  <c r="G51" i="35"/>
  <c r="F25" i="35"/>
  <c r="G47" i="35" l="1"/>
  <c r="G17" i="35"/>
  <c r="F140" i="35"/>
  <c r="D198" i="35"/>
  <c r="D199" i="35"/>
  <c r="F192" i="35" l="1"/>
  <c r="F191" i="35"/>
  <c r="F190" i="35"/>
  <c r="D197" i="35"/>
  <c r="D196" i="35"/>
  <c r="D195" i="35"/>
  <c r="D194" i="35"/>
  <c r="D190" i="35" l="1"/>
  <c r="F163" i="35"/>
  <c r="F193" i="35"/>
  <c r="D191" i="35"/>
  <c r="F164" i="35"/>
  <c r="D192" i="35"/>
  <c r="F165" i="35"/>
  <c r="F170" i="35"/>
  <c r="D170" i="35" s="1"/>
  <c r="D189" i="35"/>
  <c r="D188" i="35"/>
  <c r="D187" i="35"/>
  <c r="D193" i="35" l="1"/>
  <c r="E151" i="35"/>
  <c r="E150" i="35"/>
  <c r="E149" i="35"/>
  <c r="F151" i="35"/>
  <c r="F150" i="35"/>
  <c r="F10" i="35" s="1"/>
  <c r="F149" i="35"/>
  <c r="D161" i="35"/>
  <c r="D160" i="35"/>
  <c r="D159" i="35"/>
  <c r="D158" i="35"/>
  <c r="D157" i="35"/>
  <c r="D156" i="35"/>
  <c r="D155" i="35"/>
  <c r="D154" i="35"/>
  <c r="D153" i="35"/>
  <c r="H141" i="35"/>
  <c r="H11" i="35" s="1"/>
  <c r="H140" i="35"/>
  <c r="H10" i="35" s="1"/>
  <c r="E141" i="35"/>
  <c r="E140" i="35"/>
  <c r="E10" i="35" s="1"/>
  <c r="E139" i="35"/>
  <c r="E9" i="35" s="1"/>
  <c r="H139" i="35"/>
  <c r="F141" i="35"/>
  <c r="F139" i="35"/>
  <c r="D148" i="35"/>
  <c r="D147" i="35"/>
  <c r="D146" i="35"/>
  <c r="D145" i="35"/>
  <c r="D144" i="35"/>
  <c r="D143" i="35"/>
  <c r="D135" i="35"/>
  <c r="D134" i="35"/>
  <c r="D133" i="35"/>
  <c r="D132" i="35"/>
  <c r="D131" i="35"/>
  <c r="D130" i="35"/>
  <c r="D129" i="35"/>
  <c r="D128" i="35"/>
  <c r="D127" i="35"/>
  <c r="F9" i="35" l="1"/>
  <c r="F11" i="35"/>
  <c r="F12" i="35" s="1"/>
  <c r="E15" i="35"/>
  <c r="H14" i="35"/>
  <c r="H9" i="35"/>
  <c r="H12" i="35" s="1"/>
  <c r="E11" i="35"/>
  <c r="F14" i="35"/>
  <c r="F16" i="35"/>
  <c r="F15" i="35"/>
  <c r="E44" i="35"/>
  <c r="E14" i="35"/>
  <c r="E46" i="35"/>
  <c r="E16" i="35"/>
  <c r="H45" i="35"/>
  <c r="H15" i="35"/>
  <c r="H46" i="35"/>
  <c r="H16" i="35"/>
  <c r="F45" i="35"/>
  <c r="F46" i="35"/>
  <c r="F44" i="35"/>
  <c r="E45" i="35"/>
  <c r="H44" i="35"/>
  <c r="D149" i="35"/>
  <c r="D150" i="35"/>
  <c r="D151" i="35"/>
  <c r="F142" i="35"/>
  <c r="E152" i="35"/>
  <c r="D141" i="35"/>
  <c r="E142" i="35"/>
  <c r="H142" i="35"/>
  <c r="F152" i="35"/>
  <c r="D140" i="35"/>
  <c r="D139" i="35"/>
  <c r="E12" i="35" l="1"/>
  <c r="E17" i="35"/>
  <c r="D16" i="35"/>
  <c r="F17" i="35"/>
  <c r="D46" i="35"/>
  <c r="D15" i="35"/>
  <c r="D45" i="35"/>
  <c r="H17" i="35"/>
  <c r="F47" i="35"/>
  <c r="E47" i="35"/>
  <c r="H47" i="35"/>
  <c r="D44" i="35"/>
  <c r="D152" i="35"/>
  <c r="D142" i="35"/>
  <c r="D17" i="35" l="1"/>
  <c r="D47" i="35"/>
  <c r="D165" i="35" l="1"/>
  <c r="D164" i="35"/>
  <c r="D138" i="35"/>
  <c r="D137" i="35"/>
  <c r="D136" i="35"/>
  <c r="D95" i="35"/>
  <c r="D94" i="35"/>
  <c r="D93" i="35"/>
  <c r="D92" i="35"/>
  <c r="D91" i="35"/>
  <c r="D90" i="35"/>
  <c r="D89" i="35"/>
  <c r="D88" i="35"/>
  <c r="D87" i="35"/>
  <c r="D86" i="35"/>
  <c r="D180" i="35"/>
  <c r="D179" i="35"/>
  <c r="D178" i="35"/>
  <c r="D177" i="35"/>
  <c r="D176" i="35"/>
  <c r="D175" i="35"/>
  <c r="D174" i="35"/>
  <c r="D173" i="35"/>
  <c r="D172" i="35"/>
  <c r="D171" i="35"/>
  <c r="D33" i="35"/>
  <c r="D26" i="35"/>
  <c r="D73" i="35"/>
  <c r="D72" i="35"/>
  <c r="D71" i="35"/>
  <c r="D70" i="35"/>
  <c r="D68" i="35"/>
  <c r="D67" i="35"/>
  <c r="D66" i="35"/>
  <c r="D65" i="35"/>
  <c r="D64" i="35"/>
  <c r="D63" i="35"/>
  <c r="D62" i="35"/>
  <c r="D61" i="35"/>
  <c r="D60" i="35"/>
  <c r="D22" i="35" l="1"/>
  <c r="D23" i="35"/>
  <c r="D24" i="35"/>
  <c r="F166" i="35"/>
  <c r="D166" i="35" s="1"/>
  <c r="D163" i="35"/>
  <c r="D54" i="35"/>
  <c r="D53" i="35"/>
  <c r="D52" i="35"/>
  <c r="D25" i="35" l="1"/>
  <c r="D48" i="35"/>
  <c r="D14" i="35" s="1"/>
  <c r="D50" i="35"/>
  <c r="D11" i="35"/>
  <c r="D49" i="35"/>
  <c r="D10" i="35"/>
  <c r="D51" i="35" l="1"/>
  <c r="D9" i="35"/>
  <c r="D12" i="35"/>
</calcChain>
</file>

<file path=xl/sharedStrings.xml><?xml version="1.0" encoding="utf-8"?>
<sst xmlns="http://schemas.openxmlformats.org/spreadsheetml/2006/main" count="159" uniqueCount="77">
  <si>
    <t>Годы реализации</t>
  </si>
  <si>
    <t>Оценка расходов (тыс.руб. в ценах соответствующих лет)</t>
  </si>
  <si>
    <t>Всего</t>
  </si>
  <si>
    <t>Федеральный бюджет</t>
  </si>
  <si>
    <t>Областной бюджет Ленинградской области</t>
  </si>
  <si>
    <t>Строительство (реконструкция), включая проектирование, автомобильных дорог общего пользования местного значения</t>
  </si>
  <si>
    <t>Комитет по дорожному хозяйству Ленинградской области</t>
  </si>
  <si>
    <t xml:space="preserve">Местные бюджеты </t>
  </si>
  <si>
    <t xml:space="preserve">Прочие источники </t>
  </si>
  <si>
    <t>Наименование государственной программы, подпрограммы, основного мепроприятия, проекта</t>
  </si>
  <si>
    <t>Ответственный исполнитель, соисполнитель, участник</t>
  </si>
  <si>
    <t>Итого</t>
  </si>
  <si>
    <t>Итого:</t>
  </si>
  <si>
    <t>Управление Ленинградской области по государственному техническому надзору и контролю</t>
  </si>
  <si>
    <t>Таблица 5</t>
  </si>
  <si>
    <t xml:space="preserve">План реализации государственной программы </t>
  </si>
  <si>
    <t>Содержание автомобильных дорог общего пользования регионального и межмуниципального значения</t>
  </si>
  <si>
    <t>Капитальный ремонт автомобильных дорог общего пользования регионального и межмуниципального значения</t>
  </si>
  <si>
    <t>Ремонт автомобильных дорог общего пользования регионального и межмуниципального значения</t>
  </si>
  <si>
    <t>Разработка и реализация проектов оснащения объектов транспортной инфраструктуры Ленинградской области техническими средствами</t>
  </si>
  <si>
    <t>Оценка уязвимости объектов транспортной инфраструктуры Ленинградской области</t>
  </si>
  <si>
    <t>Комитет Ленинградской области по транспорту</t>
  </si>
  <si>
    <t>Обеспечение деятельности (услуги, работы) государственных учреждений  ГКУ "Ленавтодор" и ГКУ "Центр безопасности дорожного движения"</t>
  </si>
  <si>
    <t>Субсидии юридическим лицам на финансовое обеспечение затрат при приобретении дорожной техники и иного имущества, необходимого для функционирования и содержания автомобильных дорог, по договорам финансовой аренды (лизинга)</t>
  </si>
  <si>
    <t>Кадастровые работы</t>
  </si>
  <si>
    <t xml:space="preserve">Приобретение дорожной техники и другого имущества, необходимого для функционирования и содержания а/д и обеспечения контроля качества выполненных дорожных работ </t>
  </si>
  <si>
    <t>Проектная часть</t>
  </si>
  <si>
    <t>2022-2024</t>
  </si>
  <si>
    <t>Государственная программа Ленинградской области "Развитие транспортной системы Ленинградской области"</t>
  </si>
  <si>
    <t>Строительство автомобильных дорог общего пользования регионального и межмуниципального значения</t>
  </si>
  <si>
    <t>Процессная часть</t>
  </si>
  <si>
    <t>Субсидии юридическим лицам на финансовое обеспечение затрат при приобретении дорожной техники и иного имущества, необходимого для функционирования и содержания и (или) ремонта автомобильных дорог, по договорам финансовой аренды (лизинга)</t>
  </si>
  <si>
    <t>Комитет по дорожному хозяйству Ленинградской области                               Комитет Ленинградской области по транспорту</t>
  </si>
  <si>
    <t>Приобретение дорожной техники и другого имущества, необходимого для функционирования и содержания а/д и обеспечения контроля качества выполненных дорожных работ</t>
  </si>
  <si>
    <t>Комитет по дорожному хозяйству Ленинградской области                               Комитет Ленинградской области по транспорту                      Управление Ленинградской области по государственному техническому надзору и контролю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</si>
  <si>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</si>
  <si>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Комитет Ленинградской области по транспорту, Комитет по дорожному хозяйству Ленинградской области</t>
  </si>
  <si>
    <t>Организация и проведение конкурса профессионального мастерства водителей автобусов</t>
  </si>
  <si>
    <t>Организация и проведение занятий по ПДД с учащимися младших классов в образовательных учреждениях и детских оздоровительных лагерях силами детского мобильного автогородка</t>
  </si>
  <si>
    <t>Обследование трасс регулярных автобусных маршрутов на соответствие требованиям обеспечения БДД</t>
  </si>
  <si>
    <t>Развитие информационных систем на общественном транспорте</t>
  </si>
  <si>
    <t>Возмещение части затрат юридическим лицам, индивидуальным предпринимателям, осуществляющим деятельность на территории Ленинградской области, на закупку автобусов на газомоторном топливе</t>
  </si>
  <si>
    <t>Выполнение работ, связанных с организацией транспортного обслуживания населения</t>
  </si>
  <si>
    <t xml:space="preserve">Обеспечение деятельности (услуги, работы) государственных учреждений </t>
  </si>
  <si>
    <t xml:space="preserve">Обеспечение деятельности (услуги, работы) государственных учреждений  </t>
  </si>
  <si>
    <t>Капитальный ремонт  автомобильных дорог общего пользования регионального регионального и межмуниципального значения</t>
  </si>
  <si>
    <t>Ремонт автомобильных дорог общего пользования регионального регионального и межмуниципального значения</t>
  </si>
  <si>
    <t>Строительство  автомобильных дорог общего пользования регионального и межмуниципального значения</t>
  </si>
  <si>
    <t>Реконструкция автомобильных дорог общего пользования регионального и межмуниципального значения</t>
  </si>
  <si>
    <t>Разработка и утверждение планов обеспечения транспортной безопасности объектов транспортной инфраструктуры Ленинградской области</t>
  </si>
  <si>
    <t>Федеральный (региональный) проект "Региональная и местная дорожная сеть" в том числе:</t>
  </si>
  <si>
    <t xml:space="preserve">Федеральный (региональный) проект "Общесистемные меры развития дорожного хозяйства" </t>
  </si>
  <si>
    <t xml:space="preserve">Федеральный (региональный) проект "Безопасность дорожного движения" </t>
  </si>
  <si>
    <t>Развитие инфраструктуры дорожного хозяйства</t>
  </si>
  <si>
    <t>Всего по федеральным проектам</t>
  </si>
  <si>
    <t>Всего по мероприятиям, направленным на достижение цели федеральных проектов</t>
  </si>
  <si>
    <t>Развитие заправочной инфраструктуры компримированного природного газа</t>
  </si>
  <si>
    <t>Поддержка переоборудования существующей автомобильной техники, включая общественный транспорт и коммунальную технику, для использования природного газа в качестве топлива</t>
  </si>
  <si>
    <t xml:space="preserve">Сокращение аварийности на участках концентрации дорожно-транспортных происшествий инженерными методами" </t>
  </si>
  <si>
    <t xml:space="preserve"> Финансовое обеспечение дорожной деятельности в рамках реализации национального проекта "Безопасные качественные дороги" </t>
  </si>
  <si>
    <t xml:space="preserve">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 </t>
  </si>
  <si>
    <t>2023</t>
  </si>
  <si>
    <t>2024</t>
  </si>
  <si>
    <t>Иные межбюджетные трансферты на финансирование дорожной деятельности в отношении автомобильных дорог общего пользования регионального или межмуниципального, местного значения. Ремонт автомобильных дорог общего пользования регионального и межмуниципального значения</t>
  </si>
  <si>
    <t>Федеральный (региональный) проект "Содействие развитию автомобильных дорог регионального, межмуниципального и местного значения", в том числе:</t>
  </si>
  <si>
    <t>Комплекс процессных мероприятий  "Создание условий для осуществления дорожной деятельности", в том числе:</t>
  </si>
  <si>
    <t>Комитет по дорожному хозяйству Ленинградской области, Управление Ленинградской области по государственному техническому надзору и контролю</t>
  </si>
  <si>
    <t>Обеспечение деятельности государственных инженеров-инспекторов гостехнадзора</t>
  </si>
  <si>
    <t>Обеспечение деятельности (услуги, работы) государственных учреждений ГКУ «Ленавтодор» и ГКУ "ЦБДД"</t>
  </si>
  <si>
    <t>Мероприятия, направленные на достижение цели федерального  проекта "Безопасность дорожного движения", в том числе:</t>
  </si>
  <si>
    <t>Мероприятия, направленные на достижения цели федеральногопроекта "Региональная и местная дорожная сеть", в том числе:</t>
  </si>
  <si>
    <t>Мероприятия, направленные на достижение цели федерального проекта "Информационно-аналитическое и научное обеспечение развития транспортной системы", том числе:</t>
  </si>
  <si>
    <t>Мероприятия, направленные на достижение целей федерального проекта  «Развитие рынка природного газа как моторного топлива», в том числе:</t>
  </si>
  <si>
    <t>Комплекс процессных мероприятий  "Обеспечение устойчивого функционирования и совершенствования системы транспортного обслуживания населения  Ленинградской области", в том числе:</t>
  </si>
  <si>
    <t>Иные межбюджетные трансферты на финансирование дорожной деятельности в отношении автомобильных дорог общего пользования регионального или межмуниципального, местного значения. Строительство (реконструкция) автомобильных дорог общего пользования регионального и межмуниципального значения</t>
  </si>
  <si>
    <t xml:space="preserve">&lt;*&gt; Средства федерального бюджета, предоставляемые в виде субсидии автономной некоммерческой организации "Дирекция по развитию транспортной системы Санкт-Петербурга и Ленинградской области" </t>
  </si>
  <si>
    <t>Субсидии автономной некоммерческой организации "Дирекция по развитию транспортной системы Санкт-Петербурга и Ленинградской области"*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</si>
</sst>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#,##0.0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8" fillId="0" borderId="0"/>
    <xf numFmtId="164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7" fillId="0" borderId="0"/>
    <xf numFmtId="0" fontId="7" fillId="0" borderId="0"/>
  </cellStyleXfs>
  <cellXfs count="169">
    <xf numFmtId="0" fontId="0" fillId="0" borderId="0" xfId="0"/>
    <xf numFmtId="0" fontId="3" fillId="2" borderId="0" xfId="0" applyFont="1" applyFill="1"/>
    <xf numFmtId="0" fontId="3" fillId="2" borderId="0" xfId="0" applyFont="1" applyFill="1" applyBorder="1" applyAlignment="1"/>
    <xf numFmtId="2" fontId="3" fillId="2" borderId="0" xfId="0" applyNumberFormat="1" applyFont="1" applyFill="1" applyBorder="1" applyAlignment="1">
      <alignment wrapText="1"/>
    </xf>
    <xf numFmtId="166" fontId="3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0" xfId="0" applyFont="1" applyFill="1"/>
    <xf numFmtId="166" fontId="4" fillId="2" borderId="0" xfId="0" applyNumberFormat="1" applyFont="1" applyFill="1" applyBorder="1" applyAlignment="1">
      <alignment horizontal="center" vertical="center" wrapText="1"/>
    </xf>
    <xf numFmtId="0" fontId="1" fillId="0" borderId="0" xfId="0" applyFont="1"/>
    <xf numFmtId="166" fontId="1" fillId="0" borderId="0" xfId="0" applyNumberFormat="1" applyFont="1"/>
    <xf numFmtId="2" fontId="6" fillId="0" borderId="0" xfId="0" applyNumberFormat="1" applyFont="1" applyAlignment="1">
      <alignment wrapText="1"/>
    </xf>
    <xf numFmtId="167" fontId="1" fillId="0" borderId="0" xfId="0" applyNumberFormat="1" applyFont="1"/>
    <xf numFmtId="166" fontId="1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5" fillId="0" borderId="0" xfId="0" applyNumberFormat="1" applyFont="1"/>
    <xf numFmtId="0" fontId="3" fillId="2" borderId="0" xfId="0" applyFont="1" applyFill="1" applyAlignment="1"/>
    <xf numFmtId="166" fontId="1" fillId="2" borderId="0" xfId="0" applyNumberFormat="1" applyFont="1" applyFill="1"/>
    <xf numFmtId="0" fontId="11" fillId="2" borderId="0" xfId="0" applyFont="1" applyFill="1"/>
    <xf numFmtId="167" fontId="3" fillId="2" borderId="0" xfId="0" applyNumberFormat="1" applyFont="1" applyFill="1" applyBorder="1" applyAlignment="1">
      <alignment horizontal="center" vertical="center" wrapText="1"/>
    </xf>
    <xf numFmtId="167" fontId="2" fillId="2" borderId="0" xfId="0" applyNumberFormat="1" applyFont="1" applyFill="1" applyBorder="1" applyAlignment="1">
      <alignment horizontal="center" vertical="center" wrapText="1"/>
    </xf>
    <xf numFmtId="167" fontId="2" fillId="3" borderId="0" xfId="0" applyNumberFormat="1" applyFont="1" applyFill="1" applyBorder="1" applyAlignment="1">
      <alignment horizontal="center" vertical="center" wrapText="1"/>
    </xf>
    <xf numFmtId="167" fontId="1" fillId="3" borderId="0" xfId="0" applyNumberFormat="1" applyFont="1" applyFill="1"/>
    <xf numFmtId="166" fontId="1" fillId="3" borderId="0" xfId="0" applyNumberFormat="1" applyFont="1" applyFill="1"/>
    <xf numFmtId="0" fontId="1" fillId="3" borderId="0" xfId="0" applyFont="1" applyFill="1"/>
    <xf numFmtId="167" fontId="2" fillId="4" borderId="0" xfId="0" applyNumberFormat="1" applyFont="1" applyFill="1" applyBorder="1" applyAlignment="1">
      <alignment horizontal="center" vertical="center" wrapText="1"/>
    </xf>
    <xf numFmtId="166" fontId="1" fillId="4" borderId="0" xfId="0" applyNumberFormat="1" applyFont="1" applyFill="1"/>
    <xf numFmtId="0" fontId="1" fillId="4" borderId="0" xfId="0" applyFont="1" applyFill="1"/>
    <xf numFmtId="167" fontId="2" fillId="5" borderId="0" xfId="0" applyNumberFormat="1" applyFont="1" applyFill="1" applyBorder="1" applyAlignment="1">
      <alignment horizontal="center" vertical="center" wrapText="1"/>
    </xf>
    <xf numFmtId="167" fontId="1" fillId="5" borderId="0" xfId="0" applyNumberFormat="1" applyFont="1" applyFill="1"/>
    <xf numFmtId="166" fontId="1" fillId="5" borderId="0" xfId="0" applyNumberFormat="1" applyFont="1" applyFill="1"/>
    <xf numFmtId="0" fontId="1" fillId="5" borderId="0" xfId="0" applyFont="1" applyFill="1"/>
    <xf numFmtId="4" fontId="3" fillId="2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166" fontId="11" fillId="0" borderId="0" xfId="0" applyNumberFormat="1" applyFont="1" applyFill="1" applyBorder="1" applyAlignment="1">
      <alignment horizontal="center" vertical="center" wrapText="1"/>
    </xf>
    <xf numFmtId="167" fontId="1" fillId="0" borderId="0" xfId="0" applyNumberFormat="1" applyFont="1" applyBorder="1"/>
    <xf numFmtId="166" fontId="11" fillId="2" borderId="0" xfId="0" applyNumberFormat="1" applyFont="1" applyFill="1" applyBorder="1" applyAlignment="1">
      <alignment horizontal="center" vertical="center" wrapText="1"/>
    </xf>
    <xf numFmtId="167" fontId="3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" fillId="2" borderId="0" xfId="0" applyFont="1" applyFill="1" applyBorder="1"/>
    <xf numFmtId="166" fontId="1" fillId="2" borderId="0" xfId="0" applyNumberFormat="1" applyFont="1" applyFill="1" applyBorder="1"/>
    <xf numFmtId="167" fontId="3" fillId="2" borderId="0" xfId="0" applyNumberFormat="1" applyFont="1" applyFill="1" applyBorder="1" applyAlignment="1">
      <alignment horizontal="center" vertical="center" wrapText="1"/>
    </xf>
    <xf numFmtId="167" fontId="3" fillId="2" borderId="0" xfId="0" applyNumberFormat="1" applyFont="1" applyFill="1" applyBorder="1" applyAlignment="1">
      <alignment horizontal="center" vertical="center" wrapText="1"/>
    </xf>
    <xf numFmtId="167" fontId="3" fillId="2" borderId="0" xfId="0" applyNumberFormat="1" applyFont="1" applyFill="1" applyBorder="1" applyAlignment="1">
      <alignment horizontal="center" vertical="center" wrapText="1"/>
    </xf>
    <xf numFmtId="166" fontId="2" fillId="2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167" fontId="3" fillId="2" borderId="0" xfId="0" applyNumberFormat="1" applyFont="1" applyFill="1" applyBorder="1" applyAlignment="1">
      <alignment horizontal="center" vertical="center" wrapText="1"/>
    </xf>
    <xf numFmtId="167" fontId="1" fillId="2" borderId="0" xfId="0" applyNumberFormat="1" applyFont="1" applyFill="1" applyBorder="1" applyAlignment="1">
      <alignment vertical="center" wrapText="1"/>
    </xf>
    <xf numFmtId="166" fontId="16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166" fontId="15" fillId="2" borderId="0" xfId="0" applyNumberFormat="1" applyFont="1" applyFill="1"/>
    <xf numFmtId="166" fontId="15" fillId="0" borderId="0" xfId="0" applyNumberFormat="1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0" borderId="0" xfId="0" applyFont="1"/>
    <xf numFmtId="166" fontId="17" fillId="0" borderId="0" xfId="0" applyNumberFormat="1" applyFont="1" applyAlignment="1">
      <alignment horizontal="center" vertical="center"/>
    </xf>
    <xf numFmtId="167" fontId="11" fillId="4" borderId="0" xfId="0" applyNumberFormat="1" applyFont="1" applyFill="1"/>
    <xf numFmtId="166" fontId="11" fillId="4" borderId="0" xfId="0" applyNumberFormat="1" applyFont="1" applyFill="1"/>
    <xf numFmtId="167" fontId="11" fillId="0" borderId="0" xfId="0" applyNumberFormat="1" applyFont="1"/>
    <xf numFmtId="166" fontId="11" fillId="0" borderId="0" xfId="0" applyNumberFormat="1" applyFont="1"/>
    <xf numFmtId="167" fontId="18" fillId="0" borderId="0" xfId="0" applyNumberFormat="1" applyFont="1" applyAlignment="1">
      <alignment wrapText="1"/>
    </xf>
    <xf numFmtId="0" fontId="12" fillId="2" borderId="0" xfId="0" applyFont="1" applyFill="1"/>
    <xf numFmtId="166" fontId="12" fillId="2" borderId="0" xfId="0" applyNumberFormat="1" applyFont="1" applyFill="1"/>
    <xf numFmtId="0" fontId="1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wrapText="1"/>
    </xf>
    <xf numFmtId="1" fontId="11" fillId="0" borderId="1" xfId="0" applyNumberFormat="1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166" fontId="12" fillId="0" borderId="5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166" fontId="15" fillId="0" borderId="5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166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/>
    <xf numFmtId="166" fontId="1" fillId="0" borderId="0" xfId="0" applyNumberFormat="1" applyFont="1" applyFill="1" applyAlignment="1">
      <alignment horizontal="center" vertical="center"/>
    </xf>
    <xf numFmtId="166" fontId="11" fillId="0" borderId="8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166" fontId="11" fillId="0" borderId="5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2" fontId="11" fillId="0" borderId="6" xfId="0" applyNumberFormat="1" applyFont="1" applyFill="1" applyBorder="1" applyAlignment="1">
      <alignment horizontal="left" vertical="center" wrapText="1"/>
    </xf>
    <xf numFmtId="2" fontId="11" fillId="0" borderId="8" xfId="0" applyNumberFormat="1" applyFont="1" applyFill="1" applyBorder="1" applyAlignment="1">
      <alignment horizontal="left" vertical="center" wrapText="1"/>
    </xf>
    <xf numFmtId="2" fontId="11" fillId="0" borderId="3" xfId="0" applyNumberFormat="1" applyFont="1" applyFill="1" applyBorder="1" applyAlignment="1">
      <alignment horizontal="left" vertical="center" wrapText="1"/>
    </xf>
    <xf numFmtId="2" fontId="11" fillId="0" borderId="4" xfId="0" applyNumberFormat="1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1" fillId="0" borderId="4" xfId="0" applyNumberFormat="1" applyFont="1" applyFill="1" applyBorder="1" applyAlignment="1">
      <alignment horizontal="center" vertical="center" wrapText="1"/>
    </xf>
    <xf numFmtId="166" fontId="11" fillId="0" borderId="5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/>
    <xf numFmtId="2" fontId="11" fillId="0" borderId="5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center" vertical="center" wrapText="1"/>
    </xf>
    <xf numFmtId="2" fontId="11" fillId="0" borderId="8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left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</cellXfs>
  <cellStyles count="6">
    <cellStyle name="Денежный 2" xfId="2"/>
    <cellStyle name="Обычный" xfId="0" builtinId="0"/>
    <cellStyle name="Обычный 3" xfId="1"/>
    <cellStyle name="Обычный 4" xfId="4"/>
    <cellStyle name="Обычный 6 2 4" xfId="5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3"/>
  <sheetViews>
    <sheetView tabSelected="1" view="pageBreakPreview" zoomScaleNormal="100" zoomScaleSheetLayoutView="100" workbookViewId="0">
      <pane xSplit="2" ySplit="8" topLeftCell="C141" activePane="bottomRight" state="frozen"/>
      <selection pane="topRight" activeCell="C1" sqref="C1"/>
      <selection pane="bottomLeft" activeCell="A9" sqref="A9"/>
      <selection pane="bottomRight" activeCell="K146" sqref="K146"/>
    </sheetView>
  </sheetViews>
  <sheetFormatPr defaultColWidth="14.5703125" defaultRowHeight="15" x14ac:dyDescent="0.25"/>
  <cols>
    <col min="1" max="1" width="26.28515625" style="37" customWidth="1"/>
    <col min="2" max="2" width="28.7109375" style="6" customWidth="1"/>
    <col min="3" max="3" width="15.85546875" style="6" customWidth="1"/>
    <col min="4" max="4" width="17.140625" style="6" customWidth="1"/>
    <col min="5" max="5" width="16.85546875" style="6" customWidth="1"/>
    <col min="6" max="6" width="18.5703125" style="17" customWidth="1"/>
    <col min="7" max="7" width="17" style="6" customWidth="1"/>
    <col min="8" max="8" width="16.42578125" style="17" customWidth="1"/>
    <col min="9" max="9" width="15.7109375" style="8" bestFit="1" customWidth="1"/>
    <col min="10" max="10" width="45.28515625" style="8" customWidth="1"/>
    <col min="11" max="11" width="26.42578125" style="8" customWidth="1"/>
    <col min="12" max="12" width="21.28515625" style="8" customWidth="1"/>
    <col min="13" max="16384" width="14.5703125" style="8"/>
  </cols>
  <sheetData>
    <row r="1" spans="1:15" ht="24.75" customHeight="1" x14ac:dyDescent="0.25">
      <c r="B1" s="62"/>
      <c r="C1" s="62"/>
      <c r="D1" s="62"/>
      <c r="E1" s="62"/>
      <c r="F1" s="129" t="s">
        <v>14</v>
      </c>
      <c r="G1" s="130"/>
      <c r="H1" s="130"/>
      <c r="I1" s="6"/>
    </row>
    <row r="2" spans="1:15" ht="21.75" customHeight="1" x14ac:dyDescent="0.25">
      <c r="A2" s="38"/>
      <c r="B2" s="138"/>
      <c r="C2" s="138"/>
      <c r="D2" s="102"/>
      <c r="E2" s="102"/>
      <c r="F2" s="131"/>
      <c r="G2" s="131"/>
      <c r="H2" s="131"/>
      <c r="I2" s="15"/>
    </row>
    <row r="3" spans="1:15" ht="33" customHeight="1" x14ac:dyDescent="0.25">
      <c r="A3" s="38"/>
      <c r="B3" s="132" t="s">
        <v>15</v>
      </c>
      <c r="C3" s="132"/>
      <c r="D3" s="132"/>
      <c r="E3" s="132"/>
      <c r="F3" s="132"/>
      <c r="G3" s="63"/>
      <c r="H3" s="63"/>
      <c r="I3" s="1"/>
    </row>
    <row r="4" spans="1:15" ht="20.25" customHeight="1" x14ac:dyDescent="0.25">
      <c r="A4" s="38"/>
      <c r="B4" s="64"/>
      <c r="C4" s="64"/>
      <c r="D4" s="64"/>
      <c r="E4" s="64"/>
      <c r="F4" s="64"/>
      <c r="G4" s="63"/>
      <c r="H4" s="63"/>
      <c r="I4" s="1"/>
      <c r="J4" s="55"/>
      <c r="K4" s="55"/>
      <c r="L4" s="55"/>
      <c r="M4" s="55"/>
      <c r="N4" s="56"/>
      <c r="O4" s="25"/>
    </row>
    <row r="5" spans="1:15" ht="3.75" customHeight="1" x14ac:dyDescent="0.25">
      <c r="A5" s="38"/>
      <c r="B5" s="63"/>
      <c r="C5" s="63"/>
      <c r="D5" s="63"/>
      <c r="E5" s="63"/>
      <c r="F5" s="133"/>
      <c r="G5" s="133"/>
      <c r="H5" s="133"/>
      <c r="I5" s="2"/>
      <c r="J5" s="57"/>
      <c r="K5" s="57"/>
      <c r="L5" s="57"/>
      <c r="M5" s="57"/>
      <c r="N5" s="58"/>
      <c r="O5" s="9"/>
    </row>
    <row r="6" spans="1:15" ht="36" customHeight="1" x14ac:dyDescent="0.25">
      <c r="A6" s="120" t="s">
        <v>9</v>
      </c>
      <c r="B6" s="120" t="s">
        <v>10</v>
      </c>
      <c r="C6" s="120" t="s">
        <v>0</v>
      </c>
      <c r="D6" s="135" t="s">
        <v>1</v>
      </c>
      <c r="E6" s="136"/>
      <c r="F6" s="136"/>
      <c r="G6" s="136"/>
      <c r="H6" s="137"/>
      <c r="I6" s="3"/>
      <c r="J6" s="59"/>
      <c r="K6" s="59"/>
      <c r="L6" s="57"/>
      <c r="M6" s="57"/>
      <c r="N6" s="58"/>
      <c r="O6" s="9"/>
    </row>
    <row r="7" spans="1:15" ht="69.75" customHeight="1" x14ac:dyDescent="0.25">
      <c r="A7" s="134"/>
      <c r="B7" s="134"/>
      <c r="C7" s="134"/>
      <c r="D7" s="99" t="s">
        <v>2</v>
      </c>
      <c r="E7" s="99" t="s">
        <v>3</v>
      </c>
      <c r="F7" s="99" t="s">
        <v>4</v>
      </c>
      <c r="G7" s="99" t="s">
        <v>7</v>
      </c>
      <c r="H7" s="99" t="s">
        <v>8</v>
      </c>
      <c r="I7" s="18"/>
      <c r="J7" s="60"/>
      <c r="K7" s="61"/>
      <c r="L7" s="61"/>
      <c r="M7" s="61"/>
      <c r="N7" s="61"/>
      <c r="O7" s="50"/>
    </row>
    <row r="8" spans="1:15" ht="24.75" customHeight="1" x14ac:dyDescent="0.25">
      <c r="A8" s="65">
        <v>1</v>
      </c>
      <c r="B8" s="66">
        <v>2</v>
      </c>
      <c r="C8" s="66">
        <v>3</v>
      </c>
      <c r="D8" s="66">
        <v>4</v>
      </c>
      <c r="E8" s="66">
        <v>5</v>
      </c>
      <c r="F8" s="66">
        <v>6</v>
      </c>
      <c r="G8" s="66">
        <v>7</v>
      </c>
      <c r="H8" s="66">
        <v>8</v>
      </c>
      <c r="I8" s="18"/>
      <c r="J8" s="51"/>
      <c r="K8" s="50"/>
      <c r="L8" s="52"/>
      <c r="M8" s="50"/>
      <c r="N8" s="50"/>
      <c r="O8" s="50"/>
    </row>
    <row r="9" spans="1:15" s="23" customFormat="1" ht="24.75" customHeight="1" x14ac:dyDescent="0.25">
      <c r="A9" s="147" t="s">
        <v>28</v>
      </c>
      <c r="B9" s="148"/>
      <c r="C9" s="67">
        <v>2022</v>
      </c>
      <c r="D9" s="68">
        <f>H9+G9+F9+E9</f>
        <v>17634691.08907</v>
      </c>
      <c r="E9" s="68">
        <f>E22+E48+E115+E119+E123+E139+E149+E167+E187+E190+E105</f>
        <v>3461429.1</v>
      </c>
      <c r="F9" s="68">
        <f>F22+F48+F115+F119+F123+F139+F149+F167+F190</f>
        <v>13117930.839260001</v>
      </c>
      <c r="G9" s="68">
        <f t="shared" ref="G9:H11" si="0">G22+G48+G115+G119+G123+G139+G149+G167+G187+G190</f>
        <v>115906.54981</v>
      </c>
      <c r="H9" s="68">
        <f t="shared" si="0"/>
        <v>939424.60000000009</v>
      </c>
      <c r="I9" s="20"/>
      <c r="J9" s="47"/>
      <c r="K9" s="46"/>
      <c r="L9" s="21"/>
      <c r="M9" s="21"/>
      <c r="N9" s="22"/>
      <c r="O9" s="22"/>
    </row>
    <row r="10" spans="1:15" s="30" customFormat="1" ht="22.5" customHeight="1" x14ac:dyDescent="0.25">
      <c r="A10" s="147"/>
      <c r="B10" s="148"/>
      <c r="C10" s="69">
        <v>2023</v>
      </c>
      <c r="D10" s="70">
        <f>H10+G10+F10+E10</f>
        <v>16868705.960480001</v>
      </c>
      <c r="E10" s="70">
        <f>E23+E49+E116+E120+E124+E140+E150+E168+E188+E191+E106</f>
        <v>4123556.4999999995</v>
      </c>
      <c r="F10" s="70">
        <f>F23+F49+F116+F120+F124+F140+F150+F168+F191</f>
        <v>11114637.66773</v>
      </c>
      <c r="G10" s="70">
        <f t="shared" si="0"/>
        <v>105485.49275</v>
      </c>
      <c r="H10" s="70">
        <f t="shared" si="0"/>
        <v>1525026.3</v>
      </c>
      <c r="I10" s="27"/>
      <c r="J10" s="47"/>
      <c r="K10" s="46"/>
      <c r="L10" s="28"/>
      <c r="M10" s="28"/>
      <c r="N10" s="29"/>
      <c r="O10" s="29"/>
    </row>
    <row r="11" spans="1:15" s="26" customFormat="1" ht="21.75" customHeight="1" x14ac:dyDescent="0.25">
      <c r="A11" s="149"/>
      <c r="B11" s="150"/>
      <c r="C11" s="69">
        <v>2024</v>
      </c>
      <c r="D11" s="70">
        <f t="shared" ref="D11:D12" si="1">H11+G11+F11+E11</f>
        <v>15198006.80411</v>
      </c>
      <c r="E11" s="70">
        <f>E24+E50+E117+E121+E125+E141+E151+E169+E189+E192</f>
        <v>3138899.8000000003</v>
      </c>
      <c r="F11" s="70">
        <f>F24+F50+F117+F121+F125+F141+F151+F169+F192</f>
        <v>11476125.578</v>
      </c>
      <c r="G11" s="70">
        <f t="shared" si="0"/>
        <v>113113.12611</v>
      </c>
      <c r="H11" s="70">
        <f t="shared" si="0"/>
        <v>469868.3</v>
      </c>
      <c r="I11" s="24"/>
    </row>
    <row r="12" spans="1:15" ht="27" customHeight="1" x14ac:dyDescent="0.25">
      <c r="A12" s="151" t="s">
        <v>11</v>
      </c>
      <c r="B12" s="146"/>
      <c r="C12" s="71" t="s">
        <v>27</v>
      </c>
      <c r="D12" s="70">
        <f t="shared" si="1"/>
        <v>49701403.853660002</v>
      </c>
      <c r="E12" s="70">
        <f t="shared" ref="E12:G12" si="2">E9+E10+E11</f>
        <v>10723885.4</v>
      </c>
      <c r="F12" s="70">
        <f t="shared" si="2"/>
        <v>35708694.084990002</v>
      </c>
      <c r="G12" s="70">
        <f t="shared" si="2"/>
        <v>334505.16866999998</v>
      </c>
      <c r="H12" s="70">
        <f>H9+H10+H11</f>
        <v>2934319.2</v>
      </c>
      <c r="I12" s="19"/>
    </row>
    <row r="13" spans="1:15" ht="21.75" customHeight="1" x14ac:dyDescent="0.25">
      <c r="A13" s="152" t="s">
        <v>26</v>
      </c>
      <c r="B13" s="153"/>
      <c r="C13" s="153"/>
      <c r="D13" s="153"/>
      <c r="E13" s="153"/>
      <c r="F13" s="153"/>
      <c r="G13" s="153"/>
      <c r="H13" s="154"/>
      <c r="I13" s="19"/>
    </row>
    <row r="14" spans="1:15" s="49" customFormat="1" ht="36" hidden="1" customHeight="1" x14ac:dyDescent="0.2">
      <c r="A14" s="142" t="s">
        <v>26</v>
      </c>
      <c r="B14" s="139" t="s">
        <v>32</v>
      </c>
      <c r="C14" s="72">
        <v>2022</v>
      </c>
      <c r="D14" s="73" t="e">
        <f>D22+D48+#REF!+#REF!+D123+D139+D149</f>
        <v>#REF!</v>
      </c>
      <c r="E14" s="73" t="e">
        <f>E22+E48+#REF!+#REF!+E123+E139+E149</f>
        <v>#REF!</v>
      </c>
      <c r="F14" s="73" t="e">
        <f>F22+F48+#REF!+#REF!+F123+F139+F149</f>
        <v>#REF!</v>
      </c>
      <c r="G14" s="73" t="e">
        <f>G22+G48+#REF!+#REF!+G123+G139+G149</f>
        <v>#REF!</v>
      </c>
      <c r="H14" s="73" t="e">
        <f>H22+H48+#REF!+#REF!+H123+H139+H149</f>
        <v>#REF!</v>
      </c>
      <c r="I14" s="48"/>
    </row>
    <row r="15" spans="1:15" s="49" customFormat="1" ht="36" hidden="1" customHeight="1" x14ac:dyDescent="0.2">
      <c r="A15" s="143"/>
      <c r="B15" s="140"/>
      <c r="C15" s="72">
        <v>2023</v>
      </c>
      <c r="D15" s="73" t="e">
        <f t="shared" ref="D15:D21" si="3">H15+G15+F15+E15</f>
        <v>#REF!</v>
      </c>
      <c r="E15" s="73" t="e">
        <f>E23+E49+#REF!+#REF!+E124+E140+E150</f>
        <v>#REF!</v>
      </c>
      <c r="F15" s="73" t="e">
        <f>F23+F49+#REF!+#REF!+F124+F140+F150</f>
        <v>#REF!</v>
      </c>
      <c r="G15" s="73" t="e">
        <f>G23+G49+#REF!+#REF!+G124+G140+G150</f>
        <v>#REF!</v>
      </c>
      <c r="H15" s="73" t="e">
        <f>H23+H49+#REF!+#REF!+H124+H140+H150</f>
        <v>#REF!</v>
      </c>
      <c r="I15" s="48"/>
    </row>
    <row r="16" spans="1:15" s="49" customFormat="1" ht="36" hidden="1" customHeight="1" x14ac:dyDescent="0.2">
      <c r="A16" s="144"/>
      <c r="B16" s="141"/>
      <c r="C16" s="72">
        <v>2024</v>
      </c>
      <c r="D16" s="73" t="e">
        <f t="shared" si="3"/>
        <v>#REF!</v>
      </c>
      <c r="E16" s="73" t="e">
        <f>E24+E50+#REF!+#REF!+E125+E141+E151</f>
        <v>#REF!</v>
      </c>
      <c r="F16" s="73" t="e">
        <f>F24+F50+#REF!+#REF!+F125+F141+F151</f>
        <v>#REF!</v>
      </c>
      <c r="G16" s="73" t="e">
        <f>G24+G50+#REF!+#REF!+G125+G141+G151</f>
        <v>#REF!</v>
      </c>
      <c r="H16" s="73" t="e">
        <f>H24+H50+#REF!+#REF!+H125+H141+H151</f>
        <v>#REF!</v>
      </c>
      <c r="I16" s="48"/>
      <c r="K16" s="50"/>
      <c r="L16" s="50"/>
      <c r="M16" s="50"/>
      <c r="N16" s="50"/>
      <c r="O16" s="50"/>
    </row>
    <row r="17" spans="1:15" s="49" customFormat="1" ht="26.25" hidden="1" customHeight="1" x14ac:dyDescent="0.2">
      <c r="A17" s="74" t="s">
        <v>11</v>
      </c>
      <c r="B17" s="100"/>
      <c r="C17" s="75" t="s">
        <v>27</v>
      </c>
      <c r="D17" s="73" t="e">
        <f t="shared" si="3"/>
        <v>#REF!</v>
      </c>
      <c r="E17" s="73" t="e">
        <f>SUM(E14:E16)</f>
        <v>#REF!</v>
      </c>
      <c r="F17" s="73" t="e">
        <f>SUM(F14:F16)</f>
        <v>#REF!</v>
      </c>
      <c r="G17" s="73" t="e">
        <f>SUM(G14:G16)</f>
        <v>#REF!</v>
      </c>
      <c r="H17" s="73" t="e">
        <f>SUM(H14:H16)</f>
        <v>#REF!</v>
      </c>
      <c r="I17" s="48"/>
      <c r="J17" s="50"/>
      <c r="K17" s="50"/>
      <c r="L17" s="50"/>
      <c r="M17" s="50"/>
      <c r="N17" s="50"/>
      <c r="O17" s="50"/>
    </row>
    <row r="18" spans="1:15" s="49" customFormat="1" ht="26.25" hidden="1" customHeight="1" x14ac:dyDescent="0.2">
      <c r="A18" s="139" t="s">
        <v>54</v>
      </c>
      <c r="B18" s="139" t="s">
        <v>6</v>
      </c>
      <c r="C18" s="72">
        <v>2022</v>
      </c>
      <c r="D18" s="73" t="e">
        <f t="shared" si="3"/>
        <v>#REF!</v>
      </c>
      <c r="E18" s="73" t="e">
        <f>E22+#REF!+#REF!</f>
        <v>#REF!</v>
      </c>
      <c r="F18" s="73" t="e">
        <f>F22+#REF!+#REF!</f>
        <v>#REF!</v>
      </c>
      <c r="G18" s="73"/>
      <c r="H18" s="73"/>
      <c r="I18" s="48"/>
      <c r="J18" s="50"/>
      <c r="K18" s="50"/>
      <c r="L18" s="50"/>
      <c r="M18" s="50"/>
      <c r="N18" s="50"/>
      <c r="O18" s="50"/>
    </row>
    <row r="19" spans="1:15" s="49" customFormat="1" ht="26.25" hidden="1" customHeight="1" x14ac:dyDescent="0.2">
      <c r="A19" s="140"/>
      <c r="B19" s="140"/>
      <c r="C19" s="72">
        <v>2023</v>
      </c>
      <c r="D19" s="73" t="e">
        <f t="shared" si="3"/>
        <v>#REF!</v>
      </c>
      <c r="E19" s="73" t="e">
        <f>E23+#REF!+#REF!</f>
        <v>#REF!</v>
      </c>
      <c r="F19" s="73" t="e">
        <f>F23+#REF!+#REF!</f>
        <v>#REF!</v>
      </c>
      <c r="G19" s="73"/>
      <c r="H19" s="73"/>
      <c r="I19" s="48"/>
      <c r="J19" s="50"/>
      <c r="K19" s="50"/>
      <c r="L19" s="50"/>
      <c r="M19" s="50"/>
      <c r="N19" s="50"/>
      <c r="O19" s="50"/>
    </row>
    <row r="20" spans="1:15" s="49" customFormat="1" ht="26.25" hidden="1" customHeight="1" x14ac:dyDescent="0.2">
      <c r="A20" s="141"/>
      <c r="B20" s="141"/>
      <c r="C20" s="72">
        <v>2024</v>
      </c>
      <c r="D20" s="73" t="e">
        <f t="shared" si="3"/>
        <v>#REF!</v>
      </c>
      <c r="E20" s="73" t="e">
        <f>E24+#REF!+#REF!</f>
        <v>#REF!</v>
      </c>
      <c r="F20" s="73" t="e">
        <f>F24+#REF!+#REF!</f>
        <v>#REF!</v>
      </c>
      <c r="G20" s="73"/>
      <c r="H20" s="73"/>
      <c r="I20" s="48"/>
      <c r="J20" s="50"/>
      <c r="K20" s="50"/>
      <c r="L20" s="50"/>
      <c r="M20" s="50"/>
      <c r="N20" s="50"/>
      <c r="O20" s="50"/>
    </row>
    <row r="21" spans="1:15" s="49" customFormat="1" ht="26.25" hidden="1" customHeight="1" x14ac:dyDescent="0.2">
      <c r="A21" s="101"/>
      <c r="B21" s="101"/>
      <c r="C21" s="75" t="s">
        <v>27</v>
      </c>
      <c r="D21" s="73" t="e">
        <f t="shared" si="3"/>
        <v>#REF!</v>
      </c>
      <c r="E21" s="73" t="e">
        <f>SUM(E18:E20)</f>
        <v>#REF!</v>
      </c>
      <c r="F21" s="73" t="e">
        <f>SUM(F18:F20)</f>
        <v>#REF!</v>
      </c>
      <c r="G21" s="73"/>
      <c r="H21" s="73"/>
      <c r="I21" s="48"/>
      <c r="J21" s="50"/>
      <c r="K21" s="50"/>
      <c r="L21" s="50"/>
      <c r="M21" s="50"/>
      <c r="N21" s="50"/>
      <c r="O21" s="50"/>
    </row>
    <row r="22" spans="1:15" ht="44.25" customHeight="1" x14ac:dyDescent="0.25">
      <c r="A22" s="107" t="s">
        <v>50</v>
      </c>
      <c r="B22" s="110" t="s">
        <v>6</v>
      </c>
      <c r="C22" s="66">
        <v>2022</v>
      </c>
      <c r="D22" s="76">
        <f t="shared" ref="D22:D43" si="4">H22+G22+F22+E22</f>
        <v>3725204.3008900005</v>
      </c>
      <c r="E22" s="76">
        <f t="shared" ref="E22:E24" si="5">E26+E29+E32+E35+E38+E41</f>
        <v>1491990.3</v>
      </c>
      <c r="F22" s="76">
        <f>F26+F29+F32+F35+F38+F41</f>
        <v>2233214.0008900003</v>
      </c>
      <c r="G22" s="70"/>
      <c r="H22" s="70"/>
      <c r="I22" s="36"/>
      <c r="J22" s="11"/>
      <c r="K22" s="11"/>
      <c r="L22" s="11"/>
      <c r="M22" s="11"/>
      <c r="N22" s="9"/>
    </row>
    <row r="23" spans="1:15" ht="43.5" customHeight="1" x14ac:dyDescent="0.25">
      <c r="A23" s="108"/>
      <c r="B23" s="111"/>
      <c r="C23" s="66">
        <v>2023</v>
      </c>
      <c r="D23" s="76">
        <f t="shared" si="4"/>
        <v>4859289.8769099992</v>
      </c>
      <c r="E23" s="76">
        <f t="shared" si="5"/>
        <v>3005136.0999999996</v>
      </c>
      <c r="F23" s="76">
        <f>F27+F30+F33+F36+F39+F42</f>
        <v>1854153.77691</v>
      </c>
      <c r="G23" s="70"/>
      <c r="H23" s="70"/>
      <c r="I23" s="36"/>
      <c r="J23" s="34"/>
      <c r="K23" s="11"/>
      <c r="L23" s="11"/>
      <c r="M23" s="11"/>
      <c r="N23" s="9"/>
    </row>
    <row r="24" spans="1:15" ht="44.25" customHeight="1" x14ac:dyDescent="0.25">
      <c r="A24" s="109"/>
      <c r="B24" s="112"/>
      <c r="C24" s="66">
        <v>2024</v>
      </c>
      <c r="D24" s="76">
        <f t="shared" si="4"/>
        <v>5790080.9832499996</v>
      </c>
      <c r="E24" s="76">
        <f t="shared" si="5"/>
        <v>3086726.8000000003</v>
      </c>
      <c r="F24" s="76">
        <f>F28+F31+F34+F37+F40+F43</f>
        <v>2703354.1832499998</v>
      </c>
      <c r="G24" s="70"/>
      <c r="H24" s="70"/>
      <c r="I24" s="36"/>
      <c r="J24" s="34"/>
      <c r="K24" s="11"/>
      <c r="L24" s="11"/>
      <c r="M24" s="11"/>
      <c r="N24" s="9"/>
    </row>
    <row r="25" spans="1:15" ht="29.25" customHeight="1" x14ac:dyDescent="0.25">
      <c r="A25" s="145" t="s">
        <v>11</v>
      </c>
      <c r="B25" s="146"/>
      <c r="C25" s="66" t="s">
        <v>27</v>
      </c>
      <c r="D25" s="76">
        <f>SUM(D22:D24)</f>
        <v>14374575.161049999</v>
      </c>
      <c r="E25" s="76">
        <f>SUM(E22:E24)</f>
        <v>7583853.1999999993</v>
      </c>
      <c r="F25" s="76">
        <f>SUM(F22:F24)</f>
        <v>6790721.96105</v>
      </c>
      <c r="G25" s="70"/>
      <c r="H25" s="70"/>
      <c r="I25" s="42"/>
      <c r="J25" s="34"/>
      <c r="K25" s="11"/>
      <c r="L25" s="11"/>
      <c r="M25" s="11"/>
      <c r="N25" s="9"/>
    </row>
    <row r="26" spans="1:15" ht="39" customHeight="1" x14ac:dyDescent="0.25">
      <c r="A26" s="107" t="s">
        <v>29</v>
      </c>
      <c r="B26" s="110" t="s">
        <v>6</v>
      </c>
      <c r="C26" s="66">
        <v>2022</v>
      </c>
      <c r="D26" s="76">
        <f t="shared" si="4"/>
        <v>6441.8981400000002</v>
      </c>
      <c r="E26" s="76"/>
      <c r="F26" s="76">
        <v>6441.8981400000002</v>
      </c>
      <c r="G26" s="76"/>
      <c r="H26" s="76"/>
      <c r="I26" s="36"/>
      <c r="J26" s="34"/>
      <c r="K26" s="11"/>
      <c r="L26" s="11"/>
      <c r="M26" s="11"/>
      <c r="N26" s="9"/>
    </row>
    <row r="27" spans="1:15" ht="35.25" customHeight="1" x14ac:dyDescent="0.25">
      <c r="A27" s="108"/>
      <c r="B27" s="111"/>
      <c r="C27" s="66">
        <v>2023</v>
      </c>
      <c r="D27" s="76"/>
      <c r="E27" s="76"/>
      <c r="F27" s="76"/>
      <c r="G27" s="76"/>
      <c r="H27" s="76"/>
      <c r="I27" s="36"/>
      <c r="J27" s="34"/>
      <c r="K27" s="11"/>
      <c r="L27" s="11"/>
      <c r="M27" s="11"/>
      <c r="N27" s="9"/>
    </row>
    <row r="28" spans="1:15" ht="31.5" customHeight="1" x14ac:dyDescent="0.25">
      <c r="A28" s="109"/>
      <c r="B28" s="111"/>
      <c r="C28" s="66">
        <v>2024</v>
      </c>
      <c r="D28" s="76"/>
      <c r="E28" s="76"/>
      <c r="F28" s="76"/>
      <c r="G28" s="76"/>
      <c r="H28" s="76"/>
      <c r="I28" s="36"/>
      <c r="J28" s="34"/>
      <c r="K28" s="34"/>
      <c r="L28" s="11"/>
      <c r="M28" s="11"/>
      <c r="N28" s="9"/>
    </row>
    <row r="29" spans="1:15" ht="31.5" customHeight="1" x14ac:dyDescent="0.25">
      <c r="A29" s="107" t="s">
        <v>53</v>
      </c>
      <c r="B29" s="110" t="s">
        <v>6</v>
      </c>
      <c r="C29" s="66">
        <v>2022</v>
      </c>
      <c r="D29" s="76">
        <f t="shared" si="4"/>
        <v>704901.8</v>
      </c>
      <c r="E29" s="76">
        <v>704901.8</v>
      </c>
      <c r="F29" s="76"/>
      <c r="G29" s="76"/>
      <c r="H29" s="76"/>
      <c r="I29" s="43"/>
      <c r="J29" s="34"/>
      <c r="K29" s="34"/>
      <c r="L29" s="11"/>
      <c r="M29" s="11"/>
      <c r="N29" s="9"/>
    </row>
    <row r="30" spans="1:15" ht="31.5" customHeight="1" x14ac:dyDescent="0.25">
      <c r="A30" s="108"/>
      <c r="B30" s="111"/>
      <c r="C30" s="66">
        <v>2023</v>
      </c>
      <c r="D30" s="76">
        <f t="shared" si="4"/>
        <v>1919555.9</v>
      </c>
      <c r="E30" s="76">
        <v>1919555.9</v>
      </c>
      <c r="F30" s="76"/>
      <c r="G30" s="76"/>
      <c r="H30" s="76"/>
      <c r="I30" s="43"/>
      <c r="J30" s="34"/>
      <c r="K30" s="34"/>
      <c r="L30" s="11"/>
      <c r="M30" s="11"/>
      <c r="N30" s="9"/>
    </row>
    <row r="31" spans="1:15" ht="31.5" customHeight="1" x14ac:dyDescent="0.25">
      <c r="A31" s="109"/>
      <c r="B31" s="112"/>
      <c r="C31" s="66">
        <v>2024</v>
      </c>
      <c r="D31" s="76">
        <f t="shared" si="4"/>
        <v>2582224.9253799999</v>
      </c>
      <c r="E31" s="76">
        <v>1730090.7</v>
      </c>
      <c r="F31" s="76">
        <v>852134.22537999996</v>
      </c>
      <c r="G31" s="76"/>
      <c r="H31" s="76"/>
      <c r="I31" s="43"/>
      <c r="J31" s="34"/>
      <c r="K31" s="34"/>
      <c r="L31" s="11"/>
      <c r="M31" s="11"/>
      <c r="N31" s="9"/>
    </row>
    <row r="32" spans="1:15" ht="42.75" customHeight="1" x14ac:dyDescent="0.25">
      <c r="A32" s="114" t="s">
        <v>45</v>
      </c>
      <c r="B32" s="113" t="s">
        <v>6</v>
      </c>
      <c r="C32" s="66">
        <v>2022</v>
      </c>
      <c r="D32" s="76">
        <f t="shared" si="4"/>
        <v>140203.94216999999</v>
      </c>
      <c r="E32" s="76"/>
      <c r="F32" s="76">
        <v>140203.94216999999</v>
      </c>
      <c r="G32" s="76"/>
      <c r="H32" s="76"/>
      <c r="I32" s="36"/>
      <c r="J32" s="34"/>
      <c r="K32" s="11"/>
      <c r="L32" s="11"/>
      <c r="M32" s="11"/>
      <c r="N32" s="9"/>
    </row>
    <row r="33" spans="1:15" ht="39.75" customHeight="1" x14ac:dyDescent="0.25">
      <c r="A33" s="114"/>
      <c r="B33" s="113"/>
      <c r="C33" s="66">
        <v>2023</v>
      </c>
      <c r="D33" s="76">
        <f t="shared" si="4"/>
        <v>132291.77691000002</v>
      </c>
      <c r="E33" s="76"/>
      <c r="F33" s="76">
        <v>132291.77691000002</v>
      </c>
      <c r="G33" s="76"/>
      <c r="H33" s="76"/>
      <c r="I33" s="33"/>
      <c r="J33" s="34"/>
      <c r="K33" s="11"/>
      <c r="L33" s="11"/>
      <c r="M33" s="11"/>
      <c r="N33" s="9"/>
    </row>
    <row r="34" spans="1:15" ht="36.75" customHeight="1" x14ac:dyDescent="0.25">
      <c r="A34" s="114"/>
      <c r="B34" s="113"/>
      <c r="C34" s="66">
        <v>2024</v>
      </c>
      <c r="D34" s="76"/>
      <c r="E34" s="76"/>
      <c r="F34" s="76"/>
      <c r="G34" s="76"/>
      <c r="H34" s="76"/>
      <c r="I34" s="36"/>
      <c r="J34" s="34"/>
      <c r="K34" s="11"/>
      <c r="L34" s="11"/>
      <c r="M34" s="11"/>
      <c r="N34" s="9"/>
    </row>
    <row r="35" spans="1:15" ht="33" customHeight="1" x14ac:dyDescent="0.25">
      <c r="A35" s="114" t="s">
        <v>46</v>
      </c>
      <c r="B35" s="113" t="s">
        <v>6</v>
      </c>
      <c r="C35" s="66">
        <v>2022</v>
      </c>
      <c r="D35" s="76">
        <f t="shared" si="4"/>
        <v>1945166.36158</v>
      </c>
      <c r="E35" s="76"/>
      <c r="F35" s="77">
        <v>1945166.36158</v>
      </c>
      <c r="G35" s="76"/>
      <c r="H35" s="76"/>
      <c r="I35" s="41"/>
      <c r="J35" s="34"/>
      <c r="K35" s="11"/>
      <c r="L35" s="11"/>
      <c r="M35" s="11"/>
      <c r="N35" s="9"/>
    </row>
    <row r="36" spans="1:15" ht="36.75" customHeight="1" x14ac:dyDescent="0.25">
      <c r="A36" s="114"/>
      <c r="B36" s="113"/>
      <c r="C36" s="66">
        <v>2023</v>
      </c>
      <c r="D36" s="76">
        <f t="shared" si="4"/>
        <v>1433441.9010000001</v>
      </c>
      <c r="E36" s="76"/>
      <c r="F36" s="76">
        <v>1433441.9010000001</v>
      </c>
      <c r="G36" s="76"/>
      <c r="H36" s="76"/>
      <c r="I36" s="41"/>
      <c r="J36" s="34"/>
      <c r="K36" s="11"/>
      <c r="L36" s="11"/>
      <c r="M36" s="11"/>
      <c r="N36" s="9"/>
    </row>
    <row r="37" spans="1:15" ht="33" customHeight="1" x14ac:dyDescent="0.25">
      <c r="A37" s="114"/>
      <c r="B37" s="113"/>
      <c r="C37" s="66">
        <v>2024</v>
      </c>
      <c r="D37" s="76">
        <f t="shared" si="4"/>
        <v>1183026.05687</v>
      </c>
      <c r="E37" s="76"/>
      <c r="F37" s="76">
        <v>1183026.05687</v>
      </c>
      <c r="G37" s="76"/>
      <c r="H37" s="76"/>
      <c r="I37" s="41"/>
      <c r="J37" s="34"/>
      <c r="K37" s="11"/>
      <c r="L37" s="11"/>
      <c r="M37" s="11"/>
      <c r="N37" s="9"/>
    </row>
    <row r="38" spans="1:15" ht="43.5" customHeight="1" x14ac:dyDescent="0.25">
      <c r="A38" s="107" t="s">
        <v>59</v>
      </c>
      <c r="B38" s="110" t="s">
        <v>6</v>
      </c>
      <c r="C38" s="66">
        <v>2022</v>
      </c>
      <c r="D38" s="76">
        <f t="shared" si="4"/>
        <v>500000</v>
      </c>
      <c r="E38" s="76">
        <v>500000</v>
      </c>
      <c r="F38" s="76"/>
      <c r="G38" s="76"/>
      <c r="H38" s="76"/>
      <c r="I38" s="43"/>
      <c r="J38" s="11"/>
      <c r="K38" s="11"/>
      <c r="L38" s="11"/>
      <c r="M38" s="11"/>
      <c r="N38" s="9"/>
    </row>
    <row r="39" spans="1:15" ht="43.5" customHeight="1" x14ac:dyDescent="0.25">
      <c r="A39" s="108"/>
      <c r="B39" s="111"/>
      <c r="C39" s="66">
        <v>2023</v>
      </c>
      <c r="D39" s="76">
        <f t="shared" si="4"/>
        <v>500000</v>
      </c>
      <c r="E39" s="76">
        <v>500000</v>
      </c>
      <c r="F39" s="76"/>
      <c r="G39" s="76"/>
      <c r="H39" s="76"/>
      <c r="I39" s="43"/>
      <c r="J39" s="11"/>
      <c r="K39" s="11"/>
      <c r="L39" s="11"/>
      <c r="M39" s="11"/>
      <c r="N39" s="9"/>
    </row>
    <row r="40" spans="1:15" ht="44.25" customHeight="1" x14ac:dyDescent="0.25">
      <c r="A40" s="109"/>
      <c r="B40" s="112"/>
      <c r="C40" s="66">
        <v>2024</v>
      </c>
      <c r="D40" s="76">
        <f t="shared" si="4"/>
        <v>746268.65700000001</v>
      </c>
      <c r="E40" s="76">
        <v>500000</v>
      </c>
      <c r="F40" s="76">
        <v>246268.65700000001</v>
      </c>
      <c r="G40" s="76"/>
      <c r="H40" s="76"/>
      <c r="I40" s="43"/>
      <c r="J40" s="11"/>
      <c r="K40" s="11"/>
      <c r="L40" s="11"/>
      <c r="M40" s="11"/>
      <c r="N40" s="9"/>
    </row>
    <row r="41" spans="1:15" ht="43.5" customHeight="1" x14ac:dyDescent="0.25">
      <c r="A41" s="107" t="s">
        <v>60</v>
      </c>
      <c r="B41" s="110" t="s">
        <v>6</v>
      </c>
      <c r="C41" s="66">
        <v>2022</v>
      </c>
      <c r="D41" s="76">
        <f t="shared" si="4"/>
        <v>428490.299</v>
      </c>
      <c r="E41" s="76">
        <v>287088.5</v>
      </c>
      <c r="F41" s="76">
        <v>141401.799</v>
      </c>
      <c r="G41" s="76"/>
      <c r="H41" s="76"/>
      <c r="I41" s="43"/>
      <c r="J41" s="11"/>
      <c r="K41" s="11"/>
      <c r="L41" s="11"/>
      <c r="M41" s="11"/>
      <c r="N41" s="9"/>
    </row>
    <row r="42" spans="1:15" ht="43.5" customHeight="1" x14ac:dyDescent="0.25">
      <c r="A42" s="108"/>
      <c r="B42" s="111"/>
      <c r="C42" s="66">
        <v>2023</v>
      </c>
      <c r="D42" s="76">
        <f t="shared" si="4"/>
        <v>874000.29899999988</v>
      </c>
      <c r="E42" s="76">
        <v>585580.19999999995</v>
      </c>
      <c r="F42" s="76">
        <v>288420.09899999999</v>
      </c>
      <c r="G42" s="76"/>
      <c r="H42" s="76"/>
      <c r="I42" s="43"/>
      <c r="J42" s="11"/>
      <c r="K42" s="11"/>
      <c r="L42" s="11"/>
      <c r="M42" s="11"/>
      <c r="N42" s="9"/>
    </row>
    <row r="43" spans="1:15" ht="43.5" customHeight="1" x14ac:dyDescent="0.25">
      <c r="A43" s="109"/>
      <c r="B43" s="112"/>
      <c r="C43" s="66">
        <v>2024</v>
      </c>
      <c r="D43" s="76">
        <f t="shared" si="4"/>
        <v>1278561.344</v>
      </c>
      <c r="E43" s="76">
        <v>856636.1</v>
      </c>
      <c r="F43" s="76">
        <v>421925.24400000001</v>
      </c>
      <c r="G43" s="76"/>
      <c r="H43" s="76"/>
      <c r="I43" s="43"/>
      <c r="J43" s="11"/>
      <c r="K43" s="11"/>
      <c r="L43" s="11"/>
      <c r="M43" s="11"/>
      <c r="N43" s="9"/>
    </row>
    <row r="44" spans="1:15" s="45" customFormat="1" ht="27" hidden="1" customHeight="1" x14ac:dyDescent="0.2">
      <c r="A44" s="142" t="s">
        <v>55</v>
      </c>
      <c r="B44" s="139" t="s">
        <v>32</v>
      </c>
      <c r="C44" s="78">
        <v>2022</v>
      </c>
      <c r="D44" s="79">
        <f t="shared" ref="D44" si="6">H44+G44+F44+E44</f>
        <v>10989552.90669</v>
      </c>
      <c r="E44" s="79">
        <f t="shared" ref="E44:H46" si="7">E48+E123+E139+E149</f>
        <v>115359</v>
      </c>
      <c r="F44" s="79">
        <f t="shared" si="7"/>
        <v>9818862.7568800002</v>
      </c>
      <c r="G44" s="79">
        <f t="shared" si="7"/>
        <v>115906.54981</v>
      </c>
      <c r="H44" s="79">
        <f t="shared" si="7"/>
        <v>939424.60000000009</v>
      </c>
      <c r="I44" s="44"/>
      <c r="K44" s="14"/>
      <c r="L44" s="14"/>
      <c r="M44" s="14"/>
      <c r="N44" s="14"/>
      <c r="O44" s="14"/>
    </row>
    <row r="45" spans="1:15" s="45" customFormat="1" ht="27" hidden="1" customHeight="1" x14ac:dyDescent="0.2">
      <c r="A45" s="143"/>
      <c r="B45" s="140"/>
      <c r="C45" s="78">
        <v>2023</v>
      </c>
      <c r="D45" s="79">
        <f t="shared" ref="D45:D47" si="8">H45+G45+F45+E45</f>
        <v>9849773.160149999</v>
      </c>
      <c r="E45" s="79">
        <f t="shared" si="7"/>
        <v>219589</v>
      </c>
      <c r="F45" s="79">
        <f t="shared" si="7"/>
        <v>7999672.3673999999</v>
      </c>
      <c r="G45" s="79">
        <f t="shared" si="7"/>
        <v>105485.49275</v>
      </c>
      <c r="H45" s="79">
        <f t="shared" si="7"/>
        <v>1525026.3</v>
      </c>
      <c r="I45" s="44"/>
      <c r="K45" s="14"/>
      <c r="L45" s="14"/>
      <c r="M45" s="14"/>
      <c r="N45" s="14"/>
      <c r="O45" s="14"/>
    </row>
    <row r="46" spans="1:15" s="45" customFormat="1" ht="27" hidden="1" customHeight="1" x14ac:dyDescent="0.2">
      <c r="A46" s="143"/>
      <c r="B46" s="140"/>
      <c r="C46" s="78">
        <v>2024</v>
      </c>
      <c r="D46" s="79">
        <f t="shared" si="8"/>
        <v>8248994.3671000004</v>
      </c>
      <c r="E46" s="79">
        <f t="shared" si="7"/>
        <v>52173</v>
      </c>
      <c r="F46" s="79">
        <f t="shared" si="7"/>
        <v>7613839.94099</v>
      </c>
      <c r="G46" s="79">
        <f t="shared" si="7"/>
        <v>113113.12611</v>
      </c>
      <c r="H46" s="79">
        <f t="shared" si="7"/>
        <v>469868.3</v>
      </c>
      <c r="I46" s="44"/>
      <c r="K46" s="14"/>
      <c r="L46" s="14"/>
      <c r="M46" s="14"/>
      <c r="N46" s="14"/>
      <c r="O46" s="14"/>
    </row>
    <row r="47" spans="1:15" s="45" customFormat="1" ht="27" hidden="1" customHeight="1" x14ac:dyDescent="0.2">
      <c r="A47" s="144"/>
      <c r="B47" s="141"/>
      <c r="C47" s="78" t="s">
        <v>27</v>
      </c>
      <c r="D47" s="79">
        <f t="shared" si="8"/>
        <v>29088320.433940001</v>
      </c>
      <c r="E47" s="79">
        <f>SUM(E44:E46)</f>
        <v>387121</v>
      </c>
      <c r="F47" s="79">
        <f>SUM(F44:F46)</f>
        <v>25432375.065269999</v>
      </c>
      <c r="G47" s="79">
        <f>SUM(G44:G46)</f>
        <v>334505.16866999998</v>
      </c>
      <c r="H47" s="79">
        <f>SUM(H44:H46)</f>
        <v>2934319.2</v>
      </c>
      <c r="I47" s="44"/>
      <c r="K47" s="14"/>
      <c r="L47" s="14"/>
      <c r="M47" s="14"/>
      <c r="N47" s="14"/>
      <c r="O47" s="14"/>
    </row>
    <row r="48" spans="1:15" ht="36" customHeight="1" x14ac:dyDescent="0.25">
      <c r="A48" s="114" t="s">
        <v>70</v>
      </c>
      <c r="B48" s="113" t="s">
        <v>6</v>
      </c>
      <c r="C48" s="66">
        <v>2022</v>
      </c>
      <c r="D48" s="76">
        <f t="shared" ref="D48:D57" si="9">H48+G48+F48+E48</f>
        <v>6841389.2160800006</v>
      </c>
      <c r="E48" s="76"/>
      <c r="F48" s="76">
        <f t="shared" ref="F48:G50" si="10">F52+F55+F58+F61+F64+F67+F70+F73+F84</f>
        <v>6725482.6662700009</v>
      </c>
      <c r="G48" s="76">
        <f t="shared" si="10"/>
        <v>115906.54981</v>
      </c>
      <c r="H48" s="70"/>
      <c r="I48" s="33"/>
      <c r="J48" s="11"/>
      <c r="K48" s="11"/>
      <c r="L48" s="11"/>
      <c r="M48" s="11"/>
      <c r="N48" s="9"/>
    </row>
    <row r="49" spans="1:15" ht="36" customHeight="1" x14ac:dyDescent="0.25">
      <c r="A49" s="114"/>
      <c r="B49" s="113"/>
      <c r="C49" s="66">
        <v>2023</v>
      </c>
      <c r="D49" s="76">
        <f t="shared" si="9"/>
        <v>6256693.0403000005</v>
      </c>
      <c r="E49" s="76"/>
      <c r="F49" s="76">
        <f t="shared" si="10"/>
        <v>6151207.5475500003</v>
      </c>
      <c r="G49" s="76">
        <f t="shared" si="10"/>
        <v>105485.49275</v>
      </c>
      <c r="H49" s="70"/>
      <c r="I49" s="36"/>
      <c r="J49" s="11"/>
      <c r="K49" s="11"/>
      <c r="L49" s="11"/>
      <c r="M49" s="11"/>
      <c r="N49" s="9"/>
    </row>
    <row r="50" spans="1:15" ht="35.25" customHeight="1" x14ac:dyDescent="0.25">
      <c r="A50" s="114"/>
      <c r="B50" s="113"/>
      <c r="C50" s="66">
        <v>2024</v>
      </c>
      <c r="D50" s="76">
        <f t="shared" si="9"/>
        <v>5575901.4159300001</v>
      </c>
      <c r="E50" s="76"/>
      <c r="F50" s="76">
        <f t="shared" si="10"/>
        <v>5462788.2898200005</v>
      </c>
      <c r="G50" s="76">
        <f t="shared" si="10"/>
        <v>113113.12611</v>
      </c>
      <c r="H50" s="70"/>
      <c r="I50" s="36"/>
      <c r="J50" s="11"/>
      <c r="K50" s="11"/>
      <c r="L50" s="11"/>
      <c r="M50" s="11"/>
      <c r="N50" s="9"/>
    </row>
    <row r="51" spans="1:15" ht="24.75" customHeight="1" x14ac:dyDescent="0.25">
      <c r="A51" s="145" t="s">
        <v>11</v>
      </c>
      <c r="B51" s="146"/>
      <c r="C51" s="66" t="s">
        <v>27</v>
      </c>
      <c r="D51" s="76">
        <f>SUM(D48:D50)</f>
        <v>18673983.672310002</v>
      </c>
      <c r="E51" s="76"/>
      <c r="F51" s="76">
        <f>SUM(F48:F50)</f>
        <v>18339478.503640004</v>
      </c>
      <c r="G51" s="76">
        <f>SUM(G48:G50)</f>
        <v>334505.16866999998</v>
      </c>
      <c r="H51" s="70"/>
      <c r="I51" s="42"/>
      <c r="J51" s="11"/>
      <c r="K51" s="11"/>
      <c r="L51" s="11"/>
      <c r="M51" s="11"/>
      <c r="N51" s="9"/>
    </row>
    <row r="52" spans="1:15" ht="38.25" customHeight="1" x14ac:dyDescent="0.25">
      <c r="A52" s="114" t="s">
        <v>47</v>
      </c>
      <c r="B52" s="119" t="s">
        <v>6</v>
      </c>
      <c r="C52" s="66">
        <v>2022</v>
      </c>
      <c r="D52" s="76">
        <f>H52+G52+F52+E52</f>
        <v>819201.67604000005</v>
      </c>
      <c r="E52" s="76"/>
      <c r="F52" s="76">
        <v>819201.67604000005</v>
      </c>
      <c r="G52" s="80"/>
      <c r="H52" s="76"/>
      <c r="I52" s="36"/>
      <c r="J52" s="11"/>
      <c r="K52" s="11"/>
      <c r="L52" s="11"/>
      <c r="M52" s="11"/>
      <c r="N52" s="9"/>
      <c r="O52" s="9"/>
    </row>
    <row r="53" spans="1:15" ht="38.25" customHeight="1" x14ac:dyDescent="0.25">
      <c r="A53" s="114"/>
      <c r="B53" s="119"/>
      <c r="C53" s="66">
        <v>2023</v>
      </c>
      <c r="D53" s="76">
        <f t="shared" si="9"/>
        <v>1441089.7072100001</v>
      </c>
      <c r="E53" s="76"/>
      <c r="F53" s="76">
        <v>1441089.7072100001</v>
      </c>
      <c r="G53" s="80"/>
      <c r="H53" s="76"/>
      <c r="I53" s="36"/>
      <c r="J53" s="11"/>
      <c r="K53" s="11"/>
      <c r="L53" s="11"/>
      <c r="M53" s="11"/>
      <c r="N53" s="9"/>
      <c r="O53" s="9"/>
    </row>
    <row r="54" spans="1:15" ht="33" customHeight="1" x14ac:dyDescent="0.25">
      <c r="A54" s="114"/>
      <c r="B54" s="119"/>
      <c r="C54" s="66">
        <v>2024</v>
      </c>
      <c r="D54" s="76">
        <f t="shared" si="9"/>
        <v>663408.66703000001</v>
      </c>
      <c r="E54" s="76"/>
      <c r="F54" s="76">
        <v>663408.66703000001</v>
      </c>
      <c r="G54" s="80"/>
      <c r="H54" s="76"/>
      <c r="I54" s="36"/>
      <c r="J54" s="11"/>
      <c r="K54" s="11"/>
      <c r="L54" s="11"/>
      <c r="M54" s="11"/>
      <c r="N54" s="9"/>
      <c r="O54" s="9"/>
    </row>
    <row r="55" spans="1:15" ht="37.5" customHeight="1" x14ac:dyDescent="0.25">
      <c r="A55" s="107" t="s">
        <v>48</v>
      </c>
      <c r="B55" s="110" t="s">
        <v>6</v>
      </c>
      <c r="C55" s="81">
        <v>2022</v>
      </c>
      <c r="D55" s="76">
        <f t="shared" si="9"/>
        <v>570408.21048999997</v>
      </c>
      <c r="E55" s="76"/>
      <c r="F55" s="76">
        <v>570408.21048999997</v>
      </c>
      <c r="G55" s="76"/>
      <c r="H55" s="76"/>
      <c r="I55" s="41"/>
      <c r="J55" s="11"/>
      <c r="K55" s="11"/>
      <c r="L55" s="11"/>
      <c r="M55" s="11"/>
      <c r="N55" s="9"/>
      <c r="O55" s="9"/>
    </row>
    <row r="56" spans="1:15" ht="39" customHeight="1" x14ac:dyDescent="0.25">
      <c r="A56" s="108"/>
      <c r="B56" s="111"/>
      <c r="C56" s="81">
        <v>2023</v>
      </c>
      <c r="D56" s="76">
        <f t="shared" si="9"/>
        <v>453500.00000000006</v>
      </c>
      <c r="E56" s="76"/>
      <c r="F56" s="76">
        <v>453500.00000000006</v>
      </c>
      <c r="G56" s="76"/>
      <c r="H56" s="76"/>
      <c r="I56" s="41"/>
      <c r="J56" s="11"/>
      <c r="K56" s="11"/>
      <c r="L56" s="11"/>
      <c r="M56" s="11"/>
      <c r="N56" s="9"/>
      <c r="O56" s="9"/>
    </row>
    <row r="57" spans="1:15" ht="36" customHeight="1" x14ac:dyDescent="0.25">
      <c r="A57" s="109"/>
      <c r="B57" s="112"/>
      <c r="C57" s="81">
        <v>2024</v>
      </c>
      <c r="D57" s="76">
        <f t="shared" si="9"/>
        <v>399318.59191000002</v>
      </c>
      <c r="E57" s="76"/>
      <c r="F57" s="76">
        <v>399318.59191000002</v>
      </c>
      <c r="G57" s="76"/>
      <c r="H57" s="76"/>
      <c r="I57" s="41"/>
      <c r="J57" s="11"/>
      <c r="K57" s="11"/>
      <c r="L57" s="11"/>
      <c r="M57" s="11"/>
      <c r="N57" s="9"/>
      <c r="O57" s="9"/>
    </row>
    <row r="58" spans="1:15" ht="35.25" customHeight="1" x14ac:dyDescent="0.25">
      <c r="A58" s="109" t="s">
        <v>5</v>
      </c>
      <c r="B58" s="110" t="s">
        <v>6</v>
      </c>
      <c r="C58" s="66">
        <v>2022</v>
      </c>
      <c r="D58" s="76">
        <f>H58+G58+F58+E58</f>
        <v>392221.95433000004</v>
      </c>
      <c r="E58" s="82"/>
      <c r="F58" s="76">
        <v>369239.40452000004</v>
      </c>
      <c r="G58" s="76">
        <v>22982.549810000004</v>
      </c>
      <c r="H58" s="76"/>
      <c r="I58" s="36"/>
      <c r="J58" s="11"/>
      <c r="K58" s="11"/>
      <c r="L58" s="11"/>
      <c r="M58" s="11"/>
      <c r="N58" s="9"/>
      <c r="O58" s="9"/>
    </row>
    <row r="59" spans="1:15" ht="33" customHeight="1" x14ac:dyDescent="0.25">
      <c r="A59" s="114"/>
      <c r="B59" s="111"/>
      <c r="C59" s="66">
        <v>2023</v>
      </c>
      <c r="D59" s="76">
        <f t="shared" ref="D59:D60" si="11">H59+G59+F59+E59</f>
        <v>398225.85652999999</v>
      </c>
      <c r="E59" s="82"/>
      <c r="F59" s="76">
        <v>362855.36378000001</v>
      </c>
      <c r="G59" s="76">
        <v>35370.492749999998</v>
      </c>
      <c r="H59" s="76"/>
      <c r="I59" s="4"/>
      <c r="J59" s="33"/>
      <c r="K59" s="9"/>
      <c r="L59" s="9"/>
      <c r="M59" s="9"/>
      <c r="N59" s="9"/>
      <c r="O59" s="9"/>
    </row>
    <row r="60" spans="1:15" ht="33.75" customHeight="1" x14ac:dyDescent="0.25">
      <c r="A60" s="114"/>
      <c r="B60" s="112"/>
      <c r="C60" s="66">
        <v>2024</v>
      </c>
      <c r="D60" s="76">
        <f t="shared" si="11"/>
        <v>370102.02593</v>
      </c>
      <c r="E60" s="82"/>
      <c r="F60" s="76">
        <v>327988.89981999999</v>
      </c>
      <c r="G60" s="76">
        <v>42113.126109999997</v>
      </c>
      <c r="H60" s="76"/>
      <c r="I60" s="4"/>
      <c r="J60" s="9"/>
      <c r="K60" s="9"/>
      <c r="L60" s="9"/>
      <c r="M60" s="9"/>
      <c r="N60" s="9"/>
      <c r="O60" s="9"/>
    </row>
    <row r="61" spans="1:15" ht="26.25" customHeight="1" x14ac:dyDescent="0.25">
      <c r="A61" s="114" t="s">
        <v>16</v>
      </c>
      <c r="B61" s="110" t="s">
        <v>6</v>
      </c>
      <c r="C61" s="66">
        <v>2022</v>
      </c>
      <c r="D61" s="76">
        <f t="shared" ref="D61:D68" si="12">H61+G61+F61+E61</f>
        <v>3003221.3587100003</v>
      </c>
      <c r="E61" s="76"/>
      <c r="F61" s="76">
        <v>3003221.3587100003</v>
      </c>
      <c r="G61" s="76"/>
      <c r="H61" s="76"/>
      <c r="I61" s="4"/>
      <c r="J61" s="11"/>
      <c r="L61" s="11"/>
      <c r="N61" s="11"/>
    </row>
    <row r="62" spans="1:15" ht="27.75" customHeight="1" x14ac:dyDescent="0.25">
      <c r="A62" s="122"/>
      <c r="B62" s="111"/>
      <c r="C62" s="66">
        <v>2023</v>
      </c>
      <c r="D62" s="76">
        <f t="shared" si="12"/>
        <v>2781472.8010300002</v>
      </c>
      <c r="E62" s="76"/>
      <c r="F62" s="76">
        <v>2781472.8010300002</v>
      </c>
      <c r="G62" s="76"/>
      <c r="H62" s="76"/>
      <c r="I62" s="36"/>
      <c r="J62" s="11"/>
      <c r="K62" s="11"/>
      <c r="L62" s="11"/>
      <c r="M62" s="11"/>
      <c r="N62" s="11"/>
      <c r="O62" s="11"/>
    </row>
    <row r="63" spans="1:15" ht="27" customHeight="1" x14ac:dyDescent="0.25">
      <c r="A63" s="122"/>
      <c r="B63" s="112"/>
      <c r="C63" s="66">
        <v>2024</v>
      </c>
      <c r="D63" s="76">
        <f t="shared" si="12"/>
        <v>2971820.7913900004</v>
      </c>
      <c r="E63" s="76"/>
      <c r="F63" s="76">
        <v>2971820.7913900004</v>
      </c>
      <c r="G63" s="76"/>
      <c r="H63" s="76"/>
      <c r="I63" s="36"/>
      <c r="J63" s="33"/>
      <c r="K63" s="11"/>
      <c r="L63" s="11"/>
      <c r="M63" s="11"/>
      <c r="N63" s="11"/>
      <c r="O63" s="11"/>
    </row>
    <row r="64" spans="1:15" ht="31.5" customHeight="1" x14ac:dyDescent="0.25">
      <c r="A64" s="107" t="s">
        <v>17</v>
      </c>
      <c r="B64" s="110" t="s">
        <v>6</v>
      </c>
      <c r="C64" s="66">
        <v>2022</v>
      </c>
      <c r="D64" s="76">
        <f t="shared" si="12"/>
        <v>506486.98463999998</v>
      </c>
      <c r="E64" s="76"/>
      <c r="F64" s="76">
        <v>506486.98463999998</v>
      </c>
      <c r="G64" s="76"/>
      <c r="H64" s="76"/>
      <c r="I64" s="4"/>
      <c r="J64" s="11"/>
      <c r="L64" s="11"/>
      <c r="N64" s="11"/>
    </row>
    <row r="65" spans="1:15" ht="30" customHeight="1" x14ac:dyDescent="0.25">
      <c r="A65" s="165"/>
      <c r="B65" s="111"/>
      <c r="C65" s="66">
        <v>2023</v>
      </c>
      <c r="D65" s="76">
        <f t="shared" si="12"/>
        <v>169386.01857000001</v>
      </c>
      <c r="E65" s="76"/>
      <c r="F65" s="76">
        <v>169386.01857000001</v>
      </c>
      <c r="G65" s="76"/>
      <c r="H65" s="76"/>
      <c r="I65" s="4"/>
      <c r="J65" s="11"/>
      <c r="L65" s="11"/>
      <c r="N65" s="11"/>
    </row>
    <row r="66" spans="1:15" ht="34.5" customHeight="1" x14ac:dyDescent="0.25">
      <c r="A66" s="165"/>
      <c r="B66" s="112"/>
      <c r="C66" s="66">
        <v>2024</v>
      </c>
      <c r="D66" s="76">
        <f t="shared" si="12"/>
        <v>979.17120999999997</v>
      </c>
      <c r="E66" s="76"/>
      <c r="F66" s="76">
        <v>979.17120999999997</v>
      </c>
      <c r="G66" s="76"/>
      <c r="H66" s="76"/>
      <c r="I66" s="4"/>
      <c r="J66" s="11"/>
      <c r="L66" s="11"/>
      <c r="N66" s="11"/>
    </row>
    <row r="67" spans="1:15" ht="27" customHeight="1" x14ac:dyDescent="0.25">
      <c r="A67" s="107" t="s">
        <v>18</v>
      </c>
      <c r="B67" s="110" t="s">
        <v>6</v>
      </c>
      <c r="C67" s="66">
        <v>2022</v>
      </c>
      <c r="D67" s="76">
        <f t="shared" si="12"/>
        <v>497683.23187000002</v>
      </c>
      <c r="E67" s="76"/>
      <c r="F67" s="76">
        <v>497683.23187000002</v>
      </c>
      <c r="G67" s="76"/>
      <c r="H67" s="76"/>
      <c r="I67" s="36"/>
      <c r="J67" s="11"/>
      <c r="K67" s="11"/>
      <c r="L67" s="11"/>
      <c r="N67" s="11"/>
    </row>
    <row r="68" spans="1:15" ht="26.25" customHeight="1" x14ac:dyDescent="0.25">
      <c r="A68" s="165"/>
      <c r="B68" s="111"/>
      <c r="C68" s="66">
        <v>2023</v>
      </c>
      <c r="D68" s="76">
        <f t="shared" si="12"/>
        <v>240788.01066999999</v>
      </c>
      <c r="E68" s="76"/>
      <c r="F68" s="76">
        <v>240788.01066999999</v>
      </c>
      <c r="G68" s="76"/>
      <c r="H68" s="76"/>
      <c r="I68" s="36"/>
      <c r="J68" s="11"/>
      <c r="K68" s="11"/>
      <c r="L68" s="11"/>
      <c r="N68" s="11"/>
    </row>
    <row r="69" spans="1:15" ht="30" customHeight="1" x14ac:dyDescent="0.25">
      <c r="A69" s="165"/>
      <c r="B69" s="112"/>
      <c r="C69" s="66">
        <v>2024</v>
      </c>
      <c r="D69" s="76"/>
      <c r="E69" s="76"/>
      <c r="F69" s="76"/>
      <c r="G69" s="76"/>
      <c r="H69" s="76"/>
      <c r="I69" s="4"/>
      <c r="J69" s="11"/>
      <c r="L69" s="11"/>
      <c r="N69" s="11"/>
    </row>
    <row r="70" spans="1:15" ht="39" customHeight="1" x14ac:dyDescent="0.25">
      <c r="A70" s="157" t="s">
        <v>35</v>
      </c>
      <c r="B70" s="160" t="s">
        <v>6</v>
      </c>
      <c r="C70" s="66">
        <v>2022</v>
      </c>
      <c r="D70" s="76">
        <f>H70+G70+F70+E70</f>
        <v>1022165.8</v>
      </c>
      <c r="E70" s="76"/>
      <c r="F70" s="76">
        <v>929241.8</v>
      </c>
      <c r="G70" s="76">
        <v>92924</v>
      </c>
      <c r="H70" s="76"/>
      <c r="I70" s="4"/>
      <c r="J70" s="10"/>
      <c r="K70" s="10"/>
      <c r="L70" s="9"/>
      <c r="N70" s="9"/>
    </row>
    <row r="71" spans="1:15" ht="36.75" customHeight="1" x14ac:dyDescent="0.25">
      <c r="A71" s="157"/>
      <c r="B71" s="160"/>
      <c r="C71" s="66">
        <v>2023</v>
      </c>
      <c r="D71" s="76">
        <f t="shared" ref="D71:D145" si="13">H71+G71+F71+E71</f>
        <v>772230.64628999995</v>
      </c>
      <c r="E71" s="76"/>
      <c r="F71" s="76">
        <v>702115.64628999995</v>
      </c>
      <c r="G71" s="76">
        <v>70115</v>
      </c>
      <c r="H71" s="76"/>
      <c r="I71" s="4"/>
      <c r="J71" s="10"/>
      <c r="K71" s="10"/>
      <c r="L71" s="9"/>
      <c r="N71" s="9"/>
    </row>
    <row r="72" spans="1:15" ht="39.75" customHeight="1" x14ac:dyDescent="0.25">
      <c r="A72" s="157"/>
      <c r="B72" s="160"/>
      <c r="C72" s="66">
        <v>2024</v>
      </c>
      <c r="D72" s="76">
        <f t="shared" si="13"/>
        <v>781000</v>
      </c>
      <c r="E72" s="76"/>
      <c r="F72" s="76">
        <v>710000</v>
      </c>
      <c r="G72" s="76">
        <v>71000</v>
      </c>
      <c r="H72" s="76"/>
      <c r="I72" s="4"/>
      <c r="J72" s="10"/>
      <c r="K72" s="10"/>
      <c r="L72" s="9"/>
      <c r="N72" s="9"/>
    </row>
    <row r="73" spans="1:15" ht="30.75" customHeight="1" x14ac:dyDescent="0.25">
      <c r="A73" s="108" t="s">
        <v>24</v>
      </c>
      <c r="B73" s="156" t="s">
        <v>6</v>
      </c>
      <c r="C73" s="104">
        <v>2022</v>
      </c>
      <c r="D73" s="103">
        <f t="shared" si="13"/>
        <v>30000</v>
      </c>
      <c r="E73" s="103"/>
      <c r="F73" s="103">
        <v>30000</v>
      </c>
      <c r="G73" s="103"/>
      <c r="H73" s="103"/>
      <c r="I73" s="4"/>
      <c r="K73" s="9"/>
      <c r="L73" s="9"/>
      <c r="M73" s="9"/>
      <c r="N73" s="9"/>
      <c r="O73" s="9"/>
    </row>
    <row r="74" spans="1:15" ht="30.75" customHeight="1" x14ac:dyDescent="0.25">
      <c r="A74" s="108"/>
      <c r="B74" s="156"/>
      <c r="C74" s="66">
        <v>2023</v>
      </c>
      <c r="D74" s="76"/>
      <c r="E74" s="76"/>
      <c r="F74" s="76"/>
      <c r="G74" s="76"/>
      <c r="H74" s="76"/>
      <c r="I74" s="4"/>
      <c r="K74" s="9"/>
      <c r="L74" s="9"/>
      <c r="M74" s="9"/>
      <c r="N74" s="9"/>
      <c r="O74" s="9"/>
    </row>
    <row r="75" spans="1:15" ht="30.75" customHeight="1" x14ac:dyDescent="0.25">
      <c r="A75" s="109"/>
      <c r="B75" s="156"/>
      <c r="C75" s="66">
        <v>2024</v>
      </c>
      <c r="D75" s="76"/>
      <c r="E75" s="76"/>
      <c r="F75" s="76"/>
      <c r="G75" s="76"/>
      <c r="H75" s="76"/>
      <c r="I75" s="4"/>
      <c r="K75" s="9"/>
      <c r="L75" s="9"/>
      <c r="M75" s="9"/>
      <c r="N75" s="9"/>
      <c r="O75" s="9"/>
    </row>
    <row r="76" spans="1:15" ht="112.5" hidden="1" customHeight="1" x14ac:dyDescent="0.25">
      <c r="A76" s="107" t="s">
        <v>22</v>
      </c>
      <c r="B76" s="156"/>
      <c r="C76" s="66">
        <v>2021</v>
      </c>
      <c r="D76" s="76"/>
      <c r="E76" s="76"/>
      <c r="F76" s="76"/>
      <c r="G76" s="76"/>
      <c r="H76" s="76"/>
      <c r="I76" s="4"/>
      <c r="K76" s="9"/>
      <c r="L76" s="9"/>
      <c r="M76" s="9"/>
      <c r="N76" s="9"/>
      <c r="O76" s="9"/>
    </row>
    <row r="77" spans="1:15" ht="25.5" hidden="1" customHeight="1" x14ac:dyDescent="0.25">
      <c r="A77" s="109"/>
      <c r="B77" s="156"/>
      <c r="C77" s="66">
        <v>2022</v>
      </c>
      <c r="D77" s="76"/>
      <c r="E77" s="76"/>
      <c r="F77" s="76"/>
      <c r="G77" s="76"/>
      <c r="H77" s="76"/>
      <c r="I77" s="4"/>
      <c r="K77" s="9"/>
      <c r="L77" s="9"/>
      <c r="M77" s="9"/>
      <c r="N77" s="9"/>
      <c r="O77" s="9"/>
    </row>
    <row r="78" spans="1:15" ht="137.25" hidden="1" customHeight="1" x14ac:dyDescent="0.25">
      <c r="A78" s="107" t="s">
        <v>25</v>
      </c>
      <c r="B78" s="156"/>
      <c r="C78" s="66">
        <v>2021</v>
      </c>
      <c r="D78" s="76"/>
      <c r="E78" s="76"/>
      <c r="F78" s="76"/>
      <c r="G78" s="76"/>
      <c r="H78" s="76"/>
      <c r="I78" s="4"/>
      <c r="K78" s="9"/>
      <c r="L78" s="9"/>
      <c r="M78" s="9"/>
      <c r="N78" s="9"/>
      <c r="O78" s="9"/>
    </row>
    <row r="79" spans="1:15" ht="28.5" hidden="1" customHeight="1" x14ac:dyDescent="0.25">
      <c r="A79" s="109"/>
      <c r="B79" s="156"/>
      <c r="C79" s="66">
        <v>2022</v>
      </c>
      <c r="D79" s="76"/>
      <c r="E79" s="76"/>
      <c r="F79" s="76"/>
      <c r="G79" s="76"/>
      <c r="H79" s="76"/>
      <c r="I79" s="4"/>
      <c r="K79" s="9"/>
      <c r="L79" s="9"/>
      <c r="M79" s="9"/>
      <c r="N79" s="9"/>
      <c r="O79" s="9"/>
    </row>
    <row r="80" spans="1:15" ht="172.5" hidden="1" customHeight="1" x14ac:dyDescent="0.25">
      <c r="A80" s="107" t="s">
        <v>23</v>
      </c>
      <c r="B80" s="156"/>
      <c r="C80" s="66">
        <v>2021</v>
      </c>
      <c r="D80" s="76"/>
      <c r="E80" s="76"/>
      <c r="F80" s="76"/>
      <c r="G80" s="76"/>
      <c r="H80" s="76"/>
      <c r="I80" s="4"/>
      <c r="K80" s="9"/>
      <c r="L80" s="9"/>
      <c r="M80" s="9"/>
      <c r="N80" s="9"/>
      <c r="O80" s="9"/>
    </row>
    <row r="81" spans="1:15" ht="27.75" hidden="1" customHeight="1" x14ac:dyDescent="0.25">
      <c r="A81" s="109"/>
      <c r="B81" s="156"/>
      <c r="C81" s="66">
        <v>2022</v>
      </c>
      <c r="D81" s="76"/>
      <c r="E81" s="76"/>
      <c r="F81" s="76"/>
      <c r="G81" s="76"/>
      <c r="H81" s="76"/>
      <c r="I81" s="4"/>
      <c r="K81" s="9"/>
      <c r="L81" s="9"/>
      <c r="M81" s="9"/>
      <c r="N81" s="9"/>
      <c r="O81" s="9"/>
    </row>
    <row r="82" spans="1:15" ht="27" hidden="1" customHeight="1" x14ac:dyDescent="0.25">
      <c r="A82" s="107" t="s">
        <v>24</v>
      </c>
      <c r="B82" s="156"/>
      <c r="C82" s="66">
        <v>2021</v>
      </c>
      <c r="D82" s="76"/>
      <c r="E82" s="76"/>
      <c r="F82" s="76"/>
      <c r="G82" s="76"/>
      <c r="H82" s="76"/>
      <c r="I82" s="4"/>
      <c r="K82" s="9"/>
      <c r="L82" s="9"/>
      <c r="M82" s="9"/>
      <c r="N82" s="9"/>
      <c r="O82" s="9"/>
    </row>
    <row r="83" spans="1:15" ht="27" hidden="1" customHeight="1" x14ac:dyDescent="0.25">
      <c r="A83" s="109"/>
      <c r="B83" s="134"/>
      <c r="C83" s="66">
        <v>2022</v>
      </c>
      <c r="D83" s="76"/>
      <c r="E83" s="76"/>
      <c r="F83" s="76"/>
      <c r="G83" s="76"/>
      <c r="H83" s="76"/>
      <c r="I83" s="4"/>
      <c r="K83" s="9"/>
      <c r="L83" s="9"/>
      <c r="M83" s="9"/>
      <c r="N83" s="9"/>
      <c r="O83" s="9"/>
    </row>
    <row r="84" spans="1:15" ht="37.5" customHeight="1" x14ac:dyDescent="0.25">
      <c r="A84" s="107" t="s">
        <v>19</v>
      </c>
      <c r="B84" s="120" t="s">
        <v>6</v>
      </c>
      <c r="C84" s="66">
        <v>2022</v>
      </c>
      <c r="D84" s="76"/>
      <c r="E84" s="76"/>
      <c r="F84" s="76"/>
      <c r="G84" s="76"/>
      <c r="H84" s="76"/>
      <c r="I84" s="33"/>
      <c r="J84" s="33"/>
      <c r="K84" s="9"/>
      <c r="L84" s="9"/>
      <c r="M84" s="9"/>
      <c r="N84" s="9"/>
      <c r="O84" s="9"/>
    </row>
    <row r="85" spans="1:15" ht="36" customHeight="1" x14ac:dyDescent="0.25">
      <c r="A85" s="108"/>
      <c r="B85" s="166"/>
      <c r="C85" s="66">
        <v>2023</v>
      </c>
      <c r="D85" s="76"/>
      <c r="E85" s="76"/>
      <c r="F85" s="83"/>
      <c r="G85" s="76"/>
      <c r="H85" s="76"/>
      <c r="I85" s="4"/>
      <c r="J85" s="35"/>
      <c r="K85" s="9"/>
      <c r="L85" s="9"/>
      <c r="M85" s="9"/>
      <c r="N85" s="9"/>
      <c r="O85" s="9"/>
    </row>
    <row r="86" spans="1:15" ht="15.75" hidden="1" customHeight="1" x14ac:dyDescent="0.25">
      <c r="A86" s="108"/>
      <c r="B86" s="166"/>
      <c r="C86" s="66">
        <v>2024</v>
      </c>
      <c r="D86" s="76">
        <f t="shared" si="13"/>
        <v>389272.16846000002</v>
      </c>
      <c r="E86" s="76"/>
      <c r="F86" s="83">
        <v>389272.16846000002</v>
      </c>
      <c r="G86" s="76"/>
      <c r="H86" s="76"/>
      <c r="I86" s="4"/>
      <c r="K86" s="9"/>
      <c r="L86" s="9"/>
      <c r="M86" s="9"/>
      <c r="N86" s="9"/>
      <c r="O86" s="9"/>
    </row>
    <row r="87" spans="1:15" ht="25.5" hidden="1" customHeight="1" x14ac:dyDescent="0.25">
      <c r="A87" s="108"/>
      <c r="B87" s="167"/>
      <c r="C87" s="126">
        <v>2021</v>
      </c>
      <c r="D87" s="123">
        <f t="shared" si="13"/>
        <v>7000</v>
      </c>
      <c r="E87" s="123"/>
      <c r="F87" s="123">
        <v>7000</v>
      </c>
      <c r="G87" s="123"/>
      <c r="H87" s="123"/>
      <c r="I87" s="4"/>
      <c r="K87" s="9"/>
      <c r="L87" s="9"/>
      <c r="M87" s="9"/>
      <c r="N87" s="9"/>
      <c r="O87" s="9"/>
    </row>
    <row r="88" spans="1:15" ht="22.15" hidden="1" customHeight="1" x14ac:dyDescent="0.25">
      <c r="A88" s="108"/>
      <c r="B88" s="167"/>
      <c r="C88" s="127"/>
      <c r="D88" s="124">
        <f t="shared" si="13"/>
        <v>0</v>
      </c>
      <c r="E88" s="124"/>
      <c r="F88" s="124"/>
      <c r="G88" s="124"/>
      <c r="H88" s="124"/>
      <c r="I88" s="4"/>
      <c r="K88" s="9"/>
      <c r="L88" s="9"/>
      <c r="M88" s="9"/>
      <c r="N88" s="9"/>
      <c r="O88" s="9"/>
    </row>
    <row r="89" spans="1:15" ht="27.6" hidden="1" customHeight="1" x14ac:dyDescent="0.25">
      <c r="A89" s="108"/>
      <c r="B89" s="167"/>
      <c r="C89" s="128"/>
      <c r="D89" s="125">
        <f t="shared" si="13"/>
        <v>0</v>
      </c>
      <c r="E89" s="125"/>
      <c r="F89" s="125"/>
      <c r="G89" s="125"/>
      <c r="H89" s="125"/>
      <c r="I89" s="4"/>
      <c r="K89" s="9"/>
      <c r="L89" s="9"/>
      <c r="M89" s="9"/>
      <c r="N89" s="9"/>
      <c r="O89" s="9"/>
    </row>
    <row r="90" spans="1:15" s="6" customFormat="1" ht="33" hidden="1" customHeight="1" x14ac:dyDescent="0.25">
      <c r="A90" s="108"/>
      <c r="B90" s="167"/>
      <c r="C90" s="126">
        <v>2021</v>
      </c>
      <c r="D90" s="123">
        <f t="shared" si="13"/>
        <v>75473.150320000001</v>
      </c>
      <c r="E90" s="123"/>
      <c r="F90" s="123">
        <v>75473.150320000001</v>
      </c>
      <c r="G90" s="123"/>
      <c r="H90" s="123"/>
      <c r="I90" s="4"/>
      <c r="K90" s="16"/>
      <c r="L90" s="16"/>
      <c r="M90" s="16"/>
      <c r="N90" s="16"/>
      <c r="O90" s="16"/>
    </row>
    <row r="91" spans="1:15" s="6" customFormat="1" ht="31.15" hidden="1" customHeight="1" x14ac:dyDescent="0.25">
      <c r="A91" s="108"/>
      <c r="B91" s="167"/>
      <c r="C91" s="127"/>
      <c r="D91" s="124">
        <f t="shared" si="13"/>
        <v>0</v>
      </c>
      <c r="E91" s="124"/>
      <c r="F91" s="124"/>
      <c r="G91" s="124"/>
      <c r="H91" s="124"/>
      <c r="I91" s="4"/>
      <c r="K91" s="16"/>
      <c r="L91" s="16"/>
      <c r="M91" s="16"/>
      <c r="N91" s="16"/>
      <c r="O91" s="16"/>
    </row>
    <row r="92" spans="1:15" s="6" customFormat="1" ht="36" hidden="1" customHeight="1" x14ac:dyDescent="0.25">
      <c r="A92" s="108"/>
      <c r="B92" s="167"/>
      <c r="C92" s="128"/>
      <c r="D92" s="125">
        <f t="shared" si="13"/>
        <v>0</v>
      </c>
      <c r="E92" s="125"/>
      <c r="F92" s="125"/>
      <c r="G92" s="125"/>
      <c r="H92" s="125"/>
      <c r="I92" s="4"/>
      <c r="K92" s="16"/>
      <c r="L92" s="16"/>
      <c r="M92" s="16"/>
      <c r="N92" s="16"/>
      <c r="O92" s="16"/>
    </row>
    <row r="93" spans="1:15" ht="31.15" hidden="1" customHeight="1" x14ac:dyDescent="0.25">
      <c r="A93" s="108"/>
      <c r="B93" s="167"/>
      <c r="C93" s="126">
        <v>2021</v>
      </c>
      <c r="D93" s="123">
        <f t="shared" si="13"/>
        <v>0</v>
      </c>
      <c r="E93" s="123"/>
      <c r="F93" s="123"/>
      <c r="G93" s="123"/>
      <c r="H93" s="123"/>
      <c r="I93" s="4"/>
      <c r="K93" s="9"/>
      <c r="L93" s="9"/>
      <c r="M93" s="9"/>
      <c r="N93" s="9"/>
      <c r="O93" s="9"/>
    </row>
    <row r="94" spans="1:15" ht="33" hidden="1" customHeight="1" x14ac:dyDescent="0.25">
      <c r="A94" s="108"/>
      <c r="B94" s="167"/>
      <c r="C94" s="127"/>
      <c r="D94" s="124">
        <f t="shared" si="13"/>
        <v>0</v>
      </c>
      <c r="E94" s="124"/>
      <c r="F94" s="124"/>
      <c r="G94" s="124"/>
      <c r="H94" s="124"/>
      <c r="I94" s="4"/>
      <c r="K94" s="9"/>
      <c r="L94" s="9"/>
      <c r="M94" s="9"/>
      <c r="N94" s="9"/>
      <c r="O94" s="9"/>
    </row>
    <row r="95" spans="1:15" ht="33" hidden="1" customHeight="1" x14ac:dyDescent="0.25">
      <c r="A95" s="108"/>
      <c r="B95" s="167"/>
      <c r="C95" s="128"/>
      <c r="D95" s="125">
        <f t="shared" si="13"/>
        <v>0</v>
      </c>
      <c r="E95" s="125"/>
      <c r="F95" s="125"/>
      <c r="G95" s="125"/>
      <c r="H95" s="125"/>
      <c r="I95" s="4"/>
      <c r="K95" s="9"/>
      <c r="L95" s="9"/>
      <c r="M95" s="9"/>
      <c r="N95" s="9"/>
      <c r="O95" s="9"/>
    </row>
    <row r="96" spans="1:15" ht="33" customHeight="1" x14ac:dyDescent="0.25">
      <c r="A96" s="109"/>
      <c r="B96" s="168"/>
      <c r="C96" s="104">
        <v>2024</v>
      </c>
      <c r="D96" s="103">
        <f t="shared" si="13"/>
        <v>389272.16846000002</v>
      </c>
      <c r="E96" s="103"/>
      <c r="F96" s="103">
        <v>389272.16846000002</v>
      </c>
      <c r="G96" s="103"/>
      <c r="H96" s="103"/>
      <c r="I96" s="4"/>
      <c r="K96" s="9"/>
      <c r="L96" s="9"/>
      <c r="M96" s="9"/>
      <c r="N96" s="9"/>
      <c r="O96" s="9"/>
    </row>
    <row r="97" spans="1:15" ht="23.25" hidden="1" customHeight="1" x14ac:dyDescent="0.25">
      <c r="A97" s="161" t="s">
        <v>20</v>
      </c>
      <c r="B97" s="110" t="s">
        <v>6</v>
      </c>
      <c r="C97" s="81">
        <v>2022</v>
      </c>
      <c r="D97" s="76"/>
      <c r="E97" s="76"/>
      <c r="F97" s="76"/>
      <c r="G97" s="76"/>
      <c r="H97" s="76"/>
      <c r="I97" s="4"/>
      <c r="K97" s="9"/>
      <c r="L97" s="9"/>
      <c r="M97" s="9"/>
      <c r="N97" s="9"/>
      <c r="O97" s="9"/>
    </row>
    <row r="98" spans="1:15" ht="23.25" hidden="1" customHeight="1" x14ac:dyDescent="0.25">
      <c r="A98" s="162"/>
      <c r="B98" s="111"/>
      <c r="C98" s="81">
        <v>2023</v>
      </c>
      <c r="D98" s="76"/>
      <c r="E98" s="76"/>
      <c r="F98" s="76"/>
      <c r="G98" s="76"/>
      <c r="H98" s="76"/>
      <c r="I98" s="4"/>
      <c r="K98" s="9"/>
      <c r="L98" s="9"/>
      <c r="M98" s="9"/>
      <c r="N98" s="9"/>
      <c r="O98" s="9"/>
    </row>
    <row r="99" spans="1:15" ht="23.25" hidden="1" customHeight="1" x14ac:dyDescent="0.25">
      <c r="A99" s="163"/>
      <c r="B99" s="112"/>
      <c r="C99" s="81">
        <v>2024</v>
      </c>
      <c r="D99" s="76"/>
      <c r="E99" s="76"/>
      <c r="F99" s="76"/>
      <c r="G99" s="76"/>
      <c r="H99" s="76"/>
      <c r="I99" s="4"/>
      <c r="K99" s="9"/>
      <c r="L99" s="9"/>
      <c r="M99" s="9"/>
      <c r="N99" s="9"/>
      <c r="O99" s="9"/>
    </row>
    <row r="100" spans="1:15" ht="23.25" hidden="1" customHeight="1" x14ac:dyDescent="0.25">
      <c r="A100" s="84" t="s">
        <v>11</v>
      </c>
      <c r="B100" s="97"/>
      <c r="C100" s="99" t="s">
        <v>27</v>
      </c>
      <c r="D100" s="76"/>
      <c r="E100" s="76"/>
      <c r="F100" s="76"/>
      <c r="G100" s="76"/>
      <c r="H100" s="76"/>
      <c r="I100" s="4"/>
      <c r="K100" s="9"/>
      <c r="L100" s="9"/>
      <c r="M100" s="9"/>
      <c r="N100" s="9"/>
      <c r="O100" s="9"/>
    </row>
    <row r="101" spans="1:15" ht="32.25" hidden="1" customHeight="1" x14ac:dyDescent="0.25">
      <c r="A101" s="161" t="s">
        <v>49</v>
      </c>
      <c r="B101" s="110" t="s">
        <v>6</v>
      </c>
      <c r="C101" s="81">
        <v>2022</v>
      </c>
      <c r="D101" s="76"/>
      <c r="E101" s="76"/>
      <c r="F101" s="76"/>
      <c r="G101" s="76"/>
      <c r="H101" s="76"/>
      <c r="I101" s="4"/>
      <c r="K101" s="9"/>
      <c r="L101" s="9"/>
      <c r="M101" s="9"/>
      <c r="N101" s="9"/>
      <c r="O101" s="9"/>
    </row>
    <row r="102" spans="1:15" ht="36.75" hidden="1" customHeight="1" x14ac:dyDescent="0.25">
      <c r="A102" s="162"/>
      <c r="B102" s="111"/>
      <c r="C102" s="81">
        <v>2023</v>
      </c>
      <c r="D102" s="76"/>
      <c r="E102" s="76"/>
      <c r="F102" s="76"/>
      <c r="G102" s="76"/>
      <c r="H102" s="76"/>
      <c r="I102" s="4"/>
      <c r="K102" s="9"/>
      <c r="L102" s="9"/>
      <c r="M102" s="9"/>
      <c r="N102" s="9"/>
      <c r="O102" s="9"/>
    </row>
    <row r="103" spans="1:15" ht="33.75" hidden="1" customHeight="1" x14ac:dyDescent="0.25">
      <c r="A103" s="163"/>
      <c r="B103" s="112"/>
      <c r="C103" s="81">
        <v>2024</v>
      </c>
      <c r="D103" s="76"/>
      <c r="E103" s="76"/>
      <c r="F103" s="76"/>
      <c r="G103" s="76"/>
      <c r="H103" s="76"/>
      <c r="I103" s="4"/>
      <c r="K103" s="9"/>
      <c r="L103" s="9"/>
      <c r="M103" s="9"/>
      <c r="N103" s="9"/>
      <c r="O103" s="9"/>
    </row>
    <row r="104" spans="1:15" ht="23.25" hidden="1" customHeight="1" x14ac:dyDescent="0.25">
      <c r="A104" s="96" t="s">
        <v>11</v>
      </c>
      <c r="B104" s="97"/>
      <c r="C104" s="99" t="s">
        <v>27</v>
      </c>
      <c r="D104" s="76"/>
      <c r="E104" s="76"/>
      <c r="F104" s="76"/>
      <c r="G104" s="76"/>
      <c r="H104" s="76"/>
      <c r="I104" s="4"/>
      <c r="K104" s="9"/>
      <c r="L104" s="9"/>
      <c r="M104" s="9"/>
      <c r="N104" s="9"/>
      <c r="O104" s="9"/>
    </row>
    <row r="105" spans="1:15" s="62" customFormat="1" ht="42.75" customHeight="1" x14ac:dyDescent="0.25">
      <c r="A105" s="114" t="s">
        <v>64</v>
      </c>
      <c r="B105" s="113" t="s">
        <v>6</v>
      </c>
      <c r="C105" s="91">
        <v>2022</v>
      </c>
      <c r="D105" s="76">
        <f t="shared" si="13"/>
        <v>1854079.8</v>
      </c>
      <c r="E105" s="76">
        <v>1854079.8</v>
      </c>
      <c r="F105" s="76"/>
      <c r="G105" s="103"/>
      <c r="H105" s="103"/>
      <c r="I105" s="92"/>
      <c r="K105" s="93"/>
      <c r="L105" s="93"/>
      <c r="M105" s="93"/>
      <c r="N105" s="93"/>
      <c r="O105" s="93"/>
    </row>
    <row r="106" spans="1:15" s="62" customFormat="1" ht="42" customHeight="1" x14ac:dyDescent="0.25">
      <c r="A106" s="114"/>
      <c r="B106" s="113"/>
      <c r="C106" s="91" t="s">
        <v>61</v>
      </c>
      <c r="D106" s="76">
        <f t="shared" si="13"/>
        <v>898831.4</v>
      </c>
      <c r="E106" s="76">
        <v>898831.4</v>
      </c>
      <c r="F106" s="76"/>
      <c r="G106" s="103"/>
      <c r="H106" s="103"/>
      <c r="I106" s="92"/>
      <c r="K106" s="93"/>
      <c r="L106" s="93"/>
      <c r="M106" s="93"/>
      <c r="N106" s="93"/>
      <c r="O106" s="93"/>
    </row>
    <row r="107" spans="1:15" s="62" customFormat="1" ht="36" customHeight="1" x14ac:dyDescent="0.25">
      <c r="A107" s="114"/>
      <c r="B107" s="113"/>
      <c r="C107" s="91" t="s">
        <v>62</v>
      </c>
      <c r="D107" s="76"/>
      <c r="E107" s="76"/>
      <c r="F107" s="76"/>
      <c r="G107" s="103"/>
      <c r="H107" s="103"/>
      <c r="I107" s="92"/>
      <c r="K107" s="93"/>
      <c r="L107" s="93"/>
      <c r="M107" s="93"/>
      <c r="N107" s="93"/>
      <c r="O107" s="93"/>
    </row>
    <row r="108" spans="1:15" s="62" customFormat="1" ht="27.75" customHeight="1" x14ac:dyDescent="0.25">
      <c r="A108" s="114" t="s">
        <v>12</v>
      </c>
      <c r="B108" s="114"/>
      <c r="C108" s="91" t="s">
        <v>27</v>
      </c>
      <c r="D108" s="76">
        <f t="shared" si="13"/>
        <v>2752911.2</v>
      </c>
      <c r="E108" s="76">
        <f>SUM(E105:E107)</f>
        <v>2752911.2</v>
      </c>
      <c r="F108" s="76"/>
      <c r="G108" s="103"/>
      <c r="H108" s="103"/>
      <c r="I108" s="92"/>
      <c r="K108" s="93"/>
      <c r="L108" s="93"/>
      <c r="M108" s="93"/>
      <c r="N108" s="93"/>
      <c r="O108" s="93"/>
    </row>
    <row r="109" spans="1:15" ht="84.75" customHeight="1" x14ac:dyDescent="0.25">
      <c r="A109" s="114" t="s">
        <v>74</v>
      </c>
      <c r="B109" s="113" t="s">
        <v>6</v>
      </c>
      <c r="C109" s="91">
        <v>2022</v>
      </c>
      <c r="D109" s="76">
        <f t="shared" si="13"/>
        <v>1188162.3999999999</v>
      </c>
      <c r="E109" s="76">
        <v>1188162.3999999999</v>
      </c>
      <c r="F109" s="76"/>
      <c r="G109" s="103"/>
      <c r="H109" s="103"/>
      <c r="I109" s="4"/>
      <c r="K109" s="9"/>
      <c r="L109" s="9"/>
      <c r="M109" s="9"/>
      <c r="N109" s="9"/>
      <c r="O109" s="9"/>
    </row>
    <row r="110" spans="1:15" ht="76.5" customHeight="1" x14ac:dyDescent="0.25">
      <c r="A110" s="114"/>
      <c r="B110" s="113"/>
      <c r="C110" s="91" t="s">
        <v>61</v>
      </c>
      <c r="D110" s="76">
        <f t="shared" si="13"/>
        <v>232914</v>
      </c>
      <c r="E110" s="76">
        <v>232914</v>
      </c>
      <c r="F110" s="76"/>
      <c r="G110" s="103"/>
      <c r="H110" s="103"/>
      <c r="I110" s="4"/>
      <c r="J110" s="106"/>
      <c r="K110" s="9"/>
      <c r="L110" s="9"/>
      <c r="M110" s="9"/>
      <c r="N110" s="9"/>
      <c r="O110" s="9"/>
    </row>
    <row r="111" spans="1:15" ht="81" customHeight="1" x14ac:dyDescent="0.25">
      <c r="A111" s="114"/>
      <c r="B111" s="113"/>
      <c r="C111" s="91" t="s">
        <v>62</v>
      </c>
      <c r="D111" s="76"/>
      <c r="E111" s="76"/>
      <c r="F111" s="76"/>
      <c r="G111" s="103"/>
      <c r="H111" s="103"/>
      <c r="I111" s="4"/>
      <c r="J111" s="106"/>
      <c r="K111" s="9"/>
      <c r="L111" s="9"/>
      <c r="M111" s="9"/>
      <c r="N111" s="9"/>
      <c r="O111" s="9"/>
    </row>
    <row r="112" spans="1:15" ht="74.25" customHeight="1" x14ac:dyDescent="0.25">
      <c r="A112" s="114" t="s">
        <v>63</v>
      </c>
      <c r="B112" s="113" t="s">
        <v>6</v>
      </c>
      <c r="C112" s="91">
        <v>2022</v>
      </c>
      <c r="D112" s="76">
        <f t="shared" si="13"/>
        <v>665917.40000000014</v>
      </c>
      <c r="E112" s="94">
        <f>E105-E109</f>
        <v>665917.40000000014</v>
      </c>
      <c r="F112" s="76"/>
      <c r="G112" s="103"/>
      <c r="H112" s="103"/>
      <c r="I112" s="4"/>
      <c r="J112" s="106"/>
      <c r="K112" s="9"/>
      <c r="L112" s="9"/>
      <c r="M112" s="9"/>
      <c r="N112" s="9"/>
      <c r="O112" s="9"/>
    </row>
    <row r="113" spans="1:15" ht="69.75" customHeight="1" x14ac:dyDescent="0.25">
      <c r="A113" s="114"/>
      <c r="B113" s="113"/>
      <c r="C113" s="91" t="s">
        <v>61</v>
      </c>
      <c r="D113" s="76">
        <f t="shared" si="13"/>
        <v>665917.4</v>
      </c>
      <c r="E113" s="76">
        <f>E106-E110</f>
        <v>665917.4</v>
      </c>
      <c r="F113" s="76"/>
      <c r="G113" s="103"/>
      <c r="H113" s="103"/>
      <c r="I113" s="4"/>
      <c r="K113" s="9"/>
      <c r="L113" s="9"/>
      <c r="M113" s="9"/>
      <c r="N113" s="9"/>
      <c r="O113" s="9"/>
    </row>
    <row r="114" spans="1:15" ht="69.75" customHeight="1" x14ac:dyDescent="0.25">
      <c r="A114" s="114"/>
      <c r="B114" s="113"/>
      <c r="C114" s="91" t="s">
        <v>62</v>
      </c>
      <c r="D114" s="76"/>
      <c r="E114" s="76"/>
      <c r="F114" s="76"/>
      <c r="G114" s="103"/>
      <c r="H114" s="103"/>
      <c r="I114" s="4"/>
      <c r="K114" s="9"/>
      <c r="L114" s="9"/>
      <c r="M114" s="9"/>
      <c r="N114" s="9"/>
      <c r="O114" s="9"/>
    </row>
    <row r="115" spans="1:15" ht="23.25" customHeight="1" x14ac:dyDescent="0.25">
      <c r="A115" s="114" t="s">
        <v>51</v>
      </c>
      <c r="B115" s="113" t="s">
        <v>6</v>
      </c>
      <c r="C115" s="66">
        <v>2022</v>
      </c>
      <c r="D115" s="76">
        <f t="shared" ref="D115:D122" si="14">H115+G115+F115+E115</f>
        <v>101945.25</v>
      </c>
      <c r="E115" s="76"/>
      <c r="F115" s="76">
        <v>101945.25</v>
      </c>
      <c r="G115" s="103"/>
      <c r="H115" s="103"/>
      <c r="I115" s="4"/>
      <c r="K115" s="9"/>
      <c r="L115" s="9"/>
      <c r="M115" s="9"/>
      <c r="N115" s="9"/>
      <c r="O115" s="9"/>
    </row>
    <row r="116" spans="1:15" ht="23.25" customHeight="1" x14ac:dyDescent="0.25">
      <c r="A116" s="122"/>
      <c r="B116" s="121"/>
      <c r="C116" s="66">
        <v>2023</v>
      </c>
      <c r="D116" s="76">
        <f t="shared" si="14"/>
        <v>114302.25</v>
      </c>
      <c r="E116" s="76"/>
      <c r="F116" s="76">
        <v>114302.25</v>
      </c>
      <c r="G116" s="103"/>
      <c r="H116" s="103"/>
      <c r="I116" s="4"/>
      <c r="K116" s="9"/>
      <c r="L116" s="9"/>
      <c r="M116" s="9"/>
      <c r="N116" s="9"/>
      <c r="O116" s="9"/>
    </row>
    <row r="117" spans="1:15" ht="31.5" customHeight="1" x14ac:dyDescent="0.25">
      <c r="A117" s="122"/>
      <c r="B117" s="121"/>
      <c r="C117" s="66">
        <v>2024</v>
      </c>
      <c r="D117" s="76">
        <f t="shared" si="14"/>
        <v>123570</v>
      </c>
      <c r="E117" s="76"/>
      <c r="F117" s="76">
        <v>123570</v>
      </c>
      <c r="G117" s="103"/>
      <c r="H117" s="103"/>
      <c r="I117" s="4"/>
      <c r="K117" s="9"/>
      <c r="L117" s="9"/>
      <c r="M117" s="9"/>
      <c r="N117" s="9"/>
      <c r="O117" s="9"/>
    </row>
    <row r="118" spans="1:15" ht="23.25" customHeight="1" x14ac:dyDescent="0.25">
      <c r="A118" s="145" t="s">
        <v>12</v>
      </c>
      <c r="B118" s="164"/>
      <c r="C118" s="66" t="s">
        <v>27</v>
      </c>
      <c r="D118" s="76">
        <f t="shared" si="14"/>
        <v>339817.5</v>
      </c>
      <c r="E118" s="76"/>
      <c r="F118" s="76">
        <f>SUM(F115:F117)</f>
        <v>339817.5</v>
      </c>
      <c r="G118" s="103"/>
      <c r="H118" s="103"/>
      <c r="I118" s="4"/>
      <c r="K118" s="9"/>
      <c r="L118" s="9"/>
      <c r="M118" s="9"/>
      <c r="N118" s="9"/>
      <c r="O118" s="9"/>
    </row>
    <row r="119" spans="1:15" ht="23.25" customHeight="1" x14ac:dyDescent="0.25">
      <c r="A119" s="107" t="s">
        <v>52</v>
      </c>
      <c r="B119" s="110" t="s">
        <v>6</v>
      </c>
      <c r="C119" s="104">
        <v>2022</v>
      </c>
      <c r="D119" s="103">
        <f t="shared" si="14"/>
        <v>150000</v>
      </c>
      <c r="E119" s="103"/>
      <c r="F119" s="103">
        <v>150000</v>
      </c>
      <c r="G119" s="103"/>
      <c r="H119" s="103"/>
      <c r="I119" s="4"/>
      <c r="K119" s="9"/>
      <c r="L119" s="9"/>
      <c r="M119" s="9"/>
      <c r="N119" s="9"/>
      <c r="O119" s="9"/>
    </row>
    <row r="120" spans="1:15" ht="23.25" customHeight="1" x14ac:dyDescent="0.25">
      <c r="A120" s="108"/>
      <c r="B120" s="111"/>
      <c r="C120" s="104">
        <v>2023</v>
      </c>
      <c r="D120" s="103">
        <f t="shared" si="14"/>
        <v>315032.8</v>
      </c>
      <c r="E120" s="103"/>
      <c r="F120" s="103">
        <v>315032.8</v>
      </c>
      <c r="G120" s="103"/>
      <c r="H120" s="103"/>
      <c r="I120" s="4"/>
      <c r="K120" s="9"/>
      <c r="L120" s="9"/>
      <c r="M120" s="9"/>
      <c r="N120" s="9"/>
      <c r="O120" s="9"/>
    </row>
    <row r="121" spans="1:15" ht="23.25" customHeight="1" x14ac:dyDescent="0.25">
      <c r="A121" s="109"/>
      <c r="B121" s="112"/>
      <c r="C121" s="104">
        <v>2024</v>
      </c>
      <c r="D121" s="103">
        <f t="shared" si="14"/>
        <v>317321.8</v>
      </c>
      <c r="E121" s="103"/>
      <c r="F121" s="103">
        <v>317321.8</v>
      </c>
      <c r="G121" s="103"/>
      <c r="H121" s="103"/>
      <c r="I121" s="4"/>
      <c r="K121" s="9"/>
      <c r="L121" s="9"/>
      <c r="M121" s="9"/>
      <c r="N121" s="9"/>
      <c r="O121" s="9"/>
    </row>
    <row r="122" spans="1:15" ht="23.25" customHeight="1" x14ac:dyDescent="0.25">
      <c r="A122" s="145" t="s">
        <v>12</v>
      </c>
      <c r="B122" s="164"/>
      <c r="C122" s="104" t="s">
        <v>27</v>
      </c>
      <c r="D122" s="103">
        <f t="shared" si="14"/>
        <v>782354.6</v>
      </c>
      <c r="E122" s="103"/>
      <c r="F122" s="103">
        <f>SUM(F119:F121)</f>
        <v>782354.6</v>
      </c>
      <c r="G122" s="103"/>
      <c r="H122" s="103"/>
      <c r="I122" s="4"/>
      <c r="K122" s="9"/>
      <c r="L122" s="9"/>
      <c r="M122" s="9"/>
      <c r="N122" s="9"/>
      <c r="O122" s="9"/>
    </row>
    <row r="123" spans="1:15" ht="37.5" customHeight="1" x14ac:dyDescent="0.25">
      <c r="A123" s="107" t="s">
        <v>69</v>
      </c>
      <c r="B123" s="110" t="s">
        <v>36</v>
      </c>
      <c r="C123" s="85">
        <v>2022</v>
      </c>
      <c r="D123" s="103">
        <f>SUM(E123:H123)</f>
        <v>2866030.7906100005</v>
      </c>
      <c r="E123" s="103"/>
      <c r="F123" s="103">
        <f t="shared" ref="F123" si="15">F127+F130+F133+F136</f>
        <v>2866030.7906100005</v>
      </c>
      <c r="G123" s="103"/>
      <c r="H123" s="103"/>
      <c r="I123" s="31"/>
      <c r="J123" s="32"/>
      <c r="K123" s="9"/>
      <c r="L123" s="9"/>
      <c r="M123" s="9"/>
      <c r="N123" s="9"/>
      <c r="O123" s="9"/>
    </row>
    <row r="124" spans="1:15" ht="29.25" customHeight="1" x14ac:dyDescent="0.25">
      <c r="A124" s="108"/>
      <c r="B124" s="111"/>
      <c r="C124" s="85">
        <v>2023</v>
      </c>
      <c r="D124" s="103">
        <f t="shared" ref="D124:D125" si="16">SUM(E124:H124)</f>
        <v>1521168.8198500001</v>
      </c>
      <c r="E124" s="103"/>
      <c r="F124" s="103">
        <f t="shared" ref="F124" si="17">F128+F131+F134+F137</f>
        <v>1521168.8198500001</v>
      </c>
      <c r="G124" s="103"/>
      <c r="H124" s="103"/>
      <c r="I124" s="31"/>
      <c r="J124" s="32"/>
      <c r="K124" s="9"/>
      <c r="L124" s="9"/>
      <c r="M124" s="9"/>
      <c r="N124" s="9"/>
      <c r="O124" s="9"/>
    </row>
    <row r="125" spans="1:15" ht="33.75" customHeight="1" x14ac:dyDescent="0.25">
      <c r="A125" s="109"/>
      <c r="B125" s="112"/>
      <c r="C125" s="85">
        <v>2024</v>
      </c>
      <c r="D125" s="103">
        <f t="shared" si="16"/>
        <v>1984879.3511699999</v>
      </c>
      <c r="E125" s="103"/>
      <c r="F125" s="103">
        <f t="shared" ref="F125" si="18">F129+F132+F135+F138</f>
        <v>1984879.3511699999</v>
      </c>
      <c r="G125" s="103"/>
      <c r="H125" s="103"/>
      <c r="I125" s="31"/>
      <c r="J125" s="32"/>
      <c r="K125" s="9"/>
      <c r="L125" s="9"/>
      <c r="M125" s="9"/>
      <c r="N125" s="9"/>
      <c r="O125" s="9"/>
    </row>
    <row r="126" spans="1:15" ht="27" customHeight="1" x14ac:dyDescent="0.25">
      <c r="A126" s="96" t="s">
        <v>12</v>
      </c>
      <c r="B126" s="84"/>
      <c r="C126" s="98" t="s">
        <v>27</v>
      </c>
      <c r="D126" s="103">
        <f>SUM(D123:D125)</f>
        <v>6372078.9616299998</v>
      </c>
      <c r="E126" s="103"/>
      <c r="F126" s="103">
        <f t="shared" ref="F126" si="19">SUM(F123:F125)</f>
        <v>6372078.9616299998</v>
      </c>
      <c r="G126" s="103"/>
      <c r="H126" s="103"/>
      <c r="I126" s="31"/>
      <c r="J126" s="32"/>
      <c r="K126" s="9"/>
      <c r="L126" s="9"/>
      <c r="M126" s="9"/>
      <c r="N126" s="9"/>
      <c r="O126" s="9"/>
    </row>
    <row r="127" spans="1:15" ht="27" customHeight="1" x14ac:dyDescent="0.25">
      <c r="A127" s="107" t="s">
        <v>37</v>
      </c>
      <c r="B127" s="110" t="s">
        <v>21</v>
      </c>
      <c r="C127" s="85">
        <v>2022</v>
      </c>
      <c r="D127" s="103">
        <f>H127+G127+F127+E127</f>
        <v>862.4</v>
      </c>
      <c r="E127" s="103"/>
      <c r="F127" s="103">
        <v>862.4</v>
      </c>
      <c r="G127" s="103"/>
      <c r="H127" s="103"/>
      <c r="I127" s="31"/>
      <c r="J127" s="32"/>
      <c r="K127" s="9"/>
      <c r="L127" s="9"/>
      <c r="M127" s="9"/>
      <c r="N127" s="9"/>
      <c r="O127" s="9"/>
    </row>
    <row r="128" spans="1:15" ht="27" customHeight="1" x14ac:dyDescent="0.25">
      <c r="A128" s="108"/>
      <c r="B128" s="111"/>
      <c r="C128" s="85">
        <v>2023</v>
      </c>
      <c r="D128" s="103">
        <f t="shared" ref="D128:D135" si="20">H128+G128+F128+E128</f>
        <v>896.9</v>
      </c>
      <c r="E128" s="103"/>
      <c r="F128" s="103">
        <v>896.9</v>
      </c>
      <c r="G128" s="103"/>
      <c r="H128" s="103"/>
      <c r="I128" s="31"/>
      <c r="J128" s="32"/>
      <c r="K128" s="9"/>
      <c r="L128" s="9"/>
      <c r="M128" s="9"/>
      <c r="N128" s="9"/>
      <c r="O128" s="9"/>
    </row>
    <row r="129" spans="1:15" ht="27" customHeight="1" x14ac:dyDescent="0.25">
      <c r="A129" s="109"/>
      <c r="B129" s="112"/>
      <c r="C129" s="85">
        <v>2024</v>
      </c>
      <c r="D129" s="103">
        <f t="shared" si="20"/>
        <v>932.8</v>
      </c>
      <c r="E129" s="103"/>
      <c r="F129" s="103">
        <v>932.8</v>
      </c>
      <c r="G129" s="103"/>
      <c r="H129" s="103"/>
      <c r="I129" s="31"/>
      <c r="J129" s="32"/>
      <c r="K129" s="9"/>
      <c r="L129" s="9"/>
      <c r="M129" s="9"/>
      <c r="N129" s="9"/>
      <c r="O129" s="9"/>
    </row>
    <row r="130" spans="1:15" ht="43.5" customHeight="1" x14ac:dyDescent="0.25">
      <c r="A130" s="107" t="s">
        <v>38</v>
      </c>
      <c r="B130" s="110" t="s">
        <v>21</v>
      </c>
      <c r="C130" s="85">
        <v>2022</v>
      </c>
      <c r="D130" s="103">
        <f t="shared" si="20"/>
        <v>1749.3</v>
      </c>
      <c r="E130" s="103"/>
      <c r="F130" s="103">
        <v>1749.3</v>
      </c>
      <c r="G130" s="103"/>
      <c r="H130" s="103"/>
      <c r="I130" s="31"/>
      <c r="J130" s="32"/>
      <c r="K130" s="9"/>
      <c r="L130" s="9"/>
      <c r="M130" s="9"/>
      <c r="N130" s="9"/>
      <c r="O130" s="9"/>
    </row>
    <row r="131" spans="1:15" ht="41.25" customHeight="1" x14ac:dyDescent="0.25">
      <c r="A131" s="108"/>
      <c r="B131" s="111"/>
      <c r="C131" s="85">
        <v>2023</v>
      </c>
      <c r="D131" s="103">
        <f t="shared" si="20"/>
        <v>1890.2</v>
      </c>
      <c r="E131" s="103"/>
      <c r="F131" s="103">
        <v>1890.2</v>
      </c>
      <c r="G131" s="103"/>
      <c r="H131" s="103"/>
      <c r="I131" s="31"/>
      <c r="J131" s="32"/>
      <c r="K131" s="9"/>
      <c r="L131" s="9"/>
      <c r="M131" s="9"/>
      <c r="N131" s="9"/>
      <c r="O131" s="9"/>
    </row>
    <row r="132" spans="1:15" ht="38.25" customHeight="1" x14ac:dyDescent="0.25">
      <c r="A132" s="109"/>
      <c r="B132" s="112"/>
      <c r="C132" s="85">
        <v>2024</v>
      </c>
      <c r="D132" s="103">
        <f t="shared" si="20"/>
        <v>1984.7</v>
      </c>
      <c r="E132" s="103"/>
      <c r="F132" s="103">
        <v>1984.7</v>
      </c>
      <c r="G132" s="103"/>
      <c r="H132" s="103"/>
      <c r="I132" s="31"/>
      <c r="J132" s="32"/>
      <c r="K132" s="9"/>
      <c r="L132" s="9"/>
      <c r="M132" s="9"/>
      <c r="N132" s="9"/>
      <c r="O132" s="9"/>
    </row>
    <row r="133" spans="1:15" ht="31.5" customHeight="1" x14ac:dyDescent="0.25">
      <c r="A133" s="107" t="s">
        <v>39</v>
      </c>
      <c r="B133" s="110" t="s">
        <v>21</v>
      </c>
      <c r="C133" s="85">
        <v>2022</v>
      </c>
      <c r="D133" s="103">
        <f t="shared" si="20"/>
        <v>3939.5</v>
      </c>
      <c r="E133" s="103"/>
      <c r="F133" s="103">
        <v>3939.5</v>
      </c>
      <c r="G133" s="103"/>
      <c r="H133" s="103"/>
      <c r="I133" s="31"/>
      <c r="J133" s="32"/>
      <c r="K133" s="9"/>
      <c r="L133" s="9"/>
      <c r="M133" s="9"/>
      <c r="N133" s="9"/>
      <c r="O133" s="9"/>
    </row>
    <row r="134" spans="1:15" ht="36" customHeight="1" x14ac:dyDescent="0.25">
      <c r="A134" s="108"/>
      <c r="B134" s="111"/>
      <c r="C134" s="85">
        <v>2023</v>
      </c>
      <c r="D134" s="103">
        <f t="shared" si="20"/>
        <v>4256.8999999999996</v>
      </c>
      <c r="E134" s="103"/>
      <c r="F134" s="103">
        <v>4256.8999999999996</v>
      </c>
      <c r="G134" s="103"/>
      <c r="H134" s="103"/>
      <c r="I134" s="31"/>
      <c r="J134" s="32"/>
      <c r="K134" s="9"/>
      <c r="L134" s="9"/>
      <c r="M134" s="9"/>
      <c r="N134" s="9"/>
      <c r="O134" s="9"/>
    </row>
    <row r="135" spans="1:15" ht="42.75" customHeight="1" x14ac:dyDescent="0.25">
      <c r="A135" s="109"/>
      <c r="B135" s="112"/>
      <c r="C135" s="85">
        <v>2024</v>
      </c>
      <c r="D135" s="103">
        <f t="shared" si="20"/>
        <v>4469.8</v>
      </c>
      <c r="E135" s="103"/>
      <c r="F135" s="103">
        <v>4469.8</v>
      </c>
      <c r="G135" s="103"/>
      <c r="H135" s="103"/>
      <c r="I135" s="31"/>
      <c r="J135" s="32"/>
      <c r="K135" s="9"/>
      <c r="L135" s="9"/>
      <c r="M135" s="9"/>
      <c r="N135" s="9"/>
      <c r="O135" s="9"/>
    </row>
    <row r="136" spans="1:15" ht="32.25" customHeight="1" x14ac:dyDescent="0.25">
      <c r="A136" s="117" t="s">
        <v>58</v>
      </c>
      <c r="B136" s="120" t="s">
        <v>6</v>
      </c>
      <c r="C136" s="104">
        <v>2022</v>
      </c>
      <c r="D136" s="103">
        <f t="shared" si="13"/>
        <v>2859479.5906100003</v>
      </c>
      <c r="E136" s="103"/>
      <c r="F136" s="103">
        <v>2859479.5906100003</v>
      </c>
      <c r="G136" s="103"/>
      <c r="H136" s="103"/>
      <c r="I136" s="31"/>
      <c r="J136" s="32"/>
      <c r="K136" s="9"/>
      <c r="L136" s="9"/>
      <c r="M136" s="9"/>
      <c r="N136" s="9"/>
      <c r="O136" s="9"/>
    </row>
    <row r="137" spans="1:15" ht="35.25" customHeight="1" x14ac:dyDescent="0.25">
      <c r="A137" s="118"/>
      <c r="B137" s="156"/>
      <c r="C137" s="66">
        <v>2023</v>
      </c>
      <c r="D137" s="76">
        <f t="shared" si="13"/>
        <v>1514124.8198500001</v>
      </c>
      <c r="E137" s="76"/>
      <c r="F137" s="76">
        <v>1514124.8198500001</v>
      </c>
      <c r="G137" s="76"/>
      <c r="H137" s="76"/>
      <c r="I137" s="31"/>
      <c r="K137" s="9"/>
      <c r="L137" s="9"/>
      <c r="M137" s="9"/>
      <c r="N137" s="9"/>
      <c r="O137" s="9"/>
    </row>
    <row r="138" spans="1:15" ht="31.5" customHeight="1" x14ac:dyDescent="0.25">
      <c r="A138" s="118"/>
      <c r="B138" s="156"/>
      <c r="C138" s="66">
        <v>2024</v>
      </c>
      <c r="D138" s="76">
        <f t="shared" si="13"/>
        <v>1977492.0511699999</v>
      </c>
      <c r="E138" s="76"/>
      <c r="F138" s="76">
        <v>1977492.0511699999</v>
      </c>
      <c r="G138" s="76"/>
      <c r="H138" s="76"/>
      <c r="I138" s="4"/>
      <c r="K138" s="9"/>
      <c r="L138" s="9"/>
      <c r="M138" s="9"/>
      <c r="N138" s="9"/>
      <c r="O138" s="9"/>
    </row>
    <row r="139" spans="1:15" s="6" customFormat="1" ht="42" customHeight="1" x14ac:dyDescent="0.25">
      <c r="A139" s="117" t="s">
        <v>71</v>
      </c>
      <c r="B139" s="120" t="s">
        <v>21</v>
      </c>
      <c r="C139" s="66">
        <v>2022</v>
      </c>
      <c r="D139" s="76">
        <f t="shared" si="13"/>
        <v>184187</v>
      </c>
      <c r="E139" s="76">
        <f t="shared" ref="E139:F141" si="21">E143+E146</f>
        <v>30000</v>
      </c>
      <c r="F139" s="76">
        <f t="shared" si="21"/>
        <v>72551.7</v>
      </c>
      <c r="G139" s="76"/>
      <c r="H139" s="76">
        <f>H143+H146</f>
        <v>81635.3</v>
      </c>
      <c r="I139" s="7"/>
      <c r="K139" s="16"/>
      <c r="L139" s="16"/>
      <c r="M139" s="16"/>
      <c r="N139" s="16"/>
      <c r="O139" s="16"/>
    </row>
    <row r="140" spans="1:15" s="6" customFormat="1" ht="38.25" customHeight="1" x14ac:dyDescent="0.25">
      <c r="A140" s="118"/>
      <c r="B140" s="156"/>
      <c r="C140" s="66">
        <v>2023</v>
      </c>
      <c r="D140" s="76">
        <f t="shared" si="13"/>
        <v>160977.29999999999</v>
      </c>
      <c r="E140" s="76">
        <f t="shared" si="21"/>
        <v>30000</v>
      </c>
      <c r="F140" s="76">
        <f t="shared" si="21"/>
        <v>70977.3</v>
      </c>
      <c r="G140" s="76"/>
      <c r="H140" s="76">
        <f>H144+H147</f>
        <v>60000</v>
      </c>
      <c r="I140" s="7"/>
      <c r="J140" s="33"/>
      <c r="K140" s="16"/>
      <c r="L140" s="16"/>
      <c r="M140" s="16"/>
      <c r="N140" s="16"/>
      <c r="O140" s="16"/>
    </row>
    <row r="141" spans="1:15" s="6" customFormat="1" ht="39" customHeight="1" x14ac:dyDescent="0.25">
      <c r="A141" s="155"/>
      <c r="B141" s="134"/>
      <c r="C141" s="66">
        <v>2024</v>
      </c>
      <c r="D141" s="76">
        <f t="shared" si="13"/>
        <v>160977.29999999999</v>
      </c>
      <c r="E141" s="76">
        <f t="shared" si="21"/>
        <v>30000</v>
      </c>
      <c r="F141" s="76">
        <f t="shared" si="21"/>
        <v>70977.3</v>
      </c>
      <c r="G141" s="76"/>
      <c r="H141" s="76">
        <f>H145+H148</f>
        <v>60000</v>
      </c>
      <c r="I141" s="7"/>
      <c r="K141" s="16"/>
      <c r="L141" s="16"/>
      <c r="M141" s="16"/>
      <c r="N141" s="16"/>
      <c r="O141" s="16"/>
    </row>
    <row r="142" spans="1:15" s="6" customFormat="1" ht="26.25" customHeight="1" x14ac:dyDescent="0.25">
      <c r="A142" s="145" t="s">
        <v>11</v>
      </c>
      <c r="B142" s="164"/>
      <c r="C142" s="99" t="s">
        <v>27</v>
      </c>
      <c r="D142" s="76">
        <f t="shared" si="13"/>
        <v>506141.6</v>
      </c>
      <c r="E142" s="76">
        <f>SUM(E139:E141)</f>
        <v>90000</v>
      </c>
      <c r="F142" s="76">
        <f>SUM(F139:F141)</f>
        <v>214506.3</v>
      </c>
      <c r="G142" s="76"/>
      <c r="H142" s="76">
        <f>SUM(H139:H141)</f>
        <v>201635.3</v>
      </c>
      <c r="I142" s="7"/>
      <c r="K142" s="16"/>
      <c r="L142" s="16"/>
      <c r="M142" s="16"/>
      <c r="N142" s="16"/>
      <c r="O142" s="16"/>
    </row>
    <row r="143" spans="1:15" s="6" customFormat="1" ht="39" customHeight="1" x14ac:dyDescent="0.25">
      <c r="A143" s="107" t="s">
        <v>76</v>
      </c>
      <c r="B143" s="110" t="s">
        <v>21</v>
      </c>
      <c r="C143" s="81">
        <v>2022</v>
      </c>
      <c r="D143" s="76">
        <f t="shared" si="13"/>
        <v>171635.3</v>
      </c>
      <c r="E143" s="76">
        <v>30000</v>
      </c>
      <c r="F143" s="76">
        <v>60000</v>
      </c>
      <c r="G143" s="76"/>
      <c r="H143" s="76">
        <v>81635.3</v>
      </c>
      <c r="I143" s="7"/>
      <c r="K143" s="16"/>
      <c r="L143" s="16"/>
      <c r="M143" s="16"/>
      <c r="N143" s="16"/>
      <c r="O143" s="16"/>
    </row>
    <row r="144" spans="1:15" s="6" customFormat="1" ht="37.5" customHeight="1" x14ac:dyDescent="0.25">
      <c r="A144" s="108"/>
      <c r="B144" s="111"/>
      <c r="C144" s="81">
        <v>2023</v>
      </c>
      <c r="D144" s="76">
        <f t="shared" si="13"/>
        <v>150000</v>
      </c>
      <c r="E144" s="76">
        <v>30000</v>
      </c>
      <c r="F144" s="76">
        <v>60000</v>
      </c>
      <c r="G144" s="76"/>
      <c r="H144" s="76">
        <v>60000</v>
      </c>
      <c r="I144" s="7"/>
      <c r="K144" s="16"/>
      <c r="L144" s="16"/>
      <c r="M144" s="16"/>
      <c r="N144" s="16"/>
      <c r="O144" s="16"/>
    </row>
    <row r="145" spans="1:15" s="6" customFormat="1" ht="36" customHeight="1" x14ac:dyDescent="0.25">
      <c r="A145" s="109"/>
      <c r="B145" s="112"/>
      <c r="C145" s="81">
        <v>2024</v>
      </c>
      <c r="D145" s="76">
        <f t="shared" si="13"/>
        <v>150000</v>
      </c>
      <c r="E145" s="76">
        <v>30000</v>
      </c>
      <c r="F145" s="76">
        <v>60000</v>
      </c>
      <c r="G145" s="76"/>
      <c r="H145" s="76">
        <v>60000</v>
      </c>
      <c r="I145" s="7"/>
      <c r="K145" s="16"/>
      <c r="L145" s="16"/>
      <c r="M145" s="16"/>
      <c r="N145" s="16"/>
      <c r="O145" s="16"/>
    </row>
    <row r="146" spans="1:15" s="6" customFormat="1" ht="26.25" customHeight="1" x14ac:dyDescent="0.25">
      <c r="A146" s="107" t="s">
        <v>40</v>
      </c>
      <c r="B146" s="110" t="s">
        <v>21</v>
      </c>
      <c r="C146" s="81">
        <v>2022</v>
      </c>
      <c r="D146" s="76">
        <f t="shared" ref="D146:D161" si="22">H146+G146+F146+E146</f>
        <v>12551.7</v>
      </c>
      <c r="E146" s="76"/>
      <c r="F146" s="76">
        <v>12551.7</v>
      </c>
      <c r="G146" s="76"/>
      <c r="H146" s="76"/>
      <c r="I146" s="7"/>
      <c r="K146" s="16"/>
      <c r="L146" s="16"/>
      <c r="M146" s="16"/>
      <c r="N146" s="16"/>
      <c r="O146" s="16"/>
    </row>
    <row r="147" spans="1:15" s="6" customFormat="1" ht="26.25" customHeight="1" x14ac:dyDescent="0.25">
      <c r="A147" s="108"/>
      <c r="B147" s="111"/>
      <c r="C147" s="81">
        <v>2023</v>
      </c>
      <c r="D147" s="76">
        <f t="shared" si="22"/>
        <v>10977.3</v>
      </c>
      <c r="E147" s="76"/>
      <c r="F147" s="76">
        <v>10977.3</v>
      </c>
      <c r="G147" s="76"/>
      <c r="H147" s="76"/>
      <c r="I147" s="7"/>
      <c r="K147" s="16"/>
      <c r="L147" s="16"/>
      <c r="M147" s="16"/>
      <c r="N147" s="16"/>
      <c r="O147" s="16"/>
    </row>
    <row r="148" spans="1:15" s="6" customFormat="1" ht="26.25" customHeight="1" x14ac:dyDescent="0.25">
      <c r="A148" s="109"/>
      <c r="B148" s="112"/>
      <c r="C148" s="81">
        <v>2024</v>
      </c>
      <c r="D148" s="76">
        <f t="shared" si="22"/>
        <v>10977.3</v>
      </c>
      <c r="E148" s="76"/>
      <c r="F148" s="76">
        <v>10977.3</v>
      </c>
      <c r="G148" s="76"/>
      <c r="H148" s="76"/>
      <c r="I148" s="7"/>
      <c r="K148" s="16"/>
      <c r="L148" s="16"/>
      <c r="M148" s="16"/>
      <c r="N148" s="16"/>
      <c r="O148" s="16"/>
    </row>
    <row r="149" spans="1:15" s="6" customFormat="1" ht="39.75" customHeight="1" x14ac:dyDescent="0.25">
      <c r="A149" s="107" t="s">
        <v>72</v>
      </c>
      <c r="B149" s="110" t="s">
        <v>21</v>
      </c>
      <c r="C149" s="81">
        <v>2022</v>
      </c>
      <c r="D149" s="76">
        <f t="shared" si="22"/>
        <v>1097945.8999999999</v>
      </c>
      <c r="E149" s="76">
        <f t="shared" ref="E149:F151" si="23">E153+E156+E159</f>
        <v>85359</v>
      </c>
      <c r="F149" s="76">
        <f t="shared" si="23"/>
        <v>154797.6</v>
      </c>
      <c r="G149" s="76"/>
      <c r="H149" s="76">
        <f t="shared" ref="H149" si="24">H153+H156+H159</f>
        <v>857789.3</v>
      </c>
      <c r="I149" s="7"/>
      <c r="K149" s="16"/>
      <c r="L149" s="16"/>
      <c r="M149" s="16"/>
      <c r="N149" s="16"/>
      <c r="O149" s="16"/>
    </row>
    <row r="150" spans="1:15" s="6" customFormat="1" ht="39" customHeight="1" x14ac:dyDescent="0.25">
      <c r="A150" s="108"/>
      <c r="B150" s="111"/>
      <c r="C150" s="81">
        <v>2023</v>
      </c>
      <c r="D150" s="76">
        <f t="shared" si="22"/>
        <v>1910934</v>
      </c>
      <c r="E150" s="76">
        <f t="shared" si="23"/>
        <v>189589</v>
      </c>
      <c r="F150" s="76">
        <f t="shared" si="23"/>
        <v>256318.7</v>
      </c>
      <c r="G150" s="76"/>
      <c r="H150" s="76">
        <f t="shared" ref="H150" si="25">H154+H157+H160</f>
        <v>1465026.3</v>
      </c>
      <c r="I150" s="7"/>
      <c r="K150" s="16"/>
      <c r="L150" s="16"/>
      <c r="M150" s="16"/>
      <c r="N150" s="16"/>
      <c r="O150" s="16"/>
    </row>
    <row r="151" spans="1:15" s="6" customFormat="1" ht="42" customHeight="1" x14ac:dyDescent="0.25">
      <c r="A151" s="109"/>
      <c r="B151" s="112"/>
      <c r="C151" s="81">
        <v>2024</v>
      </c>
      <c r="D151" s="76">
        <f t="shared" si="22"/>
        <v>527236.30000000005</v>
      </c>
      <c r="E151" s="76">
        <f t="shared" si="23"/>
        <v>22173</v>
      </c>
      <c r="F151" s="76">
        <f t="shared" si="23"/>
        <v>95195</v>
      </c>
      <c r="G151" s="76"/>
      <c r="H151" s="76">
        <f t="shared" ref="H151" si="26">H155+H158+H161</f>
        <v>409868.3</v>
      </c>
      <c r="I151" s="7"/>
      <c r="J151" s="39"/>
      <c r="K151" s="33"/>
      <c r="L151" s="16"/>
      <c r="M151" s="16"/>
      <c r="N151" s="16"/>
      <c r="O151" s="16"/>
    </row>
    <row r="152" spans="1:15" s="6" customFormat="1" ht="26.25" customHeight="1" x14ac:dyDescent="0.25">
      <c r="A152" s="145" t="s">
        <v>11</v>
      </c>
      <c r="B152" s="164"/>
      <c r="C152" s="81" t="s">
        <v>27</v>
      </c>
      <c r="D152" s="76">
        <f t="shared" si="22"/>
        <v>3536116.2</v>
      </c>
      <c r="E152" s="76">
        <f>SUM(E149:E151)</f>
        <v>297121</v>
      </c>
      <c r="F152" s="76">
        <f>SUM(F149:F151)</f>
        <v>506311.30000000005</v>
      </c>
      <c r="G152" s="76"/>
      <c r="H152" s="76">
        <f>SUM(H149:H151)</f>
        <v>2732683.9</v>
      </c>
      <c r="I152" s="7"/>
      <c r="J152" s="39"/>
      <c r="K152" s="40"/>
      <c r="L152" s="16"/>
      <c r="M152" s="16"/>
      <c r="N152" s="16"/>
      <c r="O152" s="16"/>
    </row>
    <row r="153" spans="1:15" s="6" customFormat="1" ht="30" customHeight="1" x14ac:dyDescent="0.25">
      <c r="A153" s="158" t="s">
        <v>56</v>
      </c>
      <c r="B153" s="110" t="s">
        <v>21</v>
      </c>
      <c r="C153" s="81">
        <v>2022</v>
      </c>
      <c r="D153" s="76">
        <f t="shared" si="22"/>
        <v>746400</v>
      </c>
      <c r="E153" s="90">
        <v>73440</v>
      </c>
      <c r="F153" s="90">
        <v>70560</v>
      </c>
      <c r="G153" s="76"/>
      <c r="H153" s="76">
        <v>602400</v>
      </c>
      <c r="I153" s="7"/>
      <c r="J153" s="39"/>
      <c r="K153" s="40"/>
      <c r="L153" s="16"/>
      <c r="M153" s="16"/>
      <c r="N153" s="16"/>
      <c r="O153" s="16"/>
    </row>
    <row r="154" spans="1:15" s="6" customFormat="1" ht="29.25" customHeight="1" x14ac:dyDescent="0.25">
      <c r="A154" s="158"/>
      <c r="B154" s="111"/>
      <c r="C154" s="81">
        <v>2023</v>
      </c>
      <c r="D154" s="76">
        <f t="shared" si="22"/>
        <v>1492800</v>
      </c>
      <c r="E154" s="86">
        <v>146880</v>
      </c>
      <c r="F154" s="86">
        <v>141120</v>
      </c>
      <c r="G154" s="76"/>
      <c r="H154" s="76">
        <v>1204800</v>
      </c>
      <c r="I154" s="7"/>
      <c r="J154" s="39"/>
      <c r="K154" s="40"/>
      <c r="L154" s="16"/>
      <c r="M154" s="16"/>
      <c r="N154" s="16"/>
      <c r="O154" s="16"/>
    </row>
    <row r="155" spans="1:15" s="6" customFormat="1" ht="29.25" customHeight="1" x14ac:dyDescent="0.25">
      <c r="A155" s="159"/>
      <c r="B155" s="112"/>
      <c r="C155" s="81">
        <v>2024</v>
      </c>
      <c r="D155" s="76">
        <f t="shared" si="22"/>
        <v>186600</v>
      </c>
      <c r="E155" s="86">
        <v>18360</v>
      </c>
      <c r="F155" s="86">
        <v>17640</v>
      </c>
      <c r="G155" s="76"/>
      <c r="H155" s="76">
        <v>150600</v>
      </c>
      <c r="I155" s="7"/>
      <c r="J155" s="39"/>
      <c r="K155" s="40"/>
      <c r="L155" s="16"/>
      <c r="M155" s="16"/>
      <c r="N155" s="16"/>
      <c r="O155" s="16"/>
    </row>
    <row r="156" spans="1:15" s="6" customFormat="1" ht="51.75" customHeight="1" x14ac:dyDescent="0.25">
      <c r="A156" s="107" t="s">
        <v>57</v>
      </c>
      <c r="B156" s="110" t="s">
        <v>21</v>
      </c>
      <c r="C156" s="81">
        <v>2022</v>
      </c>
      <c r="D156" s="76">
        <f t="shared" si="22"/>
        <v>23370.6</v>
      </c>
      <c r="E156" s="76">
        <v>11919</v>
      </c>
      <c r="F156" s="76">
        <v>11451.6</v>
      </c>
      <c r="G156" s="76"/>
      <c r="H156" s="76"/>
      <c r="I156" s="7"/>
      <c r="J156" s="33"/>
      <c r="K156" s="40"/>
      <c r="L156" s="16"/>
      <c r="M156" s="16"/>
      <c r="N156" s="16"/>
      <c r="O156" s="16"/>
    </row>
    <row r="157" spans="1:15" s="6" customFormat="1" ht="45" customHeight="1" x14ac:dyDescent="0.25">
      <c r="A157" s="108"/>
      <c r="B157" s="111"/>
      <c r="C157" s="81">
        <v>2023</v>
      </c>
      <c r="D157" s="76">
        <f t="shared" si="22"/>
        <v>83743.199999999997</v>
      </c>
      <c r="E157" s="76">
        <v>42709</v>
      </c>
      <c r="F157" s="76">
        <v>41034.199999999997</v>
      </c>
      <c r="G157" s="76"/>
      <c r="H157" s="76"/>
      <c r="I157" s="7"/>
      <c r="K157" s="16"/>
      <c r="L157" s="16"/>
      <c r="M157" s="16"/>
      <c r="N157" s="16"/>
      <c r="O157" s="16"/>
    </row>
    <row r="158" spans="1:15" s="6" customFormat="1" ht="43.5" customHeight="1" x14ac:dyDescent="0.25">
      <c r="A158" s="109"/>
      <c r="B158" s="112"/>
      <c r="C158" s="81">
        <v>2024</v>
      </c>
      <c r="D158" s="76">
        <f t="shared" si="22"/>
        <v>7476.5</v>
      </c>
      <c r="E158" s="76">
        <v>3813</v>
      </c>
      <c r="F158" s="76">
        <v>3663.5</v>
      </c>
      <c r="G158" s="76"/>
      <c r="H158" s="76"/>
      <c r="I158" s="7"/>
      <c r="K158" s="16"/>
      <c r="L158" s="16"/>
      <c r="M158" s="16"/>
      <c r="N158" s="16"/>
      <c r="O158" s="16"/>
    </row>
    <row r="159" spans="1:15" s="6" customFormat="1" ht="46.5" customHeight="1" x14ac:dyDescent="0.25">
      <c r="A159" s="107" t="s">
        <v>41</v>
      </c>
      <c r="B159" s="110" t="s">
        <v>21</v>
      </c>
      <c r="C159" s="81">
        <v>2022</v>
      </c>
      <c r="D159" s="76">
        <f t="shared" si="22"/>
        <v>328175.3</v>
      </c>
      <c r="E159" s="76"/>
      <c r="F159" s="76">
        <v>72786</v>
      </c>
      <c r="G159" s="76"/>
      <c r="H159" s="76">
        <v>255389.3</v>
      </c>
      <c r="I159" s="7"/>
      <c r="K159" s="16"/>
      <c r="L159" s="16"/>
      <c r="M159" s="16"/>
      <c r="N159" s="16"/>
      <c r="O159" s="16"/>
    </row>
    <row r="160" spans="1:15" s="6" customFormat="1" ht="48" customHeight="1" x14ac:dyDescent="0.25">
      <c r="A160" s="108"/>
      <c r="B160" s="111"/>
      <c r="C160" s="81">
        <v>2023</v>
      </c>
      <c r="D160" s="76">
        <f t="shared" si="22"/>
        <v>334390.8</v>
      </c>
      <c r="E160" s="76"/>
      <c r="F160" s="76">
        <v>74164.5</v>
      </c>
      <c r="G160" s="76"/>
      <c r="H160" s="76">
        <v>260226.3</v>
      </c>
      <c r="I160" s="7"/>
      <c r="K160" s="16"/>
      <c r="L160" s="16"/>
      <c r="M160" s="16"/>
      <c r="N160" s="16"/>
      <c r="O160" s="16"/>
    </row>
    <row r="161" spans="1:15" s="6" customFormat="1" ht="48.75" customHeight="1" x14ac:dyDescent="0.25">
      <c r="A161" s="109"/>
      <c r="B161" s="112"/>
      <c r="C161" s="81">
        <v>2024</v>
      </c>
      <c r="D161" s="76">
        <f t="shared" si="22"/>
        <v>333159.8</v>
      </c>
      <c r="E161" s="76"/>
      <c r="F161" s="76">
        <v>73891.5</v>
      </c>
      <c r="G161" s="76"/>
      <c r="H161" s="76">
        <v>259268.3</v>
      </c>
      <c r="I161" s="7"/>
      <c r="K161" s="16"/>
      <c r="L161" s="16"/>
      <c r="M161" s="16"/>
      <c r="N161" s="16"/>
      <c r="O161" s="16"/>
    </row>
    <row r="162" spans="1:15" s="6" customFormat="1" ht="26.25" customHeight="1" x14ac:dyDescent="0.25">
      <c r="A162" s="152" t="s">
        <v>30</v>
      </c>
      <c r="B162" s="153"/>
      <c r="C162" s="153"/>
      <c r="D162" s="153"/>
      <c r="E162" s="153"/>
      <c r="F162" s="153"/>
      <c r="G162" s="153"/>
      <c r="H162" s="154"/>
      <c r="I162" s="7"/>
      <c r="K162" s="16"/>
      <c r="L162" s="16"/>
      <c r="M162" s="16"/>
      <c r="N162" s="16"/>
      <c r="O162" s="16"/>
    </row>
    <row r="163" spans="1:15" s="53" customFormat="1" ht="42.75" hidden="1" customHeight="1" x14ac:dyDescent="0.25">
      <c r="A163" s="142" t="s">
        <v>30</v>
      </c>
      <c r="B163" s="139" t="s">
        <v>34</v>
      </c>
      <c r="C163" s="78">
        <v>2022</v>
      </c>
      <c r="D163" s="73">
        <f>H163+G163+F163+E163</f>
        <v>825378.83149000001</v>
      </c>
      <c r="E163" s="73"/>
      <c r="F163" s="73">
        <f>F167+F187+F190</f>
        <v>825378.83149000001</v>
      </c>
      <c r="G163" s="87"/>
      <c r="H163" s="87"/>
      <c r="J163" s="54"/>
      <c r="K163" s="54"/>
      <c r="L163" s="54"/>
      <c r="M163" s="54"/>
      <c r="N163" s="54"/>
    </row>
    <row r="164" spans="1:15" s="53" customFormat="1" ht="51.75" hidden="1" customHeight="1" x14ac:dyDescent="0.25">
      <c r="A164" s="143"/>
      <c r="B164" s="140"/>
      <c r="C164" s="78">
        <v>2023</v>
      </c>
      <c r="D164" s="73">
        <f t="shared" ref="D164:D170" si="27">H164+G164+F164+E164</f>
        <v>842946.47342000005</v>
      </c>
      <c r="E164" s="73"/>
      <c r="F164" s="73">
        <f>F168+F188+F191</f>
        <v>842946.47342000005</v>
      </c>
      <c r="G164" s="87"/>
      <c r="H164" s="87"/>
      <c r="J164" s="54"/>
      <c r="K164" s="54"/>
      <c r="L164" s="54"/>
      <c r="M164" s="54"/>
      <c r="N164" s="54"/>
    </row>
    <row r="165" spans="1:15" s="53" customFormat="1" ht="57" hidden="1" customHeight="1" x14ac:dyDescent="0.25">
      <c r="A165" s="144"/>
      <c r="B165" s="141"/>
      <c r="C165" s="78">
        <v>2024</v>
      </c>
      <c r="D165" s="73">
        <f t="shared" si="27"/>
        <v>729509.65376000002</v>
      </c>
      <c r="E165" s="73"/>
      <c r="F165" s="73">
        <f>F169+F189+F192</f>
        <v>729509.65376000002</v>
      </c>
      <c r="G165" s="87"/>
      <c r="H165" s="87"/>
      <c r="J165" s="54"/>
      <c r="K165" s="54"/>
      <c r="L165" s="54"/>
      <c r="M165" s="54"/>
      <c r="N165" s="54"/>
    </row>
    <row r="166" spans="1:15" s="53" customFormat="1" ht="24.75" hidden="1" customHeight="1" x14ac:dyDescent="0.25">
      <c r="A166" s="88" t="s">
        <v>11</v>
      </c>
      <c r="B166" s="89"/>
      <c r="C166" s="78" t="s">
        <v>27</v>
      </c>
      <c r="D166" s="73">
        <f t="shared" si="27"/>
        <v>2397834.9586700001</v>
      </c>
      <c r="E166" s="73"/>
      <c r="F166" s="73">
        <f>SUM(F163:F165)</f>
        <v>2397834.9586700001</v>
      </c>
      <c r="G166" s="87"/>
      <c r="H166" s="87"/>
      <c r="J166" s="54"/>
      <c r="K166" s="54"/>
      <c r="L166" s="54"/>
      <c r="M166" s="54"/>
      <c r="N166" s="54"/>
    </row>
    <row r="167" spans="1:15" s="6" customFormat="1" ht="37.5" customHeight="1" x14ac:dyDescent="0.25">
      <c r="A167" s="107" t="s">
        <v>65</v>
      </c>
      <c r="B167" s="110" t="s">
        <v>66</v>
      </c>
      <c r="C167" s="97">
        <v>2022</v>
      </c>
      <c r="D167" s="76">
        <f t="shared" si="27"/>
        <v>786420.83149000001</v>
      </c>
      <c r="E167" s="97"/>
      <c r="F167" s="76">
        <f>F181+F184+F187</f>
        <v>786420.83149000001</v>
      </c>
      <c r="G167" s="97"/>
      <c r="H167" s="97"/>
      <c r="I167" s="7"/>
      <c r="K167" s="16"/>
      <c r="L167" s="16"/>
      <c r="M167" s="16"/>
      <c r="N167" s="16"/>
      <c r="O167" s="16"/>
    </row>
    <row r="168" spans="1:15" s="6" customFormat="1" ht="33.75" customHeight="1" x14ac:dyDescent="0.25">
      <c r="A168" s="108"/>
      <c r="B168" s="111"/>
      <c r="C168" s="97">
        <v>2023</v>
      </c>
      <c r="D168" s="76">
        <f t="shared" si="27"/>
        <v>808117.96342000004</v>
      </c>
      <c r="E168" s="97"/>
      <c r="F168" s="76">
        <f t="shared" ref="F168:F169" si="28">F182+F185+F188</f>
        <v>808117.96342000004</v>
      </c>
      <c r="G168" s="97"/>
      <c r="H168" s="97"/>
      <c r="I168" s="7"/>
      <c r="K168" s="16"/>
      <c r="L168" s="16"/>
      <c r="M168" s="16"/>
      <c r="N168" s="16"/>
      <c r="O168" s="16"/>
    </row>
    <row r="169" spans="1:15" s="6" customFormat="1" ht="34.5" customHeight="1" x14ac:dyDescent="0.25">
      <c r="A169" s="109"/>
      <c r="B169" s="112"/>
      <c r="C169" s="97">
        <v>2024</v>
      </c>
      <c r="D169" s="76">
        <f t="shared" si="27"/>
        <v>694068.63376</v>
      </c>
      <c r="E169" s="97"/>
      <c r="F169" s="76">
        <f t="shared" si="28"/>
        <v>694068.63376</v>
      </c>
      <c r="G169" s="97"/>
      <c r="H169" s="97"/>
      <c r="I169" s="7"/>
      <c r="K169" s="16"/>
      <c r="L169" s="16"/>
      <c r="M169" s="16"/>
      <c r="N169" s="16"/>
      <c r="O169" s="16"/>
    </row>
    <row r="170" spans="1:15" s="6" customFormat="1" ht="26.25" customHeight="1" x14ac:dyDescent="0.25">
      <c r="A170" s="145" t="s">
        <v>11</v>
      </c>
      <c r="B170" s="164"/>
      <c r="C170" s="97" t="s">
        <v>27</v>
      </c>
      <c r="D170" s="76">
        <f t="shared" si="27"/>
        <v>2288607.4286700003</v>
      </c>
      <c r="E170" s="97"/>
      <c r="F170" s="76">
        <f>SUM(F167:F169)</f>
        <v>2288607.4286700003</v>
      </c>
      <c r="G170" s="97"/>
      <c r="H170" s="97"/>
      <c r="I170" s="7"/>
      <c r="K170" s="16"/>
      <c r="L170" s="16"/>
      <c r="M170" s="16"/>
      <c r="N170" s="16"/>
      <c r="O170" s="16"/>
    </row>
    <row r="171" spans="1:15" s="6" customFormat="1" ht="35.25" hidden="1" customHeight="1" x14ac:dyDescent="0.25">
      <c r="A171" s="107" t="s">
        <v>44</v>
      </c>
      <c r="B171" s="110" t="s">
        <v>6</v>
      </c>
      <c r="C171" s="97">
        <v>2022</v>
      </c>
      <c r="D171" s="76">
        <f>H171+G171+F171+E171</f>
        <v>648950.83149000001</v>
      </c>
      <c r="E171" s="76"/>
      <c r="F171" s="76">
        <v>648950.83149000001</v>
      </c>
      <c r="G171" s="76"/>
      <c r="H171" s="95"/>
      <c r="I171" s="7"/>
      <c r="K171" s="16"/>
      <c r="L171" s="16"/>
      <c r="M171" s="16"/>
      <c r="N171" s="16"/>
      <c r="O171" s="16"/>
    </row>
    <row r="172" spans="1:15" s="6" customFormat="1" ht="36.75" hidden="1" customHeight="1" x14ac:dyDescent="0.25">
      <c r="A172" s="108"/>
      <c r="B172" s="111"/>
      <c r="C172" s="97">
        <v>2023</v>
      </c>
      <c r="D172" s="76">
        <f t="shared" ref="D172:D199" si="29">H172+G172+F172+E172</f>
        <v>641647.96342000004</v>
      </c>
      <c r="E172" s="76"/>
      <c r="F172" s="76">
        <v>641647.96342000004</v>
      </c>
      <c r="G172" s="76"/>
      <c r="H172" s="95"/>
      <c r="I172" s="7"/>
      <c r="K172" s="16"/>
      <c r="L172" s="16"/>
      <c r="M172" s="16"/>
      <c r="N172" s="16"/>
      <c r="O172" s="16"/>
    </row>
    <row r="173" spans="1:15" s="6" customFormat="1" ht="36.75" hidden="1" customHeight="1" x14ac:dyDescent="0.25">
      <c r="A173" s="109"/>
      <c r="B173" s="112"/>
      <c r="C173" s="97">
        <v>2024</v>
      </c>
      <c r="D173" s="76">
        <f t="shared" si="29"/>
        <v>627598.63376</v>
      </c>
      <c r="E173" s="76"/>
      <c r="F173" s="76">
        <v>627598.63376</v>
      </c>
      <c r="G173" s="76"/>
      <c r="H173" s="95"/>
      <c r="I173" s="7"/>
      <c r="J173" s="33"/>
      <c r="K173" s="16"/>
      <c r="L173" s="16"/>
      <c r="M173" s="16"/>
      <c r="N173" s="16"/>
      <c r="O173" s="16"/>
    </row>
    <row r="174" spans="1:15" s="6" customFormat="1" ht="63.75" hidden="1" customHeight="1" x14ac:dyDescent="0.25">
      <c r="A174" s="107" t="s">
        <v>31</v>
      </c>
      <c r="B174" s="110" t="s">
        <v>6</v>
      </c>
      <c r="C174" s="97">
        <v>2022</v>
      </c>
      <c r="D174" s="76">
        <f t="shared" si="29"/>
        <v>126000</v>
      </c>
      <c r="E174" s="76"/>
      <c r="F174" s="76">
        <v>126000</v>
      </c>
      <c r="G174" s="76"/>
      <c r="H174" s="95"/>
      <c r="I174" s="7"/>
      <c r="K174" s="16"/>
      <c r="L174" s="16"/>
      <c r="M174" s="16"/>
      <c r="N174" s="16"/>
      <c r="O174" s="16"/>
    </row>
    <row r="175" spans="1:15" s="6" customFormat="1" ht="57.75" hidden="1" customHeight="1" x14ac:dyDescent="0.25">
      <c r="A175" s="108"/>
      <c r="B175" s="111"/>
      <c r="C175" s="97">
        <v>2023</v>
      </c>
      <c r="D175" s="76">
        <f t="shared" si="29"/>
        <v>155000</v>
      </c>
      <c r="E175" s="76"/>
      <c r="F175" s="76">
        <v>155000</v>
      </c>
      <c r="G175" s="76"/>
      <c r="H175" s="95"/>
      <c r="I175" s="7"/>
      <c r="K175" s="16"/>
      <c r="L175" s="16"/>
      <c r="M175" s="16"/>
      <c r="N175" s="16"/>
      <c r="O175" s="16"/>
    </row>
    <row r="176" spans="1:15" s="6" customFormat="1" ht="63" hidden="1" customHeight="1" x14ac:dyDescent="0.25">
      <c r="A176" s="109"/>
      <c r="B176" s="112"/>
      <c r="C176" s="97">
        <v>2024</v>
      </c>
      <c r="D176" s="76">
        <f t="shared" si="29"/>
        <v>55000</v>
      </c>
      <c r="E176" s="76"/>
      <c r="F176" s="76">
        <v>55000</v>
      </c>
      <c r="G176" s="76"/>
      <c r="H176" s="95"/>
      <c r="I176" s="7"/>
      <c r="K176" s="16"/>
      <c r="L176" s="16"/>
      <c r="M176" s="16"/>
      <c r="N176" s="16"/>
      <c r="O176" s="16"/>
    </row>
    <row r="177" spans="1:15" s="6" customFormat="1" ht="42" hidden="1" customHeight="1" x14ac:dyDescent="0.25">
      <c r="A177" s="107" t="s">
        <v>33</v>
      </c>
      <c r="B177" s="110" t="s">
        <v>6</v>
      </c>
      <c r="C177" s="97">
        <v>2022</v>
      </c>
      <c r="D177" s="76">
        <f t="shared" si="29"/>
        <v>0</v>
      </c>
      <c r="E177" s="76"/>
      <c r="F177" s="76">
        <v>0</v>
      </c>
      <c r="G177" s="76"/>
      <c r="H177" s="95"/>
      <c r="I177" s="7"/>
      <c r="K177" s="16"/>
      <c r="L177" s="16"/>
      <c r="M177" s="16"/>
      <c r="N177" s="16"/>
      <c r="O177" s="16"/>
    </row>
    <row r="178" spans="1:15" s="6" customFormat="1" ht="39.75" hidden="1" customHeight="1" x14ac:dyDescent="0.25">
      <c r="A178" s="108"/>
      <c r="B178" s="111"/>
      <c r="C178" s="97">
        <v>2023</v>
      </c>
      <c r="D178" s="76">
        <f t="shared" si="29"/>
        <v>0</v>
      </c>
      <c r="E178" s="76"/>
      <c r="F178" s="76">
        <v>0</v>
      </c>
      <c r="G178" s="76"/>
      <c r="H178" s="95"/>
      <c r="I178" s="7"/>
      <c r="K178" s="16"/>
      <c r="L178" s="16"/>
      <c r="M178" s="16"/>
      <c r="N178" s="16"/>
      <c r="O178" s="16"/>
    </row>
    <row r="179" spans="1:15" s="6" customFormat="1" ht="51" hidden="1" customHeight="1" x14ac:dyDescent="0.25">
      <c r="A179" s="109"/>
      <c r="B179" s="112"/>
      <c r="C179" s="97">
        <v>2024</v>
      </c>
      <c r="D179" s="76">
        <f t="shared" si="29"/>
        <v>0</v>
      </c>
      <c r="E179" s="76"/>
      <c r="F179" s="76">
        <v>0</v>
      </c>
      <c r="G179" s="76"/>
      <c r="H179" s="95"/>
      <c r="I179" s="7"/>
      <c r="K179" s="16"/>
      <c r="L179" s="16"/>
      <c r="M179" s="16"/>
      <c r="N179" s="16"/>
      <c r="O179" s="16"/>
    </row>
    <row r="180" spans="1:15" s="6" customFormat="1" ht="26.25" hidden="1" customHeight="1" x14ac:dyDescent="0.25">
      <c r="A180" s="96" t="s">
        <v>11</v>
      </c>
      <c r="B180" s="97"/>
      <c r="C180" s="97" t="s">
        <v>27</v>
      </c>
      <c r="D180" s="76">
        <f t="shared" si="29"/>
        <v>0</v>
      </c>
      <c r="E180" s="76"/>
      <c r="F180" s="76">
        <v>0</v>
      </c>
      <c r="G180" s="76"/>
      <c r="H180" s="95"/>
      <c r="I180" s="7"/>
      <c r="K180" s="16"/>
      <c r="L180" s="16"/>
      <c r="M180" s="16"/>
      <c r="N180" s="16"/>
      <c r="O180" s="16"/>
    </row>
    <row r="181" spans="1:15" s="6" customFormat="1" ht="32.25" customHeight="1" x14ac:dyDescent="0.25">
      <c r="A181" s="107" t="s">
        <v>68</v>
      </c>
      <c r="B181" s="110" t="s">
        <v>6</v>
      </c>
      <c r="C181" s="97">
        <v>2022</v>
      </c>
      <c r="D181" s="76">
        <f t="shared" si="29"/>
        <v>648950.83149000001</v>
      </c>
      <c r="E181" s="76"/>
      <c r="F181" s="76">
        <v>648950.83149000001</v>
      </c>
      <c r="G181" s="76"/>
      <c r="H181" s="95"/>
      <c r="I181" s="7"/>
      <c r="K181" s="16"/>
      <c r="L181" s="16"/>
      <c r="M181" s="16"/>
      <c r="N181" s="16"/>
      <c r="O181" s="16"/>
    </row>
    <row r="182" spans="1:15" s="6" customFormat="1" ht="31.5" customHeight="1" x14ac:dyDescent="0.25">
      <c r="A182" s="108"/>
      <c r="B182" s="111"/>
      <c r="C182" s="97">
        <v>2023</v>
      </c>
      <c r="D182" s="76">
        <f t="shared" si="29"/>
        <v>641647.96342000004</v>
      </c>
      <c r="E182" s="76"/>
      <c r="F182" s="76">
        <v>641647.96342000004</v>
      </c>
      <c r="G182" s="76"/>
      <c r="H182" s="95"/>
      <c r="I182" s="7"/>
      <c r="K182" s="16"/>
      <c r="L182" s="16"/>
      <c r="M182" s="16"/>
      <c r="N182" s="16"/>
      <c r="O182" s="16"/>
    </row>
    <row r="183" spans="1:15" s="6" customFormat="1" ht="32.25" customHeight="1" x14ac:dyDescent="0.25">
      <c r="A183" s="109"/>
      <c r="B183" s="112"/>
      <c r="C183" s="97">
        <v>2024</v>
      </c>
      <c r="D183" s="76">
        <f t="shared" si="29"/>
        <v>627598.63376</v>
      </c>
      <c r="E183" s="76"/>
      <c r="F183" s="76">
        <v>627598.63376</v>
      </c>
      <c r="G183" s="76"/>
      <c r="H183" s="95"/>
      <c r="I183" s="7"/>
      <c r="K183" s="16"/>
      <c r="L183" s="16"/>
      <c r="M183" s="16"/>
      <c r="N183" s="16"/>
      <c r="O183" s="16"/>
    </row>
    <row r="184" spans="1:15" s="6" customFormat="1" ht="53.25" customHeight="1" x14ac:dyDescent="0.25">
      <c r="A184" s="107" t="s">
        <v>31</v>
      </c>
      <c r="B184" s="110" t="s">
        <v>6</v>
      </c>
      <c r="C184" s="97">
        <v>2022</v>
      </c>
      <c r="D184" s="76">
        <f t="shared" si="29"/>
        <v>126000</v>
      </c>
      <c r="E184" s="76"/>
      <c r="F184" s="76">
        <v>126000</v>
      </c>
      <c r="G184" s="76"/>
      <c r="H184" s="95"/>
      <c r="I184" s="7"/>
      <c r="K184" s="16"/>
      <c r="L184" s="16"/>
      <c r="M184" s="16"/>
      <c r="N184" s="16"/>
      <c r="O184" s="16"/>
    </row>
    <row r="185" spans="1:15" s="6" customFormat="1" ht="60" customHeight="1" x14ac:dyDescent="0.25">
      <c r="A185" s="108"/>
      <c r="B185" s="111"/>
      <c r="C185" s="97">
        <v>2023</v>
      </c>
      <c r="D185" s="76">
        <f t="shared" si="29"/>
        <v>155000</v>
      </c>
      <c r="E185" s="76"/>
      <c r="F185" s="76">
        <v>155000</v>
      </c>
      <c r="G185" s="76"/>
      <c r="H185" s="95"/>
      <c r="I185" s="7"/>
      <c r="K185" s="16"/>
      <c r="L185" s="16"/>
      <c r="M185" s="16"/>
      <c r="N185" s="16"/>
      <c r="O185" s="16"/>
    </row>
    <row r="186" spans="1:15" s="6" customFormat="1" ht="59.25" customHeight="1" x14ac:dyDescent="0.25">
      <c r="A186" s="109"/>
      <c r="B186" s="112"/>
      <c r="C186" s="97">
        <v>2024</v>
      </c>
      <c r="D186" s="76">
        <f t="shared" si="29"/>
        <v>55000</v>
      </c>
      <c r="E186" s="76"/>
      <c r="F186" s="76">
        <v>55000</v>
      </c>
      <c r="G186" s="76"/>
      <c r="H186" s="95"/>
      <c r="I186" s="7"/>
      <c r="K186" s="16"/>
      <c r="L186" s="16"/>
      <c r="M186" s="16"/>
      <c r="N186" s="16"/>
      <c r="O186" s="16"/>
    </row>
    <row r="187" spans="1:15" s="6" customFormat="1" ht="28.5" customHeight="1" x14ac:dyDescent="0.25">
      <c r="A187" s="117" t="s">
        <v>67</v>
      </c>
      <c r="B187" s="120" t="s">
        <v>13</v>
      </c>
      <c r="C187" s="66">
        <v>2022</v>
      </c>
      <c r="D187" s="76">
        <f t="shared" si="29"/>
        <v>11470</v>
      </c>
      <c r="E187" s="76"/>
      <c r="F187" s="76">
        <v>11470</v>
      </c>
      <c r="G187" s="76"/>
      <c r="H187" s="76"/>
      <c r="I187" s="7"/>
      <c r="K187" s="16"/>
      <c r="L187" s="16"/>
      <c r="M187" s="16"/>
      <c r="N187" s="16"/>
      <c r="O187" s="16"/>
    </row>
    <row r="188" spans="1:15" s="6" customFormat="1" ht="27" customHeight="1" x14ac:dyDescent="0.25">
      <c r="A188" s="118"/>
      <c r="B188" s="156"/>
      <c r="C188" s="66">
        <v>2023</v>
      </c>
      <c r="D188" s="76">
        <f t="shared" si="29"/>
        <v>11470</v>
      </c>
      <c r="E188" s="76"/>
      <c r="F188" s="76">
        <v>11470</v>
      </c>
      <c r="G188" s="76"/>
      <c r="H188" s="76"/>
      <c r="I188" s="7"/>
      <c r="K188" s="16"/>
      <c r="L188" s="16"/>
      <c r="M188" s="16"/>
      <c r="N188" s="16"/>
      <c r="O188" s="16"/>
    </row>
    <row r="189" spans="1:15" s="6" customFormat="1" ht="27" customHeight="1" x14ac:dyDescent="0.25">
      <c r="A189" s="118"/>
      <c r="B189" s="156"/>
      <c r="C189" s="66">
        <v>2024</v>
      </c>
      <c r="D189" s="76">
        <f t="shared" si="29"/>
        <v>11470</v>
      </c>
      <c r="E189" s="76"/>
      <c r="F189" s="76">
        <v>11470</v>
      </c>
      <c r="G189" s="76"/>
      <c r="H189" s="76"/>
      <c r="I189" s="7"/>
      <c r="K189" s="16"/>
      <c r="L189" s="16"/>
      <c r="M189" s="16"/>
      <c r="N189" s="16"/>
      <c r="O189" s="16"/>
    </row>
    <row r="190" spans="1:15" ht="45.75" customHeight="1" x14ac:dyDescent="0.25">
      <c r="A190" s="117" t="s">
        <v>73</v>
      </c>
      <c r="B190" s="119" t="s">
        <v>21</v>
      </c>
      <c r="C190" s="104">
        <v>2022</v>
      </c>
      <c r="D190" s="103">
        <f t="shared" si="29"/>
        <v>27488</v>
      </c>
      <c r="E190" s="103"/>
      <c r="F190" s="103">
        <f>F194+F197</f>
        <v>27488</v>
      </c>
      <c r="G190" s="103"/>
      <c r="H190" s="103"/>
      <c r="I190" s="7"/>
      <c r="K190" s="9"/>
      <c r="L190" s="9"/>
      <c r="M190" s="9"/>
      <c r="N190" s="9"/>
      <c r="O190" s="9"/>
    </row>
    <row r="191" spans="1:15" ht="45" customHeight="1" x14ac:dyDescent="0.25">
      <c r="A191" s="118"/>
      <c r="B191" s="119"/>
      <c r="C191" s="66">
        <v>2023</v>
      </c>
      <c r="D191" s="76">
        <f t="shared" si="29"/>
        <v>23358.51</v>
      </c>
      <c r="E191" s="103"/>
      <c r="F191" s="103">
        <f>F195+F198</f>
        <v>23358.51</v>
      </c>
      <c r="G191" s="103"/>
      <c r="H191" s="103"/>
      <c r="I191" s="7"/>
      <c r="K191" s="9"/>
      <c r="L191" s="9"/>
      <c r="M191" s="9"/>
      <c r="N191" s="9"/>
      <c r="O191" s="9"/>
    </row>
    <row r="192" spans="1:15" ht="42.75" customHeight="1" x14ac:dyDescent="0.25">
      <c r="A192" s="118"/>
      <c r="B192" s="120"/>
      <c r="C192" s="66">
        <v>2024</v>
      </c>
      <c r="D192" s="76">
        <f t="shared" si="29"/>
        <v>23971.02</v>
      </c>
      <c r="E192" s="103"/>
      <c r="F192" s="103">
        <f>F196+F199</f>
        <v>23971.02</v>
      </c>
      <c r="G192" s="103"/>
      <c r="H192" s="103"/>
      <c r="I192" s="7"/>
      <c r="K192" s="9"/>
      <c r="L192" s="9"/>
      <c r="M192" s="9"/>
      <c r="N192" s="9"/>
      <c r="O192" s="9"/>
    </row>
    <row r="193" spans="1:15" ht="26.25" customHeight="1" x14ac:dyDescent="0.25">
      <c r="A193" s="115" t="s">
        <v>11</v>
      </c>
      <c r="B193" s="116"/>
      <c r="C193" s="66" t="s">
        <v>27</v>
      </c>
      <c r="D193" s="76">
        <f>SUM(D190:D192)</f>
        <v>74817.53</v>
      </c>
      <c r="E193" s="103"/>
      <c r="F193" s="103">
        <f>SUM(F190:F192)</f>
        <v>74817.53</v>
      </c>
      <c r="G193" s="103"/>
      <c r="H193" s="103"/>
      <c r="I193" s="7"/>
      <c r="K193" s="9"/>
      <c r="L193" s="9"/>
      <c r="M193" s="9"/>
      <c r="N193" s="9"/>
      <c r="O193" s="9"/>
    </row>
    <row r="194" spans="1:15" ht="30" customHeight="1" x14ac:dyDescent="0.25">
      <c r="A194" s="118" t="s">
        <v>43</v>
      </c>
      <c r="B194" s="156" t="s">
        <v>21</v>
      </c>
      <c r="C194" s="66">
        <v>2022</v>
      </c>
      <c r="D194" s="76">
        <f t="shared" si="29"/>
        <v>24771.599999999999</v>
      </c>
      <c r="E194" s="103"/>
      <c r="F194" s="103">
        <v>24771.599999999999</v>
      </c>
      <c r="G194" s="103"/>
      <c r="H194" s="103"/>
      <c r="J194" s="12"/>
      <c r="K194" s="12"/>
      <c r="L194" s="12"/>
      <c r="M194" s="12"/>
      <c r="N194" s="12"/>
    </row>
    <row r="195" spans="1:15" ht="25.5" customHeight="1" x14ac:dyDescent="0.25">
      <c r="A195" s="118"/>
      <c r="B195" s="156"/>
      <c r="C195" s="66">
        <v>2023</v>
      </c>
      <c r="D195" s="76">
        <f t="shared" si="29"/>
        <v>23358.5</v>
      </c>
      <c r="E195" s="103"/>
      <c r="F195" s="103">
        <v>23358.5</v>
      </c>
      <c r="G195" s="103"/>
      <c r="H195" s="103"/>
      <c r="J195" s="12"/>
      <c r="K195" s="12"/>
      <c r="L195" s="12"/>
      <c r="M195" s="12"/>
      <c r="N195" s="12"/>
    </row>
    <row r="196" spans="1:15" ht="33" customHeight="1" x14ac:dyDescent="0.25">
      <c r="A196" s="155"/>
      <c r="B196" s="156"/>
      <c r="C196" s="66">
        <v>2024</v>
      </c>
      <c r="D196" s="76">
        <f t="shared" si="29"/>
        <v>23971</v>
      </c>
      <c r="E196" s="103"/>
      <c r="F196" s="103">
        <v>23971</v>
      </c>
      <c r="G196" s="103"/>
      <c r="H196" s="103"/>
      <c r="J196" s="12"/>
      <c r="K196" s="12"/>
      <c r="L196" s="12"/>
      <c r="M196" s="12"/>
      <c r="N196" s="12"/>
    </row>
    <row r="197" spans="1:15" ht="24.75" customHeight="1" x14ac:dyDescent="0.25">
      <c r="A197" s="157" t="s">
        <v>42</v>
      </c>
      <c r="B197" s="119" t="s">
        <v>21</v>
      </c>
      <c r="C197" s="66">
        <v>2022</v>
      </c>
      <c r="D197" s="76">
        <f t="shared" si="29"/>
        <v>2716.4</v>
      </c>
      <c r="E197" s="76"/>
      <c r="F197" s="76">
        <v>2716.4</v>
      </c>
      <c r="G197" s="76"/>
      <c r="H197" s="76"/>
      <c r="J197" s="12"/>
      <c r="K197" s="12"/>
      <c r="L197" s="12"/>
      <c r="M197" s="12"/>
      <c r="N197" s="12"/>
    </row>
    <row r="198" spans="1:15" ht="30.75" customHeight="1" x14ac:dyDescent="0.25">
      <c r="A198" s="157"/>
      <c r="B198" s="119"/>
      <c r="C198" s="66">
        <v>2023</v>
      </c>
      <c r="D198" s="90">
        <f t="shared" si="29"/>
        <v>0.01</v>
      </c>
      <c r="E198" s="76"/>
      <c r="F198" s="90">
        <v>0.01</v>
      </c>
      <c r="G198" s="76"/>
      <c r="H198" s="76"/>
      <c r="J198" s="12"/>
      <c r="K198" s="12"/>
      <c r="L198" s="12"/>
      <c r="M198" s="12"/>
      <c r="N198" s="12"/>
    </row>
    <row r="199" spans="1:15" ht="31.5" customHeight="1" x14ac:dyDescent="0.25">
      <c r="A199" s="157"/>
      <c r="B199" s="119"/>
      <c r="C199" s="66">
        <v>2024</v>
      </c>
      <c r="D199" s="90">
        <f t="shared" si="29"/>
        <v>0.02</v>
      </c>
      <c r="E199" s="76"/>
      <c r="F199" s="90">
        <v>0.02</v>
      </c>
      <c r="G199" s="76"/>
      <c r="H199" s="76"/>
      <c r="J199" s="12"/>
      <c r="K199" s="12"/>
      <c r="L199" s="12"/>
      <c r="M199" s="12"/>
      <c r="N199" s="12"/>
    </row>
    <row r="200" spans="1:15" ht="17.25" customHeight="1" x14ac:dyDescent="0.25">
      <c r="A200" s="105" t="s">
        <v>75</v>
      </c>
      <c r="B200" s="105"/>
      <c r="C200" s="105"/>
      <c r="D200" s="105"/>
      <c r="E200" s="105"/>
      <c r="F200" s="105"/>
      <c r="G200" s="105"/>
      <c r="H200" s="105"/>
      <c r="J200" s="12"/>
      <c r="K200" s="12"/>
      <c r="L200" s="12"/>
      <c r="M200" s="12"/>
      <c r="N200" s="12"/>
    </row>
    <row r="201" spans="1:15" ht="41.25" customHeight="1" x14ac:dyDescent="0.25">
      <c r="A201" s="106"/>
      <c r="B201" s="106"/>
      <c r="C201" s="106"/>
      <c r="D201" s="106"/>
      <c r="E201" s="106"/>
      <c r="F201" s="106"/>
      <c r="G201" s="106"/>
      <c r="H201" s="106"/>
      <c r="J201" s="12"/>
      <c r="K201" s="12"/>
      <c r="L201" s="12"/>
      <c r="M201" s="12"/>
      <c r="N201" s="12"/>
    </row>
    <row r="202" spans="1:15" x14ac:dyDescent="0.25">
      <c r="A202" s="38"/>
      <c r="B202" s="63"/>
      <c r="C202" s="63"/>
      <c r="D202" s="63"/>
      <c r="E202" s="63"/>
      <c r="F202" s="63"/>
      <c r="G202" s="63"/>
      <c r="H202" s="63"/>
      <c r="J202" s="12"/>
      <c r="K202" s="12"/>
      <c r="L202" s="12"/>
      <c r="M202" s="12"/>
      <c r="N202" s="12"/>
    </row>
    <row r="203" spans="1:15" x14ac:dyDescent="0.25">
      <c r="A203" s="38"/>
      <c r="B203" s="63"/>
      <c r="C203" s="63"/>
      <c r="D203" s="63"/>
      <c r="E203" s="63"/>
      <c r="F203" s="63"/>
      <c r="G203" s="63"/>
      <c r="H203" s="63"/>
      <c r="J203" s="12"/>
      <c r="K203" s="12"/>
      <c r="L203" s="12"/>
      <c r="M203" s="12"/>
      <c r="N203" s="12"/>
    </row>
    <row r="204" spans="1:15" x14ac:dyDescent="0.25">
      <c r="A204" s="38"/>
      <c r="B204" s="63"/>
      <c r="C204" s="63"/>
      <c r="D204" s="63"/>
      <c r="E204" s="63"/>
      <c r="F204" s="63"/>
      <c r="G204" s="63"/>
      <c r="H204" s="63"/>
      <c r="J204" s="12"/>
      <c r="K204" s="12"/>
      <c r="L204" s="12"/>
      <c r="M204" s="12"/>
      <c r="N204" s="12"/>
    </row>
    <row r="205" spans="1:15" x14ac:dyDescent="0.25">
      <c r="A205" s="38"/>
      <c r="B205" s="63"/>
      <c r="C205" s="63"/>
      <c r="D205" s="63"/>
      <c r="E205" s="63"/>
      <c r="F205" s="63"/>
      <c r="G205" s="63"/>
      <c r="H205" s="63"/>
      <c r="J205" s="12"/>
      <c r="K205" s="12"/>
      <c r="L205" s="12"/>
      <c r="M205" s="12"/>
      <c r="N205" s="12"/>
    </row>
    <row r="206" spans="1:15" x14ac:dyDescent="0.25">
      <c r="A206" s="38"/>
      <c r="B206" s="63"/>
      <c r="C206" s="63"/>
      <c r="D206" s="63"/>
      <c r="E206" s="63"/>
      <c r="F206" s="63"/>
      <c r="G206" s="63"/>
      <c r="H206" s="63"/>
      <c r="J206" s="12"/>
      <c r="K206" s="12"/>
      <c r="L206" s="12"/>
      <c r="M206" s="12"/>
      <c r="N206" s="12"/>
    </row>
    <row r="207" spans="1:15" x14ac:dyDescent="0.25">
      <c r="A207" s="38"/>
      <c r="B207" s="63"/>
      <c r="C207" s="63"/>
      <c r="D207" s="63"/>
      <c r="E207" s="63"/>
      <c r="F207" s="63"/>
      <c r="G207" s="63"/>
      <c r="H207" s="63"/>
      <c r="J207" s="13"/>
      <c r="K207" s="13"/>
      <c r="L207" s="13"/>
      <c r="M207" s="13"/>
      <c r="N207" s="13"/>
    </row>
    <row r="208" spans="1:15" x14ac:dyDescent="0.25">
      <c r="A208" s="38"/>
      <c r="B208" s="63"/>
      <c r="C208" s="63"/>
      <c r="D208" s="63"/>
      <c r="E208" s="63"/>
      <c r="F208" s="63"/>
      <c r="G208" s="63"/>
      <c r="H208" s="63"/>
    </row>
    <row r="209" spans="1:14" x14ac:dyDescent="0.25">
      <c r="A209" s="38"/>
      <c r="B209" s="63"/>
      <c r="C209" s="63"/>
      <c r="D209" s="63"/>
      <c r="E209" s="63"/>
      <c r="F209" s="63"/>
      <c r="G209" s="63"/>
      <c r="H209" s="63"/>
    </row>
    <row r="210" spans="1:14" x14ac:dyDescent="0.25">
      <c r="A210" s="38"/>
      <c r="B210" s="63"/>
      <c r="C210" s="63"/>
      <c r="D210" s="63"/>
      <c r="E210" s="63"/>
      <c r="F210" s="63"/>
      <c r="G210" s="63"/>
      <c r="H210" s="63"/>
      <c r="J210" s="5"/>
      <c r="K210" s="12"/>
      <c r="L210" s="12"/>
      <c r="M210" s="12"/>
      <c r="N210" s="12"/>
    </row>
    <row r="211" spans="1:14" x14ac:dyDescent="0.25">
      <c r="A211" s="38"/>
      <c r="B211" s="63"/>
      <c r="C211" s="63"/>
      <c r="D211" s="63"/>
      <c r="E211" s="63"/>
      <c r="F211" s="63"/>
      <c r="G211" s="63"/>
      <c r="H211" s="63"/>
      <c r="J211" s="9"/>
      <c r="K211" s="9"/>
      <c r="L211" s="9"/>
      <c r="M211" s="9"/>
      <c r="N211" s="9"/>
    </row>
    <row r="212" spans="1:14" x14ac:dyDescent="0.25">
      <c r="A212" s="38"/>
      <c r="B212" s="17"/>
      <c r="C212" s="17"/>
      <c r="D212" s="17"/>
      <c r="E212" s="17"/>
      <c r="G212" s="17"/>
      <c r="J212" s="14"/>
      <c r="K212" s="14"/>
      <c r="L212" s="14"/>
      <c r="M212" s="14"/>
      <c r="N212" s="14"/>
    </row>
    <row r="213" spans="1:14" x14ac:dyDescent="0.25">
      <c r="J213" s="14"/>
      <c r="K213" s="14"/>
      <c r="L213" s="14"/>
      <c r="M213" s="14"/>
      <c r="N213" s="14"/>
    </row>
  </sheetData>
  <mergeCells count="146">
    <mergeCell ref="J110:J112"/>
    <mergeCell ref="A64:A66"/>
    <mergeCell ref="A67:A69"/>
    <mergeCell ref="A76:A77"/>
    <mergeCell ref="A78:A79"/>
    <mergeCell ref="B84:B96"/>
    <mergeCell ref="A167:A169"/>
    <mergeCell ref="B167:B169"/>
    <mergeCell ref="A130:A132"/>
    <mergeCell ref="A133:A135"/>
    <mergeCell ref="B130:B132"/>
    <mergeCell ref="B133:B135"/>
    <mergeCell ref="A143:A145"/>
    <mergeCell ref="A146:A148"/>
    <mergeCell ref="B143:B145"/>
    <mergeCell ref="B146:B148"/>
    <mergeCell ref="A149:A151"/>
    <mergeCell ref="B149:B151"/>
    <mergeCell ref="A119:A121"/>
    <mergeCell ref="B119:B121"/>
    <mergeCell ref="A122:B122"/>
    <mergeCell ref="A118:B118"/>
    <mergeCell ref="A105:A107"/>
    <mergeCell ref="B105:B107"/>
    <mergeCell ref="A61:A63"/>
    <mergeCell ref="B61:B63"/>
    <mergeCell ref="B64:B66"/>
    <mergeCell ref="B67:B69"/>
    <mergeCell ref="A70:A72"/>
    <mergeCell ref="B70:B72"/>
    <mergeCell ref="A73:A75"/>
    <mergeCell ref="A174:A176"/>
    <mergeCell ref="A127:A129"/>
    <mergeCell ref="B127:B129"/>
    <mergeCell ref="A123:A125"/>
    <mergeCell ref="B123:B125"/>
    <mergeCell ref="A82:A83"/>
    <mergeCell ref="B73:B83"/>
    <mergeCell ref="A97:A99"/>
    <mergeCell ref="B97:B99"/>
    <mergeCell ref="A101:A103"/>
    <mergeCell ref="B101:B103"/>
    <mergeCell ref="A84:A96"/>
    <mergeCell ref="B159:B161"/>
    <mergeCell ref="A142:B142"/>
    <mergeCell ref="A152:B152"/>
    <mergeCell ref="A170:B170"/>
    <mergeCell ref="A80:A81"/>
    <mergeCell ref="B139:B141"/>
    <mergeCell ref="A162:H162"/>
    <mergeCell ref="A171:A173"/>
    <mergeCell ref="B171:B173"/>
    <mergeCell ref="A163:A165"/>
    <mergeCell ref="B163:B165"/>
    <mergeCell ref="B174:B176"/>
    <mergeCell ref="A177:A179"/>
    <mergeCell ref="B177:B179"/>
    <mergeCell ref="A153:A155"/>
    <mergeCell ref="B153:B155"/>
    <mergeCell ref="A156:A158"/>
    <mergeCell ref="B156:B158"/>
    <mergeCell ref="A159:A161"/>
    <mergeCell ref="A58:A60"/>
    <mergeCell ref="B58:B60"/>
    <mergeCell ref="A9:B11"/>
    <mergeCell ref="A12:B12"/>
    <mergeCell ref="B52:B54"/>
    <mergeCell ref="A13:H13"/>
    <mergeCell ref="A22:A24"/>
    <mergeCell ref="B22:B24"/>
    <mergeCell ref="A32:A34"/>
    <mergeCell ref="B32:B34"/>
    <mergeCell ref="A35:A37"/>
    <mergeCell ref="B35:B37"/>
    <mergeCell ref="A55:A57"/>
    <mergeCell ref="B55:B57"/>
    <mergeCell ref="A25:B25"/>
    <mergeCell ref="A38:A40"/>
    <mergeCell ref="B38:B40"/>
    <mergeCell ref="A41:A43"/>
    <mergeCell ref="B41:B43"/>
    <mergeCell ref="B29:B31"/>
    <mergeCell ref="A14:A16"/>
    <mergeCell ref="B14:B16"/>
    <mergeCell ref="F1:H1"/>
    <mergeCell ref="A52:A54"/>
    <mergeCell ref="F2:H2"/>
    <mergeCell ref="B3:F3"/>
    <mergeCell ref="F5:H5"/>
    <mergeCell ref="A6:A7"/>
    <mergeCell ref="B6:B7"/>
    <mergeCell ref="D6:H6"/>
    <mergeCell ref="C6:C7"/>
    <mergeCell ref="B2:C2"/>
    <mergeCell ref="A29:A31"/>
    <mergeCell ref="A18:A20"/>
    <mergeCell ref="B18:B20"/>
    <mergeCell ref="B44:B47"/>
    <mergeCell ref="A44:A47"/>
    <mergeCell ref="A26:A28"/>
    <mergeCell ref="B26:B28"/>
    <mergeCell ref="A48:A50"/>
    <mergeCell ref="A51:B51"/>
    <mergeCell ref="B48:B50"/>
    <mergeCell ref="H93:H95"/>
    <mergeCell ref="F87:F89"/>
    <mergeCell ref="D87:D89"/>
    <mergeCell ref="E87:E89"/>
    <mergeCell ref="C87:C89"/>
    <mergeCell ref="C90:C92"/>
    <mergeCell ref="D90:D92"/>
    <mergeCell ref="E90:E92"/>
    <mergeCell ref="F90:F92"/>
    <mergeCell ref="C93:C95"/>
    <mergeCell ref="D93:D95"/>
    <mergeCell ref="E93:E95"/>
    <mergeCell ref="F93:F95"/>
    <mergeCell ref="G93:G95"/>
    <mergeCell ref="G87:G89"/>
    <mergeCell ref="H87:H89"/>
    <mergeCell ref="G90:G92"/>
    <mergeCell ref="H90:H92"/>
    <mergeCell ref="A200:H201"/>
    <mergeCell ref="A181:A183"/>
    <mergeCell ref="A184:A186"/>
    <mergeCell ref="B184:B186"/>
    <mergeCell ref="B109:B111"/>
    <mergeCell ref="A112:A114"/>
    <mergeCell ref="B112:B114"/>
    <mergeCell ref="A108:B108"/>
    <mergeCell ref="A109:A111"/>
    <mergeCell ref="A193:B193"/>
    <mergeCell ref="A190:A192"/>
    <mergeCell ref="B190:B192"/>
    <mergeCell ref="B115:B117"/>
    <mergeCell ref="A115:A117"/>
    <mergeCell ref="B181:B183"/>
    <mergeCell ref="A194:A196"/>
    <mergeCell ref="B194:B196"/>
    <mergeCell ref="B197:B199"/>
    <mergeCell ref="A197:A199"/>
    <mergeCell ref="A136:A138"/>
    <mergeCell ref="B136:B138"/>
    <mergeCell ref="B187:B189"/>
    <mergeCell ref="A187:A189"/>
    <mergeCell ref="A139:A141"/>
  </mergeCells>
  <pageMargins left="0.23622047244094491" right="0.23622047244094491" top="0.39370078740157483" bottom="0.3937007874015748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реализации</vt:lpstr>
      <vt:lpstr>'План реализации'!Область_печати</vt:lpstr>
    </vt:vector>
  </TitlesOfParts>
  <Company>КДХ ЛО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Колесниченко С.А.</dc:creator>
  <cp:lastModifiedBy>Жанна Николаевна Решетникова</cp:lastModifiedBy>
  <cp:lastPrinted>2022-01-13T13:05:31Z</cp:lastPrinted>
  <dcterms:created xsi:type="dcterms:W3CDTF">2014-01-24T10:53:56Z</dcterms:created>
  <dcterms:modified xsi:type="dcterms:W3CDTF">2022-01-26T08:53:35Z</dcterms:modified>
</cp:coreProperties>
</file>