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40" windowHeight="12015"/>
  </bookViews>
  <sheets>
    <sheet name="Лист1" sheetId="1" r:id="rId1"/>
  </sheets>
  <definedNames>
    <definedName name="_xlnm._FilterDatabase" localSheetId="0" hidden="1">Лист1!$A$3:$O$97</definedName>
  </definedNames>
  <calcPr calcId="145621"/>
</workbook>
</file>

<file path=xl/calcChain.xml><?xml version="1.0" encoding="utf-8"?>
<calcChain xmlns="http://schemas.openxmlformats.org/spreadsheetml/2006/main">
  <c r="P7" i="1" l="1"/>
  <c r="K68" i="1" l="1"/>
  <c r="K52" i="1"/>
  <c r="M75" i="1" l="1"/>
  <c r="K75" i="1" s="1"/>
  <c r="K66" i="1"/>
  <c r="L95" i="1"/>
  <c r="M71" i="1"/>
  <c r="K71" i="1" s="1"/>
  <c r="L94" i="1" l="1"/>
  <c r="K7" i="1" l="1"/>
  <c r="K57" i="1" l="1"/>
  <c r="L96" i="1" l="1"/>
  <c r="M54" i="1" l="1"/>
  <c r="K54" i="1" s="1"/>
  <c r="K53" i="1"/>
  <c r="K61" i="1"/>
  <c r="K58" i="1" l="1"/>
  <c r="M46" i="1" l="1"/>
  <c r="K46" i="1" s="1"/>
  <c r="K41" i="1"/>
  <c r="K37" i="1"/>
  <c r="K12" i="1"/>
  <c r="M96" i="1" l="1"/>
  <c r="K92" i="1"/>
  <c r="K96" i="1" l="1"/>
  <c r="L87" i="1"/>
  <c r="K86" i="1"/>
  <c r="L91" i="1" l="1"/>
  <c r="L90" i="1"/>
  <c r="K90" i="1" s="1"/>
  <c r="L67" i="1" l="1"/>
  <c r="K67" i="1"/>
  <c r="K82" i="1" l="1"/>
  <c r="K87" i="1" l="1"/>
  <c r="K55" i="1" l="1"/>
  <c r="M70" i="1"/>
  <c r="M80" i="1"/>
  <c r="M78" i="1"/>
  <c r="L93" i="1" l="1"/>
  <c r="M85" i="1" l="1"/>
  <c r="M91" i="1" s="1"/>
  <c r="K91" i="1" s="1"/>
  <c r="M84" i="1"/>
  <c r="L76" i="1"/>
  <c r="K76" i="1"/>
  <c r="M72" i="1"/>
  <c r="M74" i="1"/>
  <c r="M62" i="1"/>
  <c r="M65" i="1"/>
  <c r="M94" i="1" l="1"/>
  <c r="K94" i="1" s="1"/>
  <c r="M93" i="1"/>
  <c r="M95" i="1"/>
  <c r="K95" i="1" s="1"/>
  <c r="M87" i="1"/>
  <c r="M76" i="1"/>
  <c r="M67" i="1" l="1"/>
  <c r="K60" i="1"/>
  <c r="K50" i="1" l="1"/>
  <c r="M49" i="1"/>
  <c r="K40" i="1"/>
  <c r="K32" i="1"/>
  <c r="K36" i="1" s="1"/>
  <c r="M36" i="1" s="1"/>
  <c r="K16" i="1" l="1"/>
  <c r="K49" i="1" l="1"/>
  <c r="K29" i="1" l="1"/>
  <c r="K23" i="1"/>
  <c r="M97" i="1" l="1"/>
  <c r="K44" i="1" l="1"/>
  <c r="K45" i="1" s="1"/>
  <c r="M45" i="1" s="1"/>
  <c r="K20" i="1" l="1"/>
  <c r="K26" i="1"/>
  <c r="K93" i="1" l="1"/>
  <c r="L97" i="1"/>
  <c r="K97" i="1" l="1"/>
</calcChain>
</file>

<file path=xl/sharedStrings.xml><?xml version="1.0" encoding="utf-8"?>
<sst xmlns="http://schemas.openxmlformats.org/spreadsheetml/2006/main" count="126" uniqueCount="81">
  <si>
    <t>№ п/п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</si>
  <si>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</si>
  <si>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</si>
  <si>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</si>
  <si>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</si>
  <si>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</si>
  <si>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</si>
  <si>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</si>
  <si>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Концессионер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</si>
  <si>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</si>
  <si>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</si>
  <si>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Приложение к изменениям…</t>
  </si>
  <si>
    <t>2</t>
  </si>
  <si>
    <t>Проектная мощность</t>
  </si>
  <si>
    <t>380 посещений в смену</t>
  </si>
  <si>
    <t xml:space="preserve"> 200 коек</t>
  </si>
  <si>
    <t>110 посещений в смену</t>
  </si>
  <si>
    <t>600 посещений в смену</t>
  </si>
  <si>
    <t>1</t>
  </si>
  <si>
    <t>140 посещений в смену</t>
  </si>
  <si>
    <t>1130 вскрытий в год</t>
  </si>
  <si>
    <t>1200 вскрытий в год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</si>
  <si>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</si>
  <si>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</si>
  <si>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</si>
  <si>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ГКУ «УС ЛО» 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</si>
  <si>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</si>
  <si>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</si>
  <si>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</si>
  <si>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</si>
  <si>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Заключение экспертизы по проекту № 47-1-1-3-008303-2018 от 21.12.2018, по смете № 47-1-0260-18 от 21.12.2018</t>
  </si>
  <si>
    <t>2018-2022</t>
  </si>
  <si>
    <t xml:space="preserve">Срок реализации </t>
  </si>
  <si>
    <t xml:space="preserve">Информация о состоянии проектно-сметной документации 
</t>
  </si>
  <si>
    <t>Заказчик</t>
  </si>
  <si>
    <t>Фактические расходы на создание объекта (нарастающим итогом) за предыдущие периоды реализации</t>
  </si>
  <si>
    <t>ГКУ «УС ЛО»</t>
  </si>
  <si>
    <t>в т.ч. СМР</t>
  </si>
  <si>
    <t>в т.ч. ПИР</t>
  </si>
  <si>
    <t>2017-2022</t>
  </si>
  <si>
    <t>960482,57 (в ценах 2019 г.)</t>
  </si>
  <si>
    <t>226531,93 ( в ценах 2018 г.)</t>
  </si>
  <si>
    <t>313655,79 ( в ценах 2018 г.)</t>
  </si>
  <si>
    <t>Утвержденная и (или) прогнозируемая сметная стоимость объекта</t>
  </si>
  <si>
    <t xml:space="preserve">Заключение экспертизы по проекту и смете №47-1-1-3-050292-2020 от 08.10.2020 </t>
  </si>
  <si>
    <t>2021-2024</t>
  </si>
  <si>
    <t xml:space="preserve">Проектирование и строительство объекта: Поликлиника на 600 посещений в смену на территории ГБУЗ ЛО
«Кировская межрайонная больница»
</t>
  </si>
  <si>
    <t>Строительство объекта: Поликлиника на 600 посещений в смену в г.п. Новоселье Ломоносовского района, в т.ч. проектирование</t>
  </si>
  <si>
    <t>Строительство поликлиники на 600 посещений в смену в районе Западного Мурино Всеволожского района, в т.ч. проектирование</t>
  </si>
  <si>
    <t>Проектирование и строительство объекта: "Поликлиника на 380 посещений в смену в мкр. Южный г.Выборг"</t>
  </si>
  <si>
    <t>2019-2024</t>
  </si>
  <si>
    <t xml:space="preserve">2021-2025
</t>
  </si>
  <si>
    <t>Наименование объекта и местонахождение объекта</t>
  </si>
  <si>
    <t xml:space="preserve">ПЕРЕЧЕНЬ
объектов государственной программы Ленинградской области
"Развитие здравоохранения в Ленинградской области"
</t>
  </si>
  <si>
    <t>Плановый объем финансирования (тыс. рублей)</t>
  </si>
  <si>
    <t>2019-2023</t>
  </si>
  <si>
    <t>2017-2023</t>
  </si>
  <si>
    <t>245 016,07 (в ценах 2019 г.)</t>
  </si>
  <si>
    <t>Заключение экспертизы по проекту и инженерным изысканиям № 47-1-1-3-045089-2021 от 13.08.2021</t>
  </si>
  <si>
    <t xml:space="preserve">Заключение экспертизы по проекту № 47-1-1-3-0184-18 от 06.07.2018 г., по смете  № 47-1-0232-18 от 07.11.2018 г. </t>
  </si>
  <si>
    <t xml:space="preserve">1252765,37 (в ценах 1 кв. 2021), в т.ч. ПИР - 18138,14 </t>
  </si>
  <si>
    <t xml:space="preserve">879051,96 т.р. (в ценах 2020 г.), в т.ч. ПИР - 9502,3 </t>
  </si>
  <si>
    <t>Заключение экспертизы по проекту
№ 47-1-1-3-027123-2019 от 07.10.2019, по смете № 47-1-0183-19 от 07.10.2019, изменения №47-1-1-2-042985-2020 от 04.09.2020</t>
  </si>
  <si>
    <t>2022-2023</t>
  </si>
  <si>
    <t>2022-2024</t>
  </si>
  <si>
    <t>2022-2025</t>
  </si>
  <si>
    <t>169970,67 (в ценах 2021 г.)</t>
  </si>
  <si>
    <t xml:space="preserve">Заключение экспертизы по проекту №47-1-1-3-0244-18 от 28.09.2018, по смете №47-2-0211-18 от 28.09.2018, изменения №47-1-1-3-067481-2021 от 17.11.2021  </t>
  </si>
  <si>
    <t>-</t>
  </si>
  <si>
    <t>В стадии разработки</t>
  </si>
  <si>
    <t>2021-2023</t>
  </si>
  <si>
    <t>2019-2022</t>
  </si>
  <si>
    <t>2020-2022</t>
  </si>
  <si>
    <t>2020-2023</t>
  </si>
  <si>
    <t>Подпрограмма "Совершенствование системы здравоохранения Ленинградской области"</t>
  </si>
  <si>
    <t>2023-2025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</si>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</sst>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3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view="pageBreakPreview" zoomScale="80" zoomScaleNormal="85" zoomScaleSheetLayoutView="80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P7" sqref="P7:P11"/>
    </sheetView>
  </sheetViews>
  <sheetFormatPr defaultColWidth="9.140625" defaultRowHeight="15" x14ac:dyDescent="0.25"/>
  <cols>
    <col min="1" max="1" width="6" style="3" customWidth="1"/>
    <col min="2" max="2" width="32.85546875" style="3" customWidth="1"/>
    <col min="3" max="3" width="18.85546875" style="3" customWidth="1"/>
    <col min="4" max="4" width="18.7109375" style="3" customWidth="1"/>
    <col min="5" max="5" width="32.7109375" style="3" customWidth="1"/>
    <col min="6" max="6" width="15.28515625" style="3" customWidth="1"/>
    <col min="7" max="7" width="15.42578125" style="3" customWidth="1"/>
    <col min="8" max="8" width="25.85546875" style="3" customWidth="1"/>
    <col min="9" max="9" width="19.42578125" style="3" customWidth="1"/>
    <col min="10" max="10" width="12.42578125" style="3" customWidth="1"/>
    <col min="11" max="11" width="17" style="3" customWidth="1"/>
    <col min="12" max="12" width="14.28515625" style="3" customWidth="1"/>
    <col min="13" max="13" width="17.5703125" style="3" customWidth="1"/>
    <col min="14" max="14" width="14.7109375" style="3" customWidth="1"/>
    <col min="15" max="15" width="16.42578125" style="3" customWidth="1"/>
    <col min="16" max="16" width="25" style="1" customWidth="1"/>
    <col min="17" max="16384" width="9.140625" style="2"/>
  </cols>
  <sheetData>
    <row r="1" spans="1:16" ht="28.5" customHeight="1" x14ac:dyDescent="0.25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5"/>
    </row>
    <row r="2" spans="1:16" ht="86.25" customHeight="1" x14ac:dyDescent="0.2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 customHeight="1" x14ac:dyDescent="0.25">
      <c r="A3" s="47" t="s">
        <v>0</v>
      </c>
      <c r="B3" s="47" t="s">
        <v>52</v>
      </c>
      <c r="C3" s="47" t="s">
        <v>13</v>
      </c>
      <c r="D3" s="47" t="s">
        <v>32</v>
      </c>
      <c r="E3" s="47" t="s">
        <v>33</v>
      </c>
      <c r="F3" s="66" t="s">
        <v>43</v>
      </c>
      <c r="G3" s="67"/>
      <c r="H3" s="33" t="s">
        <v>7</v>
      </c>
      <c r="I3" s="33" t="s">
        <v>34</v>
      </c>
      <c r="J3" s="47" t="s">
        <v>1</v>
      </c>
      <c r="K3" s="47" t="s">
        <v>54</v>
      </c>
      <c r="L3" s="47"/>
      <c r="M3" s="47"/>
      <c r="N3" s="47"/>
      <c r="O3" s="47"/>
      <c r="P3" s="79" t="s">
        <v>35</v>
      </c>
    </row>
    <row r="4" spans="1:16" ht="60.75" customHeight="1" x14ac:dyDescent="0.25">
      <c r="A4" s="47"/>
      <c r="B4" s="47"/>
      <c r="C4" s="47"/>
      <c r="D4" s="47"/>
      <c r="E4" s="47"/>
      <c r="F4" s="70"/>
      <c r="G4" s="71"/>
      <c r="H4" s="37"/>
      <c r="I4" s="34"/>
      <c r="J4" s="47"/>
      <c r="K4" s="16" t="s">
        <v>2</v>
      </c>
      <c r="L4" s="16" t="s">
        <v>3</v>
      </c>
      <c r="M4" s="16" t="s">
        <v>4</v>
      </c>
      <c r="N4" s="16" t="s">
        <v>5</v>
      </c>
      <c r="O4" s="16" t="s">
        <v>6</v>
      </c>
      <c r="P4" s="80"/>
    </row>
    <row r="5" spans="1:16" ht="21.75" customHeight="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73">
        <v>6</v>
      </c>
      <c r="G5" s="74"/>
      <c r="H5" s="16">
        <v>7</v>
      </c>
      <c r="I5" s="17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8">
        <v>15</v>
      </c>
    </row>
    <row r="6" spans="1:16" ht="15.75" x14ac:dyDescent="0.25">
      <c r="A6" s="81" t="s">
        <v>74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"/>
    </row>
    <row r="7" spans="1:16" x14ac:dyDescent="0.25">
      <c r="A7" s="44" t="s">
        <v>18</v>
      </c>
      <c r="B7" s="94" t="s">
        <v>10</v>
      </c>
      <c r="C7" s="94" t="s">
        <v>15</v>
      </c>
      <c r="D7" s="33" t="s">
        <v>31</v>
      </c>
      <c r="E7" s="33" t="s">
        <v>59</v>
      </c>
      <c r="F7" s="54">
        <v>2164336.61</v>
      </c>
      <c r="G7" s="55"/>
      <c r="H7" s="33" t="s">
        <v>8</v>
      </c>
      <c r="I7" s="33" t="s">
        <v>8</v>
      </c>
      <c r="J7" s="31">
        <v>2022</v>
      </c>
      <c r="K7" s="41">
        <f>M7</f>
        <v>348853.43</v>
      </c>
      <c r="L7" s="41"/>
      <c r="M7" s="41">
        <v>348853.43</v>
      </c>
      <c r="N7" s="29"/>
      <c r="O7" s="29"/>
      <c r="P7" s="51">
        <f>334211.61+843418.13+247805.65</f>
        <v>1425435.39</v>
      </c>
    </row>
    <row r="8" spans="1:16" x14ac:dyDescent="0.25">
      <c r="A8" s="45"/>
      <c r="B8" s="95"/>
      <c r="C8" s="95"/>
      <c r="D8" s="37"/>
      <c r="E8" s="37"/>
      <c r="F8" s="56"/>
      <c r="G8" s="57"/>
      <c r="H8" s="37"/>
      <c r="I8" s="37"/>
      <c r="J8" s="40"/>
      <c r="K8" s="42"/>
      <c r="L8" s="42"/>
      <c r="M8" s="42"/>
      <c r="N8" s="38"/>
      <c r="O8" s="38"/>
      <c r="P8" s="52"/>
    </row>
    <row r="9" spans="1:16" x14ac:dyDescent="0.25">
      <c r="A9" s="45"/>
      <c r="B9" s="95"/>
      <c r="C9" s="95"/>
      <c r="D9" s="37"/>
      <c r="E9" s="37"/>
      <c r="F9" s="56"/>
      <c r="G9" s="57"/>
      <c r="H9" s="37"/>
      <c r="I9" s="37"/>
      <c r="J9" s="40"/>
      <c r="K9" s="42"/>
      <c r="L9" s="42"/>
      <c r="M9" s="42"/>
      <c r="N9" s="38"/>
      <c r="O9" s="38"/>
      <c r="P9" s="52"/>
    </row>
    <row r="10" spans="1:16" x14ac:dyDescent="0.25">
      <c r="A10" s="45"/>
      <c r="B10" s="95"/>
      <c r="C10" s="95"/>
      <c r="D10" s="37"/>
      <c r="E10" s="37"/>
      <c r="F10" s="56"/>
      <c r="G10" s="57"/>
      <c r="H10" s="37"/>
      <c r="I10" s="37"/>
      <c r="J10" s="40"/>
      <c r="K10" s="42"/>
      <c r="L10" s="42"/>
      <c r="M10" s="42"/>
      <c r="N10" s="38"/>
      <c r="O10" s="38"/>
      <c r="P10" s="52"/>
    </row>
    <row r="11" spans="1:16" ht="45" customHeight="1" x14ac:dyDescent="0.25">
      <c r="A11" s="45"/>
      <c r="B11" s="95"/>
      <c r="C11" s="95"/>
      <c r="D11" s="37"/>
      <c r="E11" s="37"/>
      <c r="F11" s="56"/>
      <c r="G11" s="57"/>
      <c r="H11" s="37"/>
      <c r="I11" s="37"/>
      <c r="J11" s="32"/>
      <c r="K11" s="43"/>
      <c r="L11" s="43"/>
      <c r="M11" s="43"/>
      <c r="N11" s="30"/>
      <c r="O11" s="30"/>
      <c r="P11" s="52"/>
    </row>
    <row r="12" spans="1:16" x14ac:dyDescent="0.25">
      <c r="A12" s="44" t="s">
        <v>12</v>
      </c>
      <c r="B12" s="82" t="s">
        <v>22</v>
      </c>
      <c r="C12" s="48" t="s">
        <v>17</v>
      </c>
      <c r="D12" s="51" t="s">
        <v>39</v>
      </c>
      <c r="E12" s="33" t="s">
        <v>26</v>
      </c>
      <c r="F12" s="54" t="s">
        <v>40</v>
      </c>
      <c r="G12" s="55"/>
      <c r="H12" s="33" t="s">
        <v>25</v>
      </c>
      <c r="I12" s="33" t="s">
        <v>36</v>
      </c>
      <c r="J12" s="31">
        <v>2022</v>
      </c>
      <c r="K12" s="35">
        <f>M12</f>
        <v>198234</v>
      </c>
      <c r="L12" s="35"/>
      <c r="M12" s="35">
        <v>198234</v>
      </c>
      <c r="N12" s="35"/>
      <c r="O12" s="35"/>
      <c r="P12" s="75">
        <v>741866.62</v>
      </c>
    </row>
    <row r="13" spans="1:16" x14ac:dyDescent="0.25">
      <c r="A13" s="45"/>
      <c r="B13" s="83"/>
      <c r="C13" s="49"/>
      <c r="D13" s="52"/>
      <c r="E13" s="37"/>
      <c r="F13" s="56"/>
      <c r="G13" s="57"/>
      <c r="H13" s="37"/>
      <c r="I13" s="37"/>
      <c r="J13" s="40"/>
      <c r="K13" s="39"/>
      <c r="L13" s="39"/>
      <c r="M13" s="39"/>
      <c r="N13" s="39"/>
      <c r="O13" s="39"/>
      <c r="P13" s="76"/>
    </row>
    <row r="14" spans="1:16" x14ac:dyDescent="0.25">
      <c r="A14" s="45"/>
      <c r="B14" s="83"/>
      <c r="C14" s="49"/>
      <c r="D14" s="52"/>
      <c r="E14" s="37"/>
      <c r="F14" s="56"/>
      <c r="G14" s="57"/>
      <c r="H14" s="37"/>
      <c r="I14" s="37"/>
      <c r="J14" s="40"/>
      <c r="K14" s="39"/>
      <c r="L14" s="39"/>
      <c r="M14" s="39"/>
      <c r="N14" s="39"/>
      <c r="O14" s="39"/>
      <c r="P14" s="76"/>
    </row>
    <row r="15" spans="1:16" x14ac:dyDescent="0.25">
      <c r="A15" s="45"/>
      <c r="B15" s="83"/>
      <c r="C15" s="49"/>
      <c r="D15" s="52"/>
      <c r="E15" s="37"/>
      <c r="F15" s="56"/>
      <c r="G15" s="57"/>
      <c r="H15" s="37"/>
      <c r="I15" s="37"/>
      <c r="J15" s="32"/>
      <c r="K15" s="36"/>
      <c r="L15" s="36"/>
      <c r="M15" s="36"/>
      <c r="N15" s="36"/>
      <c r="O15" s="36"/>
      <c r="P15" s="76"/>
    </row>
    <row r="16" spans="1:16" ht="17.25" customHeight="1" x14ac:dyDescent="0.25">
      <c r="A16" s="45"/>
      <c r="B16" s="60" t="s">
        <v>37</v>
      </c>
      <c r="C16" s="48"/>
      <c r="D16" s="51" t="s">
        <v>71</v>
      </c>
      <c r="E16" s="33"/>
      <c r="F16" s="54"/>
      <c r="G16" s="55"/>
      <c r="H16" s="33"/>
      <c r="I16" s="33"/>
      <c r="J16" s="33">
        <v>2022</v>
      </c>
      <c r="K16" s="29">
        <f>M16</f>
        <v>198234</v>
      </c>
      <c r="L16" s="29"/>
      <c r="M16" s="29">
        <v>198234</v>
      </c>
      <c r="N16" s="29"/>
      <c r="O16" s="29"/>
      <c r="P16" s="76"/>
    </row>
    <row r="17" spans="1:16" ht="15" customHeight="1" x14ac:dyDescent="0.25">
      <c r="A17" s="45"/>
      <c r="B17" s="98"/>
      <c r="C17" s="49"/>
      <c r="D17" s="52"/>
      <c r="E17" s="37"/>
      <c r="F17" s="56"/>
      <c r="G17" s="57"/>
      <c r="H17" s="37"/>
      <c r="I17" s="37"/>
      <c r="J17" s="37"/>
      <c r="K17" s="38"/>
      <c r="L17" s="38"/>
      <c r="M17" s="38"/>
      <c r="N17" s="38"/>
      <c r="O17" s="38"/>
      <c r="P17" s="76"/>
    </row>
    <row r="18" spans="1:16" ht="13.5" customHeight="1" x14ac:dyDescent="0.25">
      <c r="A18" s="45"/>
      <c r="B18" s="98"/>
      <c r="C18" s="49"/>
      <c r="D18" s="52"/>
      <c r="E18" s="37"/>
      <c r="F18" s="56"/>
      <c r="G18" s="57"/>
      <c r="H18" s="37"/>
      <c r="I18" s="37"/>
      <c r="J18" s="37"/>
      <c r="K18" s="38"/>
      <c r="L18" s="38"/>
      <c r="M18" s="38"/>
      <c r="N18" s="38"/>
      <c r="O18" s="38"/>
      <c r="P18" s="76"/>
    </row>
    <row r="19" spans="1:16" ht="12.75" customHeight="1" x14ac:dyDescent="0.25">
      <c r="A19" s="46"/>
      <c r="B19" s="99"/>
      <c r="C19" s="50"/>
      <c r="D19" s="53"/>
      <c r="E19" s="34"/>
      <c r="F19" s="58"/>
      <c r="G19" s="59"/>
      <c r="H19" s="34"/>
      <c r="I19" s="34"/>
      <c r="J19" s="34"/>
      <c r="K19" s="30"/>
      <c r="L19" s="30"/>
      <c r="M19" s="30"/>
      <c r="N19" s="30"/>
      <c r="O19" s="30"/>
      <c r="P19" s="77"/>
    </row>
    <row r="20" spans="1:16" ht="26.25" customHeight="1" x14ac:dyDescent="0.25">
      <c r="A20" s="44" t="s">
        <v>76</v>
      </c>
      <c r="B20" s="65" t="s">
        <v>24</v>
      </c>
      <c r="C20" s="65" t="s">
        <v>19</v>
      </c>
      <c r="D20" s="63" t="s">
        <v>39</v>
      </c>
      <c r="E20" s="47" t="s">
        <v>27</v>
      </c>
      <c r="F20" s="54" t="s">
        <v>41</v>
      </c>
      <c r="G20" s="55"/>
      <c r="H20" s="47" t="s">
        <v>25</v>
      </c>
      <c r="I20" s="47" t="s">
        <v>25</v>
      </c>
      <c r="J20" s="31">
        <v>2022</v>
      </c>
      <c r="K20" s="35">
        <f>L22+M20+N22+O22</f>
        <v>185310</v>
      </c>
      <c r="L20" s="35"/>
      <c r="M20" s="35">
        <v>185310</v>
      </c>
      <c r="N20" s="35"/>
      <c r="O20" s="35"/>
      <c r="P20" s="26">
        <v>77006.36</v>
      </c>
    </row>
    <row r="21" spans="1:16" ht="18" customHeight="1" x14ac:dyDescent="0.25">
      <c r="A21" s="45"/>
      <c r="B21" s="65"/>
      <c r="C21" s="65"/>
      <c r="D21" s="63"/>
      <c r="E21" s="47"/>
      <c r="F21" s="56"/>
      <c r="G21" s="57"/>
      <c r="H21" s="47"/>
      <c r="I21" s="47"/>
      <c r="J21" s="40"/>
      <c r="K21" s="39"/>
      <c r="L21" s="39"/>
      <c r="M21" s="39"/>
      <c r="N21" s="39"/>
      <c r="O21" s="39"/>
      <c r="P21" s="27"/>
    </row>
    <row r="22" spans="1:16" ht="29.25" customHeight="1" x14ac:dyDescent="0.25">
      <c r="A22" s="45"/>
      <c r="B22" s="65"/>
      <c r="C22" s="65"/>
      <c r="D22" s="63"/>
      <c r="E22" s="47"/>
      <c r="F22" s="56"/>
      <c r="G22" s="57"/>
      <c r="H22" s="47"/>
      <c r="I22" s="47"/>
      <c r="J22" s="32"/>
      <c r="K22" s="36"/>
      <c r="L22" s="36"/>
      <c r="M22" s="36"/>
      <c r="N22" s="36"/>
      <c r="O22" s="36"/>
      <c r="P22" s="27"/>
    </row>
    <row r="23" spans="1:16" ht="18" customHeight="1" x14ac:dyDescent="0.25">
      <c r="A23" s="45"/>
      <c r="B23" s="60" t="s">
        <v>37</v>
      </c>
      <c r="C23" s="48"/>
      <c r="D23" s="51" t="s">
        <v>72</v>
      </c>
      <c r="E23" s="33"/>
      <c r="F23" s="54"/>
      <c r="G23" s="55"/>
      <c r="H23" s="33"/>
      <c r="I23" s="33"/>
      <c r="J23" s="33">
        <v>2022</v>
      </c>
      <c r="K23" s="29">
        <f>L25+M23+N25+O25</f>
        <v>185310</v>
      </c>
      <c r="L23" s="29"/>
      <c r="M23" s="29">
        <v>185310</v>
      </c>
      <c r="N23" s="35"/>
      <c r="O23" s="35"/>
      <c r="P23" s="27"/>
    </row>
    <row r="24" spans="1:16" ht="18" customHeight="1" x14ac:dyDescent="0.25">
      <c r="A24" s="45"/>
      <c r="B24" s="61"/>
      <c r="C24" s="49"/>
      <c r="D24" s="52"/>
      <c r="E24" s="37"/>
      <c r="F24" s="56"/>
      <c r="G24" s="57"/>
      <c r="H24" s="37"/>
      <c r="I24" s="37"/>
      <c r="J24" s="37"/>
      <c r="K24" s="38"/>
      <c r="L24" s="38"/>
      <c r="M24" s="38"/>
      <c r="N24" s="39"/>
      <c r="O24" s="39"/>
      <c r="P24" s="27"/>
    </row>
    <row r="25" spans="1:16" ht="18" customHeight="1" x14ac:dyDescent="0.25">
      <c r="A25" s="46"/>
      <c r="B25" s="62"/>
      <c r="C25" s="50"/>
      <c r="D25" s="53"/>
      <c r="E25" s="34"/>
      <c r="F25" s="58"/>
      <c r="G25" s="59"/>
      <c r="H25" s="34"/>
      <c r="I25" s="34"/>
      <c r="J25" s="34"/>
      <c r="K25" s="30"/>
      <c r="L25" s="30"/>
      <c r="M25" s="30"/>
      <c r="N25" s="36"/>
      <c r="O25" s="36"/>
      <c r="P25" s="28"/>
    </row>
    <row r="26" spans="1:16" ht="26.25" customHeight="1" x14ac:dyDescent="0.25">
      <c r="A26" s="44" t="s">
        <v>77</v>
      </c>
      <c r="B26" s="65" t="s">
        <v>28</v>
      </c>
      <c r="C26" s="65" t="s">
        <v>20</v>
      </c>
      <c r="D26" s="63" t="s">
        <v>31</v>
      </c>
      <c r="E26" s="47" t="s">
        <v>62</v>
      </c>
      <c r="F26" s="54" t="s">
        <v>57</v>
      </c>
      <c r="G26" s="55"/>
      <c r="H26" s="47" t="s">
        <v>25</v>
      </c>
      <c r="I26" s="33" t="s">
        <v>25</v>
      </c>
      <c r="J26" s="31">
        <v>2022</v>
      </c>
      <c r="K26" s="35">
        <f>L28+M26+N28+O28</f>
        <v>150104.43895000001</v>
      </c>
      <c r="L26" s="35"/>
      <c r="M26" s="35">
        <v>150104.43895000001</v>
      </c>
      <c r="N26" s="35"/>
      <c r="O26" s="35"/>
      <c r="P26" s="26">
        <v>143991.49</v>
      </c>
    </row>
    <row r="27" spans="1:16" ht="28.15" customHeight="1" x14ac:dyDescent="0.25">
      <c r="A27" s="45"/>
      <c r="B27" s="65"/>
      <c r="C27" s="65"/>
      <c r="D27" s="63"/>
      <c r="E27" s="47"/>
      <c r="F27" s="56"/>
      <c r="G27" s="57"/>
      <c r="H27" s="47"/>
      <c r="I27" s="37"/>
      <c r="J27" s="40"/>
      <c r="K27" s="39"/>
      <c r="L27" s="39"/>
      <c r="M27" s="39"/>
      <c r="N27" s="39"/>
      <c r="O27" s="39"/>
      <c r="P27" s="27"/>
    </row>
    <row r="28" spans="1:16" ht="38.25" customHeight="1" x14ac:dyDescent="0.25">
      <c r="A28" s="45"/>
      <c r="B28" s="65"/>
      <c r="C28" s="65"/>
      <c r="D28" s="63"/>
      <c r="E28" s="47"/>
      <c r="F28" s="56"/>
      <c r="G28" s="57"/>
      <c r="H28" s="47"/>
      <c r="I28" s="37"/>
      <c r="J28" s="32"/>
      <c r="K28" s="36"/>
      <c r="L28" s="36"/>
      <c r="M28" s="36"/>
      <c r="N28" s="36"/>
      <c r="O28" s="36"/>
      <c r="P28" s="27"/>
    </row>
    <row r="29" spans="1:16" ht="18" customHeight="1" x14ac:dyDescent="0.25">
      <c r="A29" s="45"/>
      <c r="B29" s="60" t="s">
        <v>37</v>
      </c>
      <c r="C29" s="48"/>
      <c r="D29" s="51" t="s">
        <v>72</v>
      </c>
      <c r="E29" s="33"/>
      <c r="F29" s="54"/>
      <c r="G29" s="55"/>
      <c r="H29" s="33"/>
      <c r="I29" s="33"/>
      <c r="J29" s="33">
        <v>2022</v>
      </c>
      <c r="K29" s="29">
        <f>L31+M29+N31+O31</f>
        <v>150104.44</v>
      </c>
      <c r="L29" s="35"/>
      <c r="M29" s="29">
        <v>150104.44</v>
      </c>
      <c r="N29" s="35"/>
      <c r="O29" s="35"/>
      <c r="P29" s="27"/>
    </row>
    <row r="30" spans="1:16" ht="18" customHeight="1" x14ac:dyDescent="0.25">
      <c r="A30" s="45"/>
      <c r="B30" s="61"/>
      <c r="C30" s="49"/>
      <c r="D30" s="52"/>
      <c r="E30" s="37"/>
      <c r="F30" s="56"/>
      <c r="G30" s="57"/>
      <c r="H30" s="37"/>
      <c r="I30" s="37"/>
      <c r="J30" s="37"/>
      <c r="K30" s="38"/>
      <c r="L30" s="39"/>
      <c r="M30" s="38"/>
      <c r="N30" s="39"/>
      <c r="O30" s="39"/>
      <c r="P30" s="27"/>
    </row>
    <row r="31" spans="1:16" ht="18" customHeight="1" x14ac:dyDescent="0.25">
      <c r="A31" s="46"/>
      <c r="B31" s="62"/>
      <c r="C31" s="50"/>
      <c r="D31" s="53"/>
      <c r="E31" s="34"/>
      <c r="F31" s="58"/>
      <c r="G31" s="59"/>
      <c r="H31" s="34"/>
      <c r="I31" s="34"/>
      <c r="J31" s="34"/>
      <c r="K31" s="30"/>
      <c r="L31" s="36"/>
      <c r="M31" s="30"/>
      <c r="N31" s="36"/>
      <c r="O31" s="36"/>
      <c r="P31" s="28"/>
    </row>
    <row r="32" spans="1:16" ht="12" customHeight="1" x14ac:dyDescent="0.25">
      <c r="A32" s="44" t="s">
        <v>78</v>
      </c>
      <c r="B32" s="48" t="s">
        <v>23</v>
      </c>
      <c r="C32" s="48" t="s">
        <v>21</v>
      </c>
      <c r="D32" s="51" t="s">
        <v>55</v>
      </c>
      <c r="E32" s="94" t="s">
        <v>67</v>
      </c>
      <c r="F32" s="97" t="s">
        <v>66</v>
      </c>
      <c r="G32" s="67"/>
      <c r="H32" s="47" t="s">
        <v>25</v>
      </c>
      <c r="I32" s="33" t="s">
        <v>25</v>
      </c>
      <c r="J32" s="33">
        <v>2022</v>
      </c>
      <c r="K32" s="29">
        <f>L34+M32+N34+O34</f>
        <v>111508.56105</v>
      </c>
      <c r="L32" s="29"/>
      <c r="M32" s="29">
        <v>111508.56105</v>
      </c>
      <c r="N32" s="29"/>
      <c r="O32" s="29"/>
      <c r="P32" s="26">
        <v>4956.6400000000003</v>
      </c>
    </row>
    <row r="33" spans="1:16" ht="18" customHeight="1" x14ac:dyDescent="0.25">
      <c r="A33" s="45"/>
      <c r="B33" s="49"/>
      <c r="C33" s="49"/>
      <c r="D33" s="52"/>
      <c r="E33" s="95"/>
      <c r="F33" s="68"/>
      <c r="G33" s="69"/>
      <c r="H33" s="47"/>
      <c r="I33" s="37"/>
      <c r="J33" s="37"/>
      <c r="K33" s="38"/>
      <c r="L33" s="38"/>
      <c r="M33" s="38"/>
      <c r="N33" s="38"/>
      <c r="O33" s="38"/>
      <c r="P33" s="27"/>
    </row>
    <row r="34" spans="1:16" ht="22.5" customHeight="1" x14ac:dyDescent="0.25">
      <c r="A34" s="45"/>
      <c r="B34" s="49"/>
      <c r="C34" s="49"/>
      <c r="D34" s="52"/>
      <c r="E34" s="95"/>
      <c r="F34" s="68"/>
      <c r="G34" s="69"/>
      <c r="H34" s="47"/>
      <c r="I34" s="37"/>
      <c r="J34" s="34"/>
      <c r="K34" s="30"/>
      <c r="L34" s="30"/>
      <c r="M34" s="30"/>
      <c r="N34" s="30"/>
      <c r="O34" s="30"/>
      <c r="P34" s="27"/>
    </row>
    <row r="35" spans="1:16" ht="43.5" customHeight="1" x14ac:dyDescent="0.25">
      <c r="A35" s="45"/>
      <c r="B35" s="49"/>
      <c r="C35" s="49"/>
      <c r="D35" s="52"/>
      <c r="E35" s="95"/>
      <c r="F35" s="68"/>
      <c r="G35" s="69"/>
      <c r="H35" s="47"/>
      <c r="I35" s="37"/>
      <c r="J35" s="23">
        <v>2023</v>
      </c>
      <c r="K35" s="22">
        <v>55000</v>
      </c>
      <c r="L35" s="22"/>
      <c r="M35" s="22">
        <v>55000</v>
      </c>
      <c r="N35" s="22"/>
      <c r="O35" s="22"/>
      <c r="P35" s="27"/>
    </row>
    <row r="36" spans="1:16" ht="64.5" customHeight="1" x14ac:dyDescent="0.25">
      <c r="A36" s="45"/>
      <c r="B36" s="50"/>
      <c r="C36" s="50"/>
      <c r="D36" s="53"/>
      <c r="E36" s="96"/>
      <c r="F36" s="70"/>
      <c r="G36" s="71"/>
      <c r="H36" s="47"/>
      <c r="I36" s="34"/>
      <c r="J36" s="21" t="s">
        <v>63</v>
      </c>
      <c r="K36" s="4">
        <f>SUM(K32:K35)</f>
        <v>166508.56105000002</v>
      </c>
      <c r="L36" s="4"/>
      <c r="M36" s="4">
        <f>K36</f>
        <v>166508.56105000002</v>
      </c>
      <c r="N36" s="4"/>
      <c r="O36" s="4"/>
      <c r="P36" s="27"/>
    </row>
    <row r="37" spans="1:16" x14ac:dyDescent="0.25">
      <c r="A37" s="45"/>
      <c r="B37" s="48" t="s">
        <v>37</v>
      </c>
      <c r="C37" s="48"/>
      <c r="D37" s="51" t="s">
        <v>73</v>
      </c>
      <c r="E37" s="33"/>
      <c r="F37" s="66"/>
      <c r="G37" s="67"/>
      <c r="H37" s="33"/>
      <c r="I37" s="33"/>
      <c r="J37" s="33">
        <v>2022</v>
      </c>
      <c r="K37" s="29">
        <f>L39+M37+N39+O39</f>
        <v>111508.56105</v>
      </c>
      <c r="L37" s="29"/>
      <c r="M37" s="29">
        <v>111508.56105</v>
      </c>
      <c r="N37" s="35"/>
      <c r="O37" s="35"/>
      <c r="P37" s="27"/>
    </row>
    <row r="38" spans="1:16" ht="6.75" customHeight="1" x14ac:dyDescent="0.25">
      <c r="A38" s="45"/>
      <c r="B38" s="49"/>
      <c r="C38" s="49"/>
      <c r="D38" s="52"/>
      <c r="E38" s="37"/>
      <c r="F38" s="68"/>
      <c r="G38" s="69"/>
      <c r="H38" s="37"/>
      <c r="I38" s="37"/>
      <c r="J38" s="37"/>
      <c r="K38" s="38"/>
      <c r="L38" s="38"/>
      <c r="M38" s="38"/>
      <c r="N38" s="39"/>
      <c r="O38" s="39"/>
      <c r="P38" s="27"/>
    </row>
    <row r="39" spans="1:16" ht="12.75" customHeight="1" x14ac:dyDescent="0.25">
      <c r="A39" s="45"/>
      <c r="B39" s="49"/>
      <c r="C39" s="49"/>
      <c r="D39" s="52"/>
      <c r="E39" s="37"/>
      <c r="F39" s="68"/>
      <c r="G39" s="69"/>
      <c r="H39" s="37"/>
      <c r="I39" s="37"/>
      <c r="J39" s="34"/>
      <c r="K39" s="30"/>
      <c r="L39" s="30"/>
      <c r="M39" s="30"/>
      <c r="N39" s="36"/>
      <c r="O39" s="36"/>
      <c r="P39" s="27"/>
    </row>
    <row r="40" spans="1:16" ht="33" customHeight="1" x14ac:dyDescent="0.25">
      <c r="A40" s="46"/>
      <c r="B40" s="50"/>
      <c r="C40" s="50"/>
      <c r="D40" s="53"/>
      <c r="E40" s="34"/>
      <c r="F40" s="70"/>
      <c r="G40" s="71"/>
      <c r="H40" s="34"/>
      <c r="I40" s="34"/>
      <c r="J40" s="23">
        <v>2023</v>
      </c>
      <c r="K40" s="22">
        <f>L40+M40+N40+O40</f>
        <v>55000</v>
      </c>
      <c r="L40" s="22"/>
      <c r="M40" s="22">
        <v>55000</v>
      </c>
      <c r="N40" s="4"/>
      <c r="O40" s="4"/>
      <c r="P40" s="28"/>
    </row>
    <row r="41" spans="1:16" ht="12.75" customHeight="1" x14ac:dyDescent="0.25">
      <c r="A41" s="44" t="s">
        <v>79</v>
      </c>
      <c r="B41" s="65" t="s">
        <v>29</v>
      </c>
      <c r="C41" s="65" t="s">
        <v>16</v>
      </c>
      <c r="D41" s="63" t="s">
        <v>56</v>
      </c>
      <c r="E41" s="47" t="s">
        <v>30</v>
      </c>
      <c r="F41" s="54" t="s">
        <v>42</v>
      </c>
      <c r="G41" s="55"/>
      <c r="H41" s="47" t="s">
        <v>25</v>
      </c>
      <c r="I41" s="47" t="s">
        <v>25</v>
      </c>
      <c r="J41" s="33">
        <v>2022</v>
      </c>
      <c r="K41" s="29">
        <f>L43+M41+N43+O43</f>
        <v>151276</v>
      </c>
      <c r="L41" s="29"/>
      <c r="M41" s="29">
        <v>151276</v>
      </c>
      <c r="N41" s="35"/>
      <c r="O41" s="35"/>
      <c r="P41" s="26">
        <v>157295.91</v>
      </c>
    </row>
    <row r="42" spans="1:16" ht="11.25" customHeight="1" x14ac:dyDescent="0.25">
      <c r="A42" s="45"/>
      <c r="B42" s="65"/>
      <c r="C42" s="65"/>
      <c r="D42" s="63"/>
      <c r="E42" s="47"/>
      <c r="F42" s="56"/>
      <c r="G42" s="57"/>
      <c r="H42" s="47"/>
      <c r="I42" s="47"/>
      <c r="J42" s="37"/>
      <c r="K42" s="38"/>
      <c r="L42" s="38"/>
      <c r="M42" s="38"/>
      <c r="N42" s="39"/>
      <c r="O42" s="39"/>
      <c r="P42" s="27"/>
    </row>
    <row r="43" spans="1:16" ht="15.75" customHeight="1" x14ac:dyDescent="0.25">
      <c r="A43" s="45"/>
      <c r="B43" s="65"/>
      <c r="C43" s="65"/>
      <c r="D43" s="63"/>
      <c r="E43" s="47"/>
      <c r="F43" s="56"/>
      <c r="G43" s="57"/>
      <c r="H43" s="47"/>
      <c r="I43" s="47"/>
      <c r="J43" s="34"/>
      <c r="K43" s="30"/>
      <c r="L43" s="30"/>
      <c r="M43" s="30"/>
      <c r="N43" s="36"/>
      <c r="O43" s="36"/>
      <c r="P43" s="27"/>
    </row>
    <row r="44" spans="1:16" ht="39.75" customHeight="1" x14ac:dyDescent="0.25">
      <c r="A44" s="45"/>
      <c r="B44" s="65"/>
      <c r="C44" s="65"/>
      <c r="D44" s="63"/>
      <c r="E44" s="47"/>
      <c r="F44" s="56"/>
      <c r="G44" s="57"/>
      <c r="H44" s="47"/>
      <c r="I44" s="47"/>
      <c r="J44" s="23">
        <v>2023</v>
      </c>
      <c r="K44" s="22">
        <f>L44+M44+N44+O44</f>
        <v>25000</v>
      </c>
      <c r="L44" s="22"/>
      <c r="M44" s="22">
        <v>25000</v>
      </c>
      <c r="N44" s="4"/>
      <c r="O44" s="4"/>
      <c r="P44" s="27"/>
    </row>
    <row r="45" spans="1:16" ht="100.5" customHeight="1" x14ac:dyDescent="0.25">
      <c r="A45" s="45"/>
      <c r="B45" s="65"/>
      <c r="C45" s="65"/>
      <c r="D45" s="63"/>
      <c r="E45" s="47"/>
      <c r="F45" s="58"/>
      <c r="G45" s="59"/>
      <c r="H45" s="47"/>
      <c r="I45" s="47"/>
      <c r="J45" s="21" t="s">
        <v>63</v>
      </c>
      <c r="K45" s="4">
        <f>SUM(K41:K44)</f>
        <v>176276</v>
      </c>
      <c r="L45" s="4"/>
      <c r="M45" s="4">
        <f>K45</f>
        <v>176276</v>
      </c>
      <c r="N45" s="4"/>
      <c r="O45" s="4"/>
      <c r="P45" s="27"/>
    </row>
    <row r="46" spans="1:16" x14ac:dyDescent="0.25">
      <c r="A46" s="45"/>
      <c r="B46" s="48" t="s">
        <v>37</v>
      </c>
      <c r="C46" s="48"/>
      <c r="D46" s="51" t="s">
        <v>73</v>
      </c>
      <c r="E46" s="33"/>
      <c r="F46" s="54"/>
      <c r="G46" s="55"/>
      <c r="H46" s="33"/>
      <c r="I46" s="33"/>
      <c r="J46" s="33">
        <v>2022</v>
      </c>
      <c r="K46" s="29">
        <f>L48+M46+N48+O48</f>
        <v>151276</v>
      </c>
      <c r="L46" s="29"/>
      <c r="M46" s="29">
        <f>M41</f>
        <v>151276</v>
      </c>
      <c r="N46" s="35"/>
      <c r="O46" s="35"/>
      <c r="P46" s="27"/>
    </row>
    <row r="47" spans="1:16" x14ac:dyDescent="0.25">
      <c r="A47" s="45"/>
      <c r="B47" s="49"/>
      <c r="C47" s="49"/>
      <c r="D47" s="52"/>
      <c r="E47" s="37"/>
      <c r="F47" s="56"/>
      <c r="G47" s="57"/>
      <c r="H47" s="37"/>
      <c r="I47" s="37"/>
      <c r="J47" s="37"/>
      <c r="K47" s="38"/>
      <c r="L47" s="38"/>
      <c r="M47" s="38"/>
      <c r="N47" s="39"/>
      <c r="O47" s="39"/>
      <c r="P47" s="27"/>
    </row>
    <row r="48" spans="1:16" x14ac:dyDescent="0.25">
      <c r="A48" s="45"/>
      <c r="B48" s="49"/>
      <c r="C48" s="49"/>
      <c r="D48" s="52"/>
      <c r="E48" s="37"/>
      <c r="F48" s="56"/>
      <c r="G48" s="57"/>
      <c r="H48" s="37"/>
      <c r="I48" s="37"/>
      <c r="J48" s="34"/>
      <c r="K48" s="30"/>
      <c r="L48" s="30"/>
      <c r="M48" s="30"/>
      <c r="N48" s="36"/>
      <c r="O48" s="36"/>
      <c r="P48" s="27"/>
    </row>
    <row r="49" spans="1:16" ht="38.25" customHeight="1" x14ac:dyDescent="0.25">
      <c r="A49" s="46"/>
      <c r="B49" s="50"/>
      <c r="C49" s="50"/>
      <c r="D49" s="53"/>
      <c r="E49" s="34"/>
      <c r="F49" s="58"/>
      <c r="G49" s="59"/>
      <c r="H49" s="34"/>
      <c r="I49" s="34"/>
      <c r="J49" s="23">
        <v>2023</v>
      </c>
      <c r="K49" s="22">
        <f>L49+M49+N49+O49</f>
        <v>25000</v>
      </c>
      <c r="L49" s="22"/>
      <c r="M49" s="22">
        <f>M44</f>
        <v>25000</v>
      </c>
      <c r="N49" s="4"/>
      <c r="O49" s="4"/>
      <c r="P49" s="28"/>
    </row>
    <row r="50" spans="1:16" ht="15" customHeight="1" x14ac:dyDescent="0.25">
      <c r="A50" s="44" t="s">
        <v>80</v>
      </c>
      <c r="B50" s="65" t="s">
        <v>49</v>
      </c>
      <c r="C50" s="65" t="s">
        <v>14</v>
      </c>
      <c r="D50" s="63" t="s">
        <v>45</v>
      </c>
      <c r="E50" s="47" t="s">
        <v>69</v>
      </c>
      <c r="F50" s="87">
        <v>781545.5</v>
      </c>
      <c r="G50" s="87"/>
      <c r="H50" s="47" t="s">
        <v>36</v>
      </c>
      <c r="I50" s="47" t="s">
        <v>36</v>
      </c>
      <c r="J50" s="33">
        <v>2022</v>
      </c>
      <c r="K50" s="29">
        <f>M50</f>
        <v>194111.9</v>
      </c>
      <c r="L50" s="29"/>
      <c r="M50" s="29">
        <v>194111.9</v>
      </c>
      <c r="N50" s="35"/>
      <c r="O50" s="35"/>
      <c r="P50" s="24">
        <v>11173.15</v>
      </c>
    </row>
    <row r="51" spans="1:16" ht="15" customHeight="1" x14ac:dyDescent="0.25">
      <c r="A51" s="45"/>
      <c r="B51" s="65"/>
      <c r="C51" s="65"/>
      <c r="D51" s="63"/>
      <c r="E51" s="47"/>
      <c r="F51" s="87"/>
      <c r="G51" s="87"/>
      <c r="H51" s="47"/>
      <c r="I51" s="47"/>
      <c r="J51" s="34"/>
      <c r="K51" s="30"/>
      <c r="L51" s="30"/>
      <c r="M51" s="30"/>
      <c r="N51" s="36"/>
      <c r="O51" s="36"/>
      <c r="P51" s="25"/>
    </row>
    <row r="52" spans="1:16" ht="21" customHeight="1" x14ac:dyDescent="0.25">
      <c r="A52" s="45"/>
      <c r="B52" s="65"/>
      <c r="C52" s="65"/>
      <c r="D52" s="63"/>
      <c r="E52" s="47"/>
      <c r="F52" s="87"/>
      <c r="G52" s="87"/>
      <c r="H52" s="47"/>
      <c r="I52" s="47"/>
      <c r="J52" s="23">
        <v>2023</v>
      </c>
      <c r="K52" s="22">
        <f>M52</f>
        <v>487433.6</v>
      </c>
      <c r="L52" s="22"/>
      <c r="M52" s="22">
        <v>487433.6</v>
      </c>
      <c r="N52" s="4"/>
      <c r="O52" s="4"/>
      <c r="P52" s="25"/>
    </row>
    <row r="53" spans="1:16" ht="17.25" customHeight="1" x14ac:dyDescent="0.25">
      <c r="A53" s="45"/>
      <c r="B53" s="65"/>
      <c r="C53" s="65"/>
      <c r="D53" s="63"/>
      <c r="E53" s="47"/>
      <c r="F53" s="87"/>
      <c r="G53" s="87"/>
      <c r="H53" s="47"/>
      <c r="I53" s="47"/>
      <c r="J53" s="23">
        <v>2024</v>
      </c>
      <c r="K53" s="22">
        <f t="shared" ref="K53:K61" si="0">M53</f>
        <v>100000</v>
      </c>
      <c r="L53" s="22"/>
      <c r="M53" s="22">
        <v>100000</v>
      </c>
      <c r="N53" s="4"/>
      <c r="O53" s="4"/>
      <c r="P53" s="25"/>
    </row>
    <row r="54" spans="1:16" ht="41.25" customHeight="1" x14ac:dyDescent="0.25">
      <c r="A54" s="45"/>
      <c r="B54" s="65"/>
      <c r="C54" s="65"/>
      <c r="D54" s="63"/>
      <c r="E54" s="47"/>
      <c r="F54" s="87"/>
      <c r="G54" s="87"/>
      <c r="H54" s="47"/>
      <c r="I54" s="47"/>
      <c r="J54" s="21" t="s">
        <v>64</v>
      </c>
      <c r="K54" s="4">
        <f>M54</f>
        <v>781545.5</v>
      </c>
      <c r="L54" s="4"/>
      <c r="M54" s="4">
        <f>SUM(M50:M53)</f>
        <v>781545.5</v>
      </c>
      <c r="N54" s="4"/>
      <c r="O54" s="4"/>
      <c r="P54" s="25"/>
    </row>
    <row r="55" spans="1:16" s="14" customFormat="1" ht="17.25" customHeight="1" x14ac:dyDescent="0.25">
      <c r="A55" s="45"/>
      <c r="B55" s="48" t="s">
        <v>38</v>
      </c>
      <c r="C55" s="48"/>
      <c r="D55" s="100" t="s">
        <v>70</v>
      </c>
      <c r="E55" s="33"/>
      <c r="F55" s="54"/>
      <c r="G55" s="55"/>
      <c r="H55" s="33"/>
      <c r="I55" s="33"/>
      <c r="J55" s="33">
        <v>2022</v>
      </c>
      <c r="K55" s="29">
        <f>M55</f>
        <v>1322.01</v>
      </c>
      <c r="L55" s="29"/>
      <c r="M55" s="29">
        <v>1322.01</v>
      </c>
      <c r="N55" s="35"/>
      <c r="O55" s="35"/>
      <c r="P55" s="25"/>
    </row>
    <row r="56" spans="1:16" s="14" customFormat="1" ht="17.25" customHeight="1" x14ac:dyDescent="0.25">
      <c r="A56" s="45"/>
      <c r="B56" s="49"/>
      <c r="C56" s="49"/>
      <c r="D56" s="101"/>
      <c r="E56" s="37"/>
      <c r="F56" s="56"/>
      <c r="G56" s="57"/>
      <c r="H56" s="37"/>
      <c r="I56" s="37"/>
      <c r="J56" s="34"/>
      <c r="K56" s="30"/>
      <c r="L56" s="30"/>
      <c r="M56" s="30"/>
      <c r="N56" s="36"/>
      <c r="O56" s="36"/>
      <c r="P56" s="25"/>
    </row>
    <row r="57" spans="1:16" s="14" customFormat="1" ht="25.5" customHeight="1" x14ac:dyDescent="0.25">
      <c r="A57" s="45"/>
      <c r="B57" s="50"/>
      <c r="C57" s="50"/>
      <c r="D57" s="102"/>
      <c r="E57" s="34"/>
      <c r="F57" s="58"/>
      <c r="G57" s="59"/>
      <c r="H57" s="34"/>
      <c r="I57" s="34"/>
      <c r="J57" s="23">
        <v>2023</v>
      </c>
      <c r="K57" s="22">
        <f t="shared" si="0"/>
        <v>11367.99</v>
      </c>
      <c r="L57" s="22"/>
      <c r="M57" s="22">
        <v>11367.99</v>
      </c>
      <c r="N57" s="4"/>
      <c r="O57" s="4"/>
      <c r="P57" s="25"/>
    </row>
    <row r="58" spans="1:16" s="14" customFormat="1" ht="17.25" customHeight="1" x14ac:dyDescent="0.25">
      <c r="A58" s="45"/>
      <c r="B58" s="48" t="s">
        <v>37</v>
      </c>
      <c r="C58" s="48"/>
      <c r="D58" s="100" t="s">
        <v>64</v>
      </c>
      <c r="E58" s="33"/>
      <c r="F58" s="54"/>
      <c r="G58" s="55"/>
      <c r="H58" s="33"/>
      <c r="I58" s="33"/>
      <c r="J58" s="33">
        <v>2022</v>
      </c>
      <c r="K58" s="29">
        <f>M58</f>
        <v>192789.89</v>
      </c>
      <c r="L58" s="29"/>
      <c r="M58" s="29">
        <v>192789.89</v>
      </c>
      <c r="N58" s="35"/>
      <c r="O58" s="35"/>
      <c r="P58" s="25"/>
    </row>
    <row r="59" spans="1:16" s="14" customFormat="1" ht="17.25" customHeight="1" x14ac:dyDescent="0.25">
      <c r="A59" s="45"/>
      <c r="B59" s="49"/>
      <c r="C59" s="49"/>
      <c r="D59" s="101"/>
      <c r="E59" s="37"/>
      <c r="F59" s="56"/>
      <c r="G59" s="57"/>
      <c r="H59" s="37"/>
      <c r="I59" s="37"/>
      <c r="J59" s="34"/>
      <c r="K59" s="30"/>
      <c r="L59" s="30"/>
      <c r="M59" s="30"/>
      <c r="N59" s="36"/>
      <c r="O59" s="36"/>
      <c r="P59" s="25"/>
    </row>
    <row r="60" spans="1:16" s="14" customFormat="1" ht="15" customHeight="1" x14ac:dyDescent="0.25">
      <c r="A60" s="45"/>
      <c r="B60" s="49"/>
      <c r="C60" s="49"/>
      <c r="D60" s="101"/>
      <c r="E60" s="37"/>
      <c r="F60" s="56"/>
      <c r="G60" s="57"/>
      <c r="H60" s="37"/>
      <c r="I60" s="37"/>
      <c r="J60" s="23">
        <v>2023</v>
      </c>
      <c r="K60" s="22">
        <f t="shared" si="0"/>
        <v>476065.61</v>
      </c>
      <c r="L60" s="22"/>
      <c r="M60" s="22">
        <v>476065.61</v>
      </c>
      <c r="N60" s="4"/>
      <c r="O60" s="4"/>
      <c r="P60" s="25"/>
    </row>
    <row r="61" spans="1:16" s="14" customFormat="1" ht="15" customHeight="1" x14ac:dyDescent="0.25">
      <c r="A61" s="46"/>
      <c r="B61" s="50"/>
      <c r="C61" s="50"/>
      <c r="D61" s="102"/>
      <c r="E61" s="34"/>
      <c r="F61" s="58"/>
      <c r="G61" s="59"/>
      <c r="H61" s="34"/>
      <c r="I61" s="34"/>
      <c r="J61" s="23">
        <v>2024</v>
      </c>
      <c r="K61" s="22">
        <f t="shared" si="0"/>
        <v>100000</v>
      </c>
      <c r="L61" s="22"/>
      <c r="M61" s="22">
        <v>100000</v>
      </c>
      <c r="N61" s="4"/>
      <c r="O61" s="4"/>
      <c r="P61" s="25"/>
    </row>
    <row r="62" spans="1:16" s="14" customFormat="1" ht="15" customHeight="1" x14ac:dyDescent="0.25">
      <c r="A62" s="103">
        <v>8</v>
      </c>
      <c r="B62" s="33" t="s">
        <v>47</v>
      </c>
      <c r="C62" s="33" t="s">
        <v>17</v>
      </c>
      <c r="D62" s="33" t="s">
        <v>50</v>
      </c>
      <c r="E62" s="33" t="s">
        <v>44</v>
      </c>
      <c r="F62" s="66" t="s">
        <v>61</v>
      </c>
      <c r="G62" s="67"/>
      <c r="H62" s="33" t="s">
        <v>36</v>
      </c>
      <c r="I62" s="33" t="s">
        <v>36</v>
      </c>
      <c r="J62" s="33">
        <v>2022</v>
      </c>
      <c r="K62" s="29">
        <v>371877.5</v>
      </c>
      <c r="L62" s="29">
        <v>246005.37</v>
      </c>
      <c r="M62" s="29">
        <f>K62-L62</f>
        <v>125872.13</v>
      </c>
      <c r="N62" s="35"/>
      <c r="O62" s="35"/>
      <c r="P62" s="64">
        <v>333599.69</v>
      </c>
    </row>
    <row r="63" spans="1:16" ht="12" customHeight="1" x14ac:dyDescent="0.25">
      <c r="A63" s="104"/>
      <c r="B63" s="37"/>
      <c r="C63" s="37"/>
      <c r="D63" s="37"/>
      <c r="E63" s="37"/>
      <c r="F63" s="68"/>
      <c r="G63" s="69"/>
      <c r="H63" s="37"/>
      <c r="I63" s="37"/>
      <c r="J63" s="37"/>
      <c r="K63" s="38"/>
      <c r="L63" s="38"/>
      <c r="M63" s="38"/>
      <c r="N63" s="39"/>
      <c r="O63" s="39"/>
      <c r="P63" s="64"/>
    </row>
    <row r="64" spans="1:16" ht="12" customHeight="1" x14ac:dyDescent="0.25">
      <c r="A64" s="104"/>
      <c r="B64" s="37"/>
      <c r="C64" s="37"/>
      <c r="D64" s="37"/>
      <c r="E64" s="37"/>
      <c r="F64" s="68"/>
      <c r="G64" s="69"/>
      <c r="H64" s="37"/>
      <c r="I64" s="37"/>
      <c r="J64" s="34"/>
      <c r="K64" s="30"/>
      <c r="L64" s="30"/>
      <c r="M64" s="30"/>
      <c r="N64" s="36"/>
      <c r="O64" s="36"/>
      <c r="P64" s="64"/>
    </row>
    <row r="65" spans="1:16" ht="30" customHeight="1" x14ac:dyDescent="0.25">
      <c r="A65" s="104"/>
      <c r="B65" s="37"/>
      <c r="C65" s="37"/>
      <c r="D65" s="37"/>
      <c r="E65" s="37"/>
      <c r="F65" s="68"/>
      <c r="G65" s="69"/>
      <c r="H65" s="37"/>
      <c r="I65" s="37"/>
      <c r="J65" s="12">
        <v>2023</v>
      </c>
      <c r="K65" s="22">
        <v>195877.5</v>
      </c>
      <c r="L65" s="22">
        <v>129577.39</v>
      </c>
      <c r="M65" s="22">
        <f t="shared" ref="M65" si="1">K65-L65</f>
        <v>66300.11</v>
      </c>
      <c r="N65" s="21"/>
      <c r="O65" s="21"/>
      <c r="P65" s="64"/>
    </row>
    <row r="66" spans="1:16" ht="29.25" customHeight="1" x14ac:dyDescent="0.25">
      <c r="A66" s="104"/>
      <c r="B66" s="37"/>
      <c r="C66" s="37"/>
      <c r="D66" s="37"/>
      <c r="E66" s="37"/>
      <c r="F66" s="68"/>
      <c r="G66" s="69"/>
      <c r="H66" s="37"/>
      <c r="I66" s="37"/>
      <c r="J66" s="12">
        <v>2024</v>
      </c>
      <c r="K66" s="22">
        <f>L66+M66</f>
        <v>222184.88</v>
      </c>
      <c r="L66" s="22">
        <v>119317.18</v>
      </c>
      <c r="M66" s="22">
        <v>102867.7</v>
      </c>
      <c r="N66" s="21"/>
      <c r="O66" s="21"/>
      <c r="P66" s="64"/>
    </row>
    <row r="67" spans="1:16" x14ac:dyDescent="0.25">
      <c r="A67" s="104"/>
      <c r="B67" s="34"/>
      <c r="C67" s="34"/>
      <c r="D67" s="34"/>
      <c r="E67" s="34"/>
      <c r="F67" s="70"/>
      <c r="G67" s="71"/>
      <c r="H67" s="34"/>
      <c r="I67" s="34"/>
      <c r="J67" s="21" t="s">
        <v>64</v>
      </c>
      <c r="K67" s="4">
        <f>SUM(K62:K66)</f>
        <v>789939.88</v>
      </c>
      <c r="L67" s="4">
        <f>SUM(L62:L66)</f>
        <v>494899.94</v>
      </c>
      <c r="M67" s="4">
        <f>SUM(M62:M66)</f>
        <v>295039.94</v>
      </c>
      <c r="N67" s="21"/>
      <c r="O67" s="21"/>
      <c r="P67" s="64"/>
    </row>
    <row r="68" spans="1:16" ht="12" customHeight="1" x14ac:dyDescent="0.25">
      <c r="A68" s="104"/>
      <c r="B68" s="48" t="s">
        <v>37</v>
      </c>
      <c r="C68" s="33"/>
      <c r="D68" s="33" t="s">
        <v>45</v>
      </c>
      <c r="E68" s="31"/>
      <c r="F68" s="88"/>
      <c r="G68" s="89"/>
      <c r="H68" s="33"/>
      <c r="I68" s="33"/>
      <c r="J68" s="33">
        <v>2022</v>
      </c>
      <c r="K68" s="29">
        <f>L68+M68</f>
        <v>371877.5</v>
      </c>
      <c r="L68" s="29">
        <v>246005.37</v>
      </c>
      <c r="M68" s="29">
        <v>125872.13</v>
      </c>
      <c r="N68" s="31"/>
      <c r="O68" s="31"/>
      <c r="P68" s="64"/>
    </row>
    <row r="69" spans="1:16" ht="12" customHeight="1" x14ac:dyDescent="0.25">
      <c r="A69" s="104"/>
      <c r="B69" s="49"/>
      <c r="C69" s="37"/>
      <c r="D69" s="37"/>
      <c r="E69" s="40"/>
      <c r="F69" s="90"/>
      <c r="G69" s="91"/>
      <c r="H69" s="37"/>
      <c r="I69" s="37"/>
      <c r="J69" s="34"/>
      <c r="K69" s="30"/>
      <c r="L69" s="30"/>
      <c r="M69" s="30"/>
      <c r="N69" s="32"/>
      <c r="O69" s="32"/>
      <c r="P69" s="64"/>
    </row>
    <row r="70" spans="1:16" ht="18.75" customHeight="1" x14ac:dyDescent="0.25">
      <c r="A70" s="104"/>
      <c r="B70" s="49"/>
      <c r="C70" s="37"/>
      <c r="D70" s="37"/>
      <c r="E70" s="40"/>
      <c r="F70" s="90"/>
      <c r="G70" s="91"/>
      <c r="H70" s="37"/>
      <c r="I70" s="37"/>
      <c r="J70" s="23">
        <v>2023</v>
      </c>
      <c r="K70" s="22">
        <v>195877.5</v>
      </c>
      <c r="L70" s="22">
        <v>129577.39</v>
      </c>
      <c r="M70" s="22">
        <f t="shared" ref="M70" si="2">K70-L70</f>
        <v>66300.11</v>
      </c>
      <c r="N70" s="21"/>
      <c r="O70" s="21"/>
      <c r="P70" s="64"/>
    </row>
    <row r="71" spans="1:16" ht="17.25" customHeight="1" x14ac:dyDescent="0.25">
      <c r="A71" s="105"/>
      <c r="B71" s="50"/>
      <c r="C71" s="34"/>
      <c r="D71" s="34"/>
      <c r="E71" s="32"/>
      <c r="F71" s="92"/>
      <c r="G71" s="93"/>
      <c r="H71" s="34"/>
      <c r="I71" s="34"/>
      <c r="J71" s="23">
        <v>2024</v>
      </c>
      <c r="K71" s="22">
        <f>L71+M71</f>
        <v>222184.88</v>
      </c>
      <c r="L71" s="22">
        <v>119317.18</v>
      </c>
      <c r="M71" s="22">
        <f>61050.32+41817.38</f>
        <v>102867.7</v>
      </c>
      <c r="N71" s="21"/>
      <c r="O71" s="21"/>
      <c r="P71" s="64"/>
    </row>
    <row r="72" spans="1:16" ht="12" customHeight="1" x14ac:dyDescent="0.25">
      <c r="A72" s="106">
        <v>9</v>
      </c>
      <c r="B72" s="47" t="s">
        <v>48</v>
      </c>
      <c r="C72" s="47" t="s">
        <v>17</v>
      </c>
      <c r="D72" s="47" t="s">
        <v>45</v>
      </c>
      <c r="E72" s="47" t="s">
        <v>58</v>
      </c>
      <c r="F72" s="107" t="s">
        <v>60</v>
      </c>
      <c r="G72" s="108"/>
      <c r="H72" s="47" t="s">
        <v>36</v>
      </c>
      <c r="I72" s="47" t="s">
        <v>36</v>
      </c>
      <c r="J72" s="33">
        <v>2022</v>
      </c>
      <c r="K72" s="29">
        <v>200000</v>
      </c>
      <c r="L72" s="29">
        <v>132304.51999999999</v>
      </c>
      <c r="M72" s="29">
        <f>K72-L72</f>
        <v>67695.48000000001</v>
      </c>
      <c r="N72" s="31"/>
      <c r="O72" s="31"/>
      <c r="P72" s="64">
        <v>50000</v>
      </c>
    </row>
    <row r="73" spans="1:16" ht="12" customHeight="1" x14ac:dyDescent="0.25">
      <c r="A73" s="106"/>
      <c r="B73" s="47"/>
      <c r="C73" s="47"/>
      <c r="D73" s="47"/>
      <c r="E73" s="47"/>
      <c r="F73" s="109"/>
      <c r="G73" s="110"/>
      <c r="H73" s="47"/>
      <c r="I73" s="47"/>
      <c r="J73" s="34"/>
      <c r="K73" s="30"/>
      <c r="L73" s="30"/>
      <c r="M73" s="30"/>
      <c r="N73" s="32"/>
      <c r="O73" s="32"/>
      <c r="P73" s="64"/>
    </row>
    <row r="74" spans="1:16" ht="16.5" customHeight="1" x14ac:dyDescent="0.25">
      <c r="A74" s="106"/>
      <c r="B74" s="47"/>
      <c r="C74" s="47"/>
      <c r="D74" s="47"/>
      <c r="E74" s="47"/>
      <c r="F74" s="109"/>
      <c r="G74" s="110"/>
      <c r="H74" s="47"/>
      <c r="I74" s="47"/>
      <c r="J74" s="12">
        <v>2023</v>
      </c>
      <c r="K74" s="22">
        <v>420000</v>
      </c>
      <c r="L74" s="22">
        <v>277839.49</v>
      </c>
      <c r="M74" s="22">
        <f t="shared" ref="M74" si="3">K74-L74</f>
        <v>142160.51</v>
      </c>
      <c r="N74" s="21"/>
      <c r="O74" s="21"/>
      <c r="P74" s="64"/>
    </row>
    <row r="75" spans="1:16" ht="16.5" customHeight="1" x14ac:dyDescent="0.25">
      <c r="A75" s="106"/>
      <c r="B75" s="47"/>
      <c r="C75" s="47"/>
      <c r="D75" s="47"/>
      <c r="E75" s="47"/>
      <c r="F75" s="109"/>
      <c r="G75" s="110"/>
      <c r="H75" s="47"/>
      <c r="I75" s="47"/>
      <c r="J75" s="12">
        <v>2024</v>
      </c>
      <c r="K75" s="22">
        <f>L75+M75</f>
        <v>780499.01</v>
      </c>
      <c r="L75" s="22">
        <v>383683.11</v>
      </c>
      <c r="M75" s="22">
        <f>196316.89+200499.01</f>
        <v>396815.9</v>
      </c>
      <c r="N75" s="21"/>
      <c r="O75" s="21"/>
      <c r="P75" s="64"/>
    </row>
    <row r="76" spans="1:16" ht="23.25" customHeight="1" x14ac:dyDescent="0.25">
      <c r="A76" s="106"/>
      <c r="B76" s="47"/>
      <c r="C76" s="47"/>
      <c r="D76" s="47"/>
      <c r="E76" s="47"/>
      <c r="F76" s="111"/>
      <c r="G76" s="112"/>
      <c r="H76" s="47"/>
      <c r="I76" s="47"/>
      <c r="J76" s="21" t="s">
        <v>64</v>
      </c>
      <c r="K76" s="4">
        <f>SUM(K72:K75)</f>
        <v>1400499.01</v>
      </c>
      <c r="L76" s="4">
        <f>SUM(L72:L75)</f>
        <v>793827.12</v>
      </c>
      <c r="M76" s="4">
        <f>SUM(M72:M75)</f>
        <v>606671.89</v>
      </c>
      <c r="N76" s="21"/>
      <c r="O76" s="21"/>
      <c r="P76" s="64"/>
    </row>
    <row r="77" spans="1:16" ht="12" hidden="1" customHeight="1" x14ac:dyDescent="0.25">
      <c r="A77" s="106"/>
      <c r="B77" s="15" t="s">
        <v>38</v>
      </c>
      <c r="C77" s="13"/>
      <c r="D77" s="13"/>
      <c r="E77" s="13"/>
      <c r="F77" s="113"/>
      <c r="G77" s="114"/>
      <c r="H77" s="13"/>
      <c r="I77" s="13"/>
      <c r="J77" s="23">
        <v>2021</v>
      </c>
      <c r="K77" s="22"/>
      <c r="L77" s="22"/>
      <c r="M77" s="22"/>
      <c r="N77" s="21"/>
      <c r="O77" s="21"/>
      <c r="P77" s="64"/>
    </row>
    <row r="78" spans="1:16" ht="12" customHeight="1" x14ac:dyDescent="0.25">
      <c r="A78" s="106"/>
      <c r="B78" s="48" t="s">
        <v>37</v>
      </c>
      <c r="C78" s="33"/>
      <c r="D78" s="94" t="s">
        <v>45</v>
      </c>
      <c r="E78" s="33"/>
      <c r="F78" s="88"/>
      <c r="G78" s="89"/>
      <c r="H78" s="33"/>
      <c r="I78" s="33"/>
      <c r="J78" s="33">
        <v>2022</v>
      </c>
      <c r="K78" s="29">
        <v>200000</v>
      </c>
      <c r="L78" s="29">
        <v>132304.51999999999</v>
      </c>
      <c r="M78" s="29">
        <f>K78-L78</f>
        <v>67695.48000000001</v>
      </c>
      <c r="N78" s="31"/>
      <c r="O78" s="31"/>
      <c r="P78" s="64"/>
    </row>
    <row r="79" spans="1:16" ht="16.5" customHeight="1" x14ac:dyDescent="0.25">
      <c r="A79" s="106"/>
      <c r="B79" s="49"/>
      <c r="C79" s="37"/>
      <c r="D79" s="95"/>
      <c r="E79" s="37"/>
      <c r="F79" s="90"/>
      <c r="G79" s="91"/>
      <c r="H79" s="37"/>
      <c r="I79" s="37"/>
      <c r="J79" s="34"/>
      <c r="K79" s="30"/>
      <c r="L79" s="30"/>
      <c r="M79" s="30"/>
      <c r="N79" s="32"/>
      <c r="O79" s="32"/>
      <c r="P79" s="64"/>
    </row>
    <row r="80" spans="1:16" ht="22.5" customHeight="1" x14ac:dyDescent="0.25">
      <c r="A80" s="106"/>
      <c r="B80" s="49"/>
      <c r="C80" s="37"/>
      <c r="D80" s="95"/>
      <c r="E80" s="37"/>
      <c r="F80" s="90"/>
      <c r="G80" s="91"/>
      <c r="H80" s="37"/>
      <c r="I80" s="37"/>
      <c r="J80" s="23">
        <v>2023</v>
      </c>
      <c r="K80" s="22">
        <v>420000</v>
      </c>
      <c r="L80" s="22">
        <v>277839.49</v>
      </c>
      <c r="M80" s="22">
        <f t="shared" ref="M80" si="4">K80-L80</f>
        <v>142160.51</v>
      </c>
      <c r="N80" s="21"/>
      <c r="O80" s="21"/>
      <c r="P80" s="64"/>
    </row>
    <row r="81" spans="1:16" ht="27" customHeight="1" x14ac:dyDescent="0.25">
      <c r="A81" s="106"/>
      <c r="B81" s="50"/>
      <c r="C81" s="34"/>
      <c r="D81" s="96"/>
      <c r="E81" s="34"/>
      <c r="F81" s="92"/>
      <c r="G81" s="93"/>
      <c r="H81" s="34"/>
      <c r="I81" s="34"/>
      <c r="J81" s="23">
        <v>2024</v>
      </c>
      <c r="K81" s="22">
        <v>780499.01</v>
      </c>
      <c r="L81" s="22">
        <v>383683.11</v>
      </c>
      <c r="M81" s="22">
        <v>396815.9</v>
      </c>
      <c r="N81" s="21"/>
      <c r="O81" s="21"/>
      <c r="P81" s="64"/>
    </row>
    <row r="82" spans="1:16" x14ac:dyDescent="0.25">
      <c r="A82" s="103">
        <v>10</v>
      </c>
      <c r="B82" s="33" t="s">
        <v>46</v>
      </c>
      <c r="C82" s="33" t="s">
        <v>17</v>
      </c>
      <c r="D82" s="33" t="s">
        <v>51</v>
      </c>
      <c r="E82" s="33" t="s">
        <v>69</v>
      </c>
      <c r="F82" s="107">
        <v>1260412.5</v>
      </c>
      <c r="G82" s="108"/>
      <c r="H82" s="33" t="s">
        <v>36</v>
      </c>
      <c r="I82" s="33" t="s">
        <v>36</v>
      </c>
      <c r="J82" s="33">
        <v>2022</v>
      </c>
      <c r="K82" s="29">
        <f>M82</f>
        <v>17000</v>
      </c>
      <c r="L82" s="29">
        <v>0</v>
      </c>
      <c r="M82" s="29">
        <v>17000</v>
      </c>
      <c r="N82" s="31"/>
      <c r="O82" s="31"/>
      <c r="P82" s="84" t="s">
        <v>68</v>
      </c>
    </row>
    <row r="83" spans="1:16" ht="15" customHeight="1" x14ac:dyDescent="0.25">
      <c r="A83" s="104"/>
      <c r="B83" s="37"/>
      <c r="C83" s="37"/>
      <c r="D83" s="37"/>
      <c r="E83" s="37"/>
      <c r="F83" s="109"/>
      <c r="G83" s="110"/>
      <c r="H83" s="37"/>
      <c r="I83" s="37"/>
      <c r="J83" s="34"/>
      <c r="K83" s="30"/>
      <c r="L83" s="30"/>
      <c r="M83" s="30"/>
      <c r="N83" s="32"/>
      <c r="O83" s="32"/>
      <c r="P83" s="85"/>
    </row>
    <row r="84" spans="1:16" ht="23.25" customHeight="1" x14ac:dyDescent="0.25">
      <c r="A84" s="104"/>
      <c r="B84" s="37"/>
      <c r="C84" s="37"/>
      <c r="D84" s="37"/>
      <c r="E84" s="37"/>
      <c r="F84" s="109"/>
      <c r="G84" s="110"/>
      <c r="H84" s="37"/>
      <c r="I84" s="37"/>
      <c r="J84" s="23">
        <v>2023</v>
      </c>
      <c r="K84" s="22">
        <v>100000</v>
      </c>
      <c r="L84" s="22">
        <v>66152.259999999995</v>
      </c>
      <c r="M84" s="22">
        <f>K84-L84</f>
        <v>33847.740000000005</v>
      </c>
      <c r="N84" s="21"/>
      <c r="O84" s="21"/>
      <c r="P84" s="85"/>
    </row>
    <row r="85" spans="1:16" ht="19.5" customHeight="1" x14ac:dyDescent="0.25">
      <c r="A85" s="104"/>
      <c r="B85" s="37"/>
      <c r="C85" s="37"/>
      <c r="D85" s="37"/>
      <c r="E85" s="37"/>
      <c r="F85" s="109"/>
      <c r="G85" s="110"/>
      <c r="H85" s="37"/>
      <c r="I85" s="37"/>
      <c r="J85" s="23">
        <v>2024</v>
      </c>
      <c r="K85" s="22">
        <v>168022.5</v>
      </c>
      <c r="L85" s="22">
        <v>111150.68</v>
      </c>
      <c r="M85" s="22">
        <f t="shared" ref="M85" si="5">K85-L85</f>
        <v>56871.820000000007</v>
      </c>
      <c r="N85" s="21"/>
      <c r="O85" s="21"/>
      <c r="P85" s="85"/>
    </row>
    <row r="86" spans="1:16" ht="25.5" customHeight="1" x14ac:dyDescent="0.25">
      <c r="A86" s="104"/>
      <c r="B86" s="37"/>
      <c r="C86" s="37"/>
      <c r="D86" s="37"/>
      <c r="E86" s="37"/>
      <c r="F86" s="109"/>
      <c r="G86" s="110"/>
      <c r="H86" s="37"/>
      <c r="I86" s="37"/>
      <c r="J86" s="23">
        <v>2025</v>
      </c>
      <c r="K86" s="22">
        <f>L86+M86</f>
        <v>972390</v>
      </c>
      <c r="L86" s="22">
        <v>643257.96</v>
      </c>
      <c r="M86" s="22">
        <v>329132.03999999998</v>
      </c>
      <c r="N86" s="21"/>
      <c r="O86" s="21"/>
      <c r="P86" s="85"/>
    </row>
    <row r="87" spans="1:16" s="20" customFormat="1" ht="33" customHeight="1" x14ac:dyDescent="0.25">
      <c r="A87" s="104"/>
      <c r="B87" s="34"/>
      <c r="C87" s="34"/>
      <c r="D87" s="34"/>
      <c r="E87" s="34"/>
      <c r="F87" s="111"/>
      <c r="G87" s="112"/>
      <c r="H87" s="34"/>
      <c r="I87" s="34"/>
      <c r="J87" s="21" t="s">
        <v>65</v>
      </c>
      <c r="K87" s="4">
        <f>SUM(K82:K86)</f>
        <v>1257412.5</v>
      </c>
      <c r="L87" s="4">
        <f>SUM(L82:L86)</f>
        <v>820560.89999999991</v>
      </c>
      <c r="M87" s="4">
        <f>SUM(M82:M86)</f>
        <v>436851.6</v>
      </c>
      <c r="N87" s="21"/>
      <c r="O87" s="21"/>
      <c r="P87" s="85"/>
    </row>
    <row r="88" spans="1:16" s="20" customFormat="1" ht="12.75" customHeight="1" x14ac:dyDescent="0.25">
      <c r="A88" s="104"/>
      <c r="B88" s="48" t="s">
        <v>38</v>
      </c>
      <c r="C88" s="33"/>
      <c r="D88" s="33" t="s">
        <v>70</v>
      </c>
      <c r="E88" s="33"/>
      <c r="F88" s="88"/>
      <c r="G88" s="89"/>
      <c r="H88" s="33"/>
      <c r="I88" s="33"/>
      <c r="J88" s="33">
        <v>2022</v>
      </c>
      <c r="K88" s="29">
        <v>17000</v>
      </c>
      <c r="L88" s="29">
        <v>0</v>
      </c>
      <c r="M88" s="29">
        <v>17000</v>
      </c>
      <c r="N88" s="31"/>
      <c r="O88" s="31"/>
      <c r="P88" s="85"/>
    </row>
    <row r="89" spans="1:16" s="20" customFormat="1" ht="9" customHeight="1" x14ac:dyDescent="0.25">
      <c r="A89" s="104"/>
      <c r="B89" s="50"/>
      <c r="C89" s="34"/>
      <c r="D89" s="34"/>
      <c r="E89" s="34"/>
      <c r="F89" s="92"/>
      <c r="G89" s="93"/>
      <c r="H89" s="34"/>
      <c r="I89" s="34"/>
      <c r="J89" s="34"/>
      <c r="K89" s="30"/>
      <c r="L89" s="30"/>
      <c r="M89" s="30"/>
      <c r="N89" s="32"/>
      <c r="O89" s="32"/>
      <c r="P89" s="85"/>
    </row>
    <row r="90" spans="1:16" s="20" customFormat="1" ht="18" customHeight="1" x14ac:dyDescent="0.25">
      <c r="A90" s="104"/>
      <c r="B90" s="37" t="s">
        <v>37</v>
      </c>
      <c r="C90" s="37"/>
      <c r="D90" s="37" t="s">
        <v>75</v>
      </c>
      <c r="E90" s="37"/>
      <c r="F90" s="90"/>
      <c r="G90" s="91"/>
      <c r="H90" s="37"/>
      <c r="I90" s="37"/>
      <c r="J90" s="23">
        <v>2023</v>
      </c>
      <c r="K90" s="22">
        <f>L90+M90</f>
        <v>100000</v>
      </c>
      <c r="L90" s="22">
        <f>L84</f>
        <v>66152.259999999995</v>
      </c>
      <c r="M90" s="22">
        <v>33847.74</v>
      </c>
      <c r="N90" s="21"/>
      <c r="O90" s="21"/>
      <c r="P90" s="85"/>
    </row>
    <row r="91" spans="1:16" s="20" customFormat="1" x14ac:dyDescent="0.25">
      <c r="A91" s="104"/>
      <c r="B91" s="37"/>
      <c r="C91" s="37"/>
      <c r="D91" s="37"/>
      <c r="E91" s="37"/>
      <c r="F91" s="90"/>
      <c r="G91" s="91"/>
      <c r="H91" s="37"/>
      <c r="I91" s="37"/>
      <c r="J91" s="23">
        <v>2024</v>
      </c>
      <c r="K91" s="22">
        <f t="shared" ref="K91" si="6">L91+M91</f>
        <v>168022.5</v>
      </c>
      <c r="L91" s="22">
        <f>L85</f>
        <v>111150.68</v>
      </c>
      <c r="M91" s="22">
        <f>M85</f>
        <v>56871.820000000007</v>
      </c>
      <c r="N91" s="21"/>
      <c r="O91" s="21"/>
      <c r="P91" s="85"/>
    </row>
    <row r="92" spans="1:16" s="20" customFormat="1" x14ac:dyDescent="0.25">
      <c r="A92" s="105"/>
      <c r="B92" s="34"/>
      <c r="C92" s="34"/>
      <c r="D92" s="34"/>
      <c r="E92" s="34"/>
      <c r="F92" s="92"/>
      <c r="G92" s="93"/>
      <c r="H92" s="34"/>
      <c r="I92" s="34"/>
      <c r="J92" s="23">
        <v>2025</v>
      </c>
      <c r="K92" s="22">
        <f>SUM(L92:M92)</f>
        <v>972390</v>
      </c>
      <c r="L92" s="22">
        <v>643257.96</v>
      </c>
      <c r="M92" s="22">
        <v>329132.03999999998</v>
      </c>
      <c r="N92" s="21"/>
      <c r="O92" s="21"/>
      <c r="P92" s="86"/>
    </row>
    <row r="93" spans="1:16" ht="15.75" customHeight="1" x14ac:dyDescent="0.25">
      <c r="A93" s="104"/>
      <c r="B93" s="40" t="s">
        <v>9</v>
      </c>
      <c r="C93" s="40"/>
      <c r="D93" s="37" t="s">
        <v>65</v>
      </c>
      <c r="E93" s="37"/>
      <c r="F93" s="68"/>
      <c r="G93" s="69"/>
      <c r="H93" s="37"/>
      <c r="I93" s="37"/>
      <c r="J93" s="12">
        <v>2022</v>
      </c>
      <c r="K93" s="6">
        <f>K7+K12+K20+K26+K32+K41+K50+K62+K72+K82</f>
        <v>1928275.8299999998</v>
      </c>
      <c r="L93" s="11">
        <f>L62+L72</f>
        <v>378309.89</v>
      </c>
      <c r="M93" s="11">
        <f>M20+M26+M41+M12+M50+M32+M62+M72+M82+M7</f>
        <v>1549965.94</v>
      </c>
      <c r="N93" s="7"/>
      <c r="O93" s="7"/>
      <c r="P93" s="8"/>
    </row>
    <row r="94" spans="1:16" ht="15.75" customHeight="1" x14ac:dyDescent="0.25">
      <c r="A94" s="104"/>
      <c r="B94" s="40"/>
      <c r="C94" s="40"/>
      <c r="D94" s="37"/>
      <c r="E94" s="37"/>
      <c r="F94" s="68"/>
      <c r="G94" s="69"/>
      <c r="H94" s="37"/>
      <c r="I94" s="37"/>
      <c r="J94" s="12">
        <v>2023</v>
      </c>
      <c r="K94" s="6">
        <f>SUM(L94:M94)</f>
        <v>1283311.1000000001</v>
      </c>
      <c r="L94" s="11">
        <f>L65+L74+L84</f>
        <v>473569.14</v>
      </c>
      <c r="M94" s="11">
        <f>M52+M65+M74+M84+M35+M44</f>
        <v>809741.96</v>
      </c>
      <c r="N94" s="7"/>
      <c r="O94" s="7"/>
      <c r="P94" s="8"/>
    </row>
    <row r="95" spans="1:16" ht="15.75" customHeight="1" x14ac:dyDescent="0.25">
      <c r="A95" s="104"/>
      <c r="B95" s="40"/>
      <c r="C95" s="40"/>
      <c r="D95" s="37"/>
      <c r="E95" s="37"/>
      <c r="F95" s="68"/>
      <c r="G95" s="69"/>
      <c r="H95" s="37"/>
      <c r="I95" s="37"/>
      <c r="J95" s="12">
        <v>2024</v>
      </c>
      <c r="K95" s="6">
        <f>SUM(L95+M95)</f>
        <v>1270706.3900000001</v>
      </c>
      <c r="L95" s="11">
        <f>L66+L75+L85</f>
        <v>614150.97</v>
      </c>
      <c r="M95" s="11">
        <f>M66+M75+M85+M53</f>
        <v>656555.42000000004</v>
      </c>
      <c r="N95" s="7"/>
      <c r="O95" s="7"/>
      <c r="P95" s="8"/>
    </row>
    <row r="96" spans="1:16" ht="15.75" customHeight="1" x14ac:dyDescent="0.25">
      <c r="A96" s="104"/>
      <c r="B96" s="40"/>
      <c r="C96" s="40"/>
      <c r="D96" s="37"/>
      <c r="E96" s="37"/>
      <c r="F96" s="68"/>
      <c r="G96" s="69"/>
      <c r="H96" s="37"/>
      <c r="I96" s="37"/>
      <c r="J96" s="12">
        <v>2025</v>
      </c>
      <c r="K96" s="6">
        <f>L96+M96</f>
        <v>972390</v>
      </c>
      <c r="L96" s="11">
        <f>L86</f>
        <v>643257.96</v>
      </c>
      <c r="M96" s="11">
        <f>M86</f>
        <v>329132.03999999998</v>
      </c>
      <c r="N96" s="7"/>
      <c r="O96" s="7"/>
      <c r="P96" s="8"/>
    </row>
    <row r="97" spans="1:16" ht="15.75" customHeight="1" x14ac:dyDescent="0.25">
      <c r="A97" s="105"/>
      <c r="B97" s="32"/>
      <c r="C97" s="32"/>
      <c r="D97" s="34"/>
      <c r="E97" s="34"/>
      <c r="F97" s="70"/>
      <c r="G97" s="71"/>
      <c r="H97" s="34"/>
      <c r="I97" s="34"/>
      <c r="J97" s="21" t="s">
        <v>65</v>
      </c>
      <c r="K97" s="4">
        <f>SUM(K93:K96)</f>
        <v>5454683.3200000003</v>
      </c>
      <c r="L97" s="4">
        <f>SUM(L93:L96)</f>
        <v>2109287.96</v>
      </c>
      <c r="M97" s="4">
        <f>SUM(M93:M96)</f>
        <v>3345395.36</v>
      </c>
      <c r="N97" s="4"/>
      <c r="O97" s="4"/>
      <c r="P97" s="8"/>
    </row>
    <row r="98" spans="1:16" ht="22.5" customHeight="1" x14ac:dyDescent="0.2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100" spans="1:16" x14ac:dyDescent="0.25">
      <c r="J100" s="19"/>
    </row>
  </sheetData>
  <mergeCells count="311">
    <mergeCell ref="J72:J73"/>
    <mergeCell ref="K72:K73"/>
    <mergeCell ref="L72:L73"/>
    <mergeCell ref="M72:M73"/>
    <mergeCell ref="N72:N73"/>
    <mergeCell ref="O72:O73"/>
    <mergeCell ref="J78:J79"/>
    <mergeCell ref="K78:K79"/>
    <mergeCell ref="C82:C87"/>
    <mergeCell ref="D82:D87"/>
    <mergeCell ref="E82:E87"/>
    <mergeCell ref="F82:G87"/>
    <mergeCell ref="H82:H87"/>
    <mergeCell ref="I82:I87"/>
    <mergeCell ref="I72:I76"/>
    <mergeCell ref="F78:G81"/>
    <mergeCell ref="E78:E81"/>
    <mergeCell ref="H78:H81"/>
    <mergeCell ref="F77:G77"/>
    <mergeCell ref="I78:I81"/>
    <mergeCell ref="A93:A97"/>
    <mergeCell ref="A72:A81"/>
    <mergeCell ref="B72:B76"/>
    <mergeCell ref="C72:C76"/>
    <mergeCell ref="D72:D76"/>
    <mergeCell ref="E72:E76"/>
    <mergeCell ref="F72:G76"/>
    <mergeCell ref="H72:H76"/>
    <mergeCell ref="B78:B81"/>
    <mergeCell ref="C78:C81"/>
    <mergeCell ref="F93:G97"/>
    <mergeCell ref="A82:A92"/>
    <mergeCell ref="C88:C89"/>
    <mergeCell ref="B88:B89"/>
    <mergeCell ref="B90:B92"/>
    <mergeCell ref="C90:C92"/>
    <mergeCell ref="D90:D92"/>
    <mergeCell ref="E90:E92"/>
    <mergeCell ref="F90:G92"/>
    <mergeCell ref="H90:H92"/>
    <mergeCell ref="B93:B97"/>
    <mergeCell ref="C93:C97"/>
    <mergeCell ref="D88:D89"/>
    <mergeCell ref="B82:B87"/>
    <mergeCell ref="A41:A49"/>
    <mergeCell ref="E32:E36"/>
    <mergeCell ref="E62:E67"/>
    <mergeCell ref="F62:G67"/>
    <mergeCell ref="C58:C61"/>
    <mergeCell ref="D58:D61"/>
    <mergeCell ref="E58:E61"/>
    <mergeCell ref="F58:G61"/>
    <mergeCell ref="B46:B49"/>
    <mergeCell ref="C46:C49"/>
    <mergeCell ref="D46:D49"/>
    <mergeCell ref="E46:E49"/>
    <mergeCell ref="B55:B57"/>
    <mergeCell ref="C55:C57"/>
    <mergeCell ref="A62:A71"/>
    <mergeCell ref="B58:B61"/>
    <mergeCell ref="A50:A61"/>
    <mergeCell ref="E41:E45"/>
    <mergeCell ref="B62:B67"/>
    <mergeCell ref="C62:C67"/>
    <mergeCell ref="D55:D57"/>
    <mergeCell ref="E55:E57"/>
    <mergeCell ref="F55:G57"/>
    <mergeCell ref="C68:C71"/>
    <mergeCell ref="B7:B11"/>
    <mergeCell ref="C7:C11"/>
    <mergeCell ref="D7:D11"/>
    <mergeCell ref="C23:C25"/>
    <mergeCell ref="F32:G36"/>
    <mergeCell ref="C29:C31"/>
    <mergeCell ref="D29:D31"/>
    <mergeCell ref="H50:H54"/>
    <mergeCell ref="I50:I54"/>
    <mergeCell ref="C12:C15"/>
    <mergeCell ref="I37:I40"/>
    <mergeCell ref="B16:B19"/>
    <mergeCell ref="H16:H19"/>
    <mergeCell ref="B41:B45"/>
    <mergeCell ref="C41:C45"/>
    <mergeCell ref="C16:C19"/>
    <mergeCell ref="H46:H49"/>
    <mergeCell ref="H41:H45"/>
    <mergeCell ref="P82:P92"/>
    <mergeCell ref="P41:P49"/>
    <mergeCell ref="D93:D97"/>
    <mergeCell ref="I41:I45"/>
    <mergeCell ref="F50:G54"/>
    <mergeCell ref="H68:H71"/>
    <mergeCell ref="I68:I71"/>
    <mergeCell ref="F68:G71"/>
    <mergeCell ref="E68:E71"/>
    <mergeCell ref="D62:D67"/>
    <mergeCell ref="I88:I89"/>
    <mergeCell ref="H88:H89"/>
    <mergeCell ref="F88:G89"/>
    <mergeCell ref="E88:E89"/>
    <mergeCell ref="P62:P71"/>
    <mergeCell ref="D68:D71"/>
    <mergeCell ref="E93:E97"/>
    <mergeCell ref="H93:H97"/>
    <mergeCell ref="D41:D45"/>
    <mergeCell ref="I93:I97"/>
    <mergeCell ref="F41:G45"/>
    <mergeCell ref="F46:G49"/>
    <mergeCell ref="I62:I67"/>
    <mergeCell ref="D78:D81"/>
    <mergeCell ref="P3:P4"/>
    <mergeCell ref="A6:O6"/>
    <mergeCell ref="A3:A4"/>
    <mergeCell ref="B3:B4"/>
    <mergeCell ref="D3:D4"/>
    <mergeCell ref="I3:I4"/>
    <mergeCell ref="I46:I49"/>
    <mergeCell ref="C50:C54"/>
    <mergeCell ref="B50:B54"/>
    <mergeCell ref="D50:D54"/>
    <mergeCell ref="E50:E54"/>
    <mergeCell ref="E3:E4"/>
    <mergeCell ref="K3:O3"/>
    <mergeCell ref="J3:J4"/>
    <mergeCell ref="C3:C4"/>
    <mergeCell ref="B12:B15"/>
    <mergeCell ref="B32:B36"/>
    <mergeCell ref="B29:B31"/>
    <mergeCell ref="E26:E28"/>
    <mergeCell ref="E23:E25"/>
    <mergeCell ref="F26:G28"/>
    <mergeCell ref="F23:G25"/>
    <mergeCell ref="F16:G19"/>
    <mergeCell ref="E7:E11"/>
    <mergeCell ref="A1:O1"/>
    <mergeCell ref="F3:G4"/>
    <mergeCell ref="F5:G5"/>
    <mergeCell ref="A7:A11"/>
    <mergeCell ref="H3:H4"/>
    <mergeCell ref="I26:I28"/>
    <mergeCell ref="P26:P31"/>
    <mergeCell ref="H23:H25"/>
    <mergeCell ref="F7:G11"/>
    <mergeCell ref="I7:I11"/>
    <mergeCell ref="I16:I19"/>
    <mergeCell ref="H7:H11"/>
    <mergeCell ref="H20:H22"/>
    <mergeCell ref="P20:P25"/>
    <mergeCell ref="P7:P11"/>
    <mergeCell ref="I23:I25"/>
    <mergeCell ref="I12:I15"/>
    <mergeCell ref="P12:P19"/>
    <mergeCell ref="H12:H15"/>
    <mergeCell ref="J26:J28"/>
    <mergeCell ref="K26:K28"/>
    <mergeCell ref="M26:M28"/>
    <mergeCell ref="L26:L28"/>
    <mergeCell ref="A2:P2"/>
    <mergeCell ref="P72:P81"/>
    <mergeCell ref="C26:C28"/>
    <mergeCell ref="D26:D28"/>
    <mergeCell ref="B20:B22"/>
    <mergeCell ref="C20:C22"/>
    <mergeCell ref="B26:B28"/>
    <mergeCell ref="H26:H28"/>
    <mergeCell ref="F37:G40"/>
    <mergeCell ref="I32:I36"/>
    <mergeCell ref="O20:O22"/>
    <mergeCell ref="J23:J25"/>
    <mergeCell ref="K23:K25"/>
    <mergeCell ref="M23:M25"/>
    <mergeCell ref="L23:L25"/>
    <mergeCell ref="N23:N25"/>
    <mergeCell ref="O23:O25"/>
    <mergeCell ref="H62:H67"/>
    <mergeCell ref="H58:H61"/>
    <mergeCell ref="H55:H57"/>
    <mergeCell ref="I55:I57"/>
    <mergeCell ref="D23:D25"/>
    <mergeCell ref="H32:H36"/>
    <mergeCell ref="I29:I31"/>
    <mergeCell ref="B68:B71"/>
    <mergeCell ref="A26:A31"/>
    <mergeCell ref="A12:A19"/>
    <mergeCell ref="A20:A25"/>
    <mergeCell ref="I20:I22"/>
    <mergeCell ref="B37:B40"/>
    <mergeCell ref="D16:D19"/>
    <mergeCell ref="F29:G31"/>
    <mergeCell ref="C32:C36"/>
    <mergeCell ref="E16:E19"/>
    <mergeCell ref="E20:E22"/>
    <mergeCell ref="B23:B25"/>
    <mergeCell ref="F20:G22"/>
    <mergeCell ref="D20:D22"/>
    <mergeCell ref="H37:H40"/>
    <mergeCell ref="A32:A40"/>
    <mergeCell ref="C37:C40"/>
    <mergeCell ref="D37:D40"/>
    <mergeCell ref="E37:E40"/>
    <mergeCell ref="D12:D15"/>
    <mergeCell ref="E12:E15"/>
    <mergeCell ref="F12:G15"/>
    <mergeCell ref="D32:D36"/>
    <mergeCell ref="E29:E31"/>
    <mergeCell ref="H29:H31"/>
    <mergeCell ref="I58:I61"/>
    <mergeCell ref="I90:I92"/>
    <mergeCell ref="J7:J11"/>
    <mergeCell ref="K7:K11"/>
    <mergeCell ref="L7:L11"/>
    <mergeCell ref="M7:M11"/>
    <mergeCell ref="N7:N11"/>
    <mergeCell ref="O7:O11"/>
    <mergeCell ref="J12:J15"/>
    <mergeCell ref="K12:K15"/>
    <mergeCell ref="M12:M15"/>
    <mergeCell ref="L12:L15"/>
    <mergeCell ref="N12:N15"/>
    <mergeCell ref="O12:O15"/>
    <mergeCell ref="J16:J19"/>
    <mergeCell ref="K16:K19"/>
    <mergeCell ref="M16:M19"/>
    <mergeCell ref="L16:L19"/>
    <mergeCell ref="N16:N19"/>
    <mergeCell ref="O16:O19"/>
    <mergeCell ref="J20:J22"/>
    <mergeCell ref="K20:K22"/>
    <mergeCell ref="M20:M22"/>
    <mergeCell ref="L20:L22"/>
    <mergeCell ref="N20:N22"/>
    <mergeCell ref="N26:N28"/>
    <mergeCell ref="O26:O28"/>
    <mergeCell ref="J29:J31"/>
    <mergeCell ref="K29:K31"/>
    <mergeCell ref="M29:M31"/>
    <mergeCell ref="L29:L31"/>
    <mergeCell ref="N29:N31"/>
    <mergeCell ref="O29:O31"/>
    <mergeCell ref="J32:J34"/>
    <mergeCell ref="K32:K34"/>
    <mergeCell ref="L32:L34"/>
    <mergeCell ref="M32:M34"/>
    <mergeCell ref="N32:N34"/>
    <mergeCell ref="O32:O34"/>
    <mergeCell ref="J50:J51"/>
    <mergeCell ref="K50:K51"/>
    <mergeCell ref="M50:M51"/>
    <mergeCell ref="L50:L51"/>
    <mergeCell ref="N50:N51"/>
    <mergeCell ref="O50:O51"/>
    <mergeCell ref="J37:J39"/>
    <mergeCell ref="K37:K39"/>
    <mergeCell ref="L37:L39"/>
    <mergeCell ref="M37:M39"/>
    <mergeCell ref="N37:N39"/>
    <mergeCell ref="O37:O39"/>
    <mergeCell ref="J41:J43"/>
    <mergeCell ref="K41:K43"/>
    <mergeCell ref="M41:M43"/>
    <mergeCell ref="L41:L43"/>
    <mergeCell ref="N41:N43"/>
    <mergeCell ref="O41:O43"/>
    <mergeCell ref="J88:J89"/>
    <mergeCell ref="K88:K89"/>
    <mergeCell ref="L88:L89"/>
    <mergeCell ref="M88:M89"/>
    <mergeCell ref="N82:N83"/>
    <mergeCell ref="O82:O83"/>
    <mergeCell ref="O88:O89"/>
    <mergeCell ref="N88:N89"/>
    <mergeCell ref="O55:O56"/>
    <mergeCell ref="N58:N59"/>
    <mergeCell ref="O58:O59"/>
    <mergeCell ref="J62:J64"/>
    <mergeCell ref="K62:K64"/>
    <mergeCell ref="L62:L64"/>
    <mergeCell ref="M62:M64"/>
    <mergeCell ref="J68:J69"/>
    <mergeCell ref="K68:K69"/>
    <mergeCell ref="L68:L69"/>
    <mergeCell ref="M68:M69"/>
    <mergeCell ref="N68:N69"/>
    <mergeCell ref="O68:O69"/>
    <mergeCell ref="N62:N64"/>
    <mergeCell ref="O62:O64"/>
    <mergeCell ref="J55:J56"/>
    <mergeCell ref="P50:P61"/>
    <mergeCell ref="P32:P40"/>
    <mergeCell ref="L78:L79"/>
    <mergeCell ref="M78:M79"/>
    <mergeCell ref="N78:N79"/>
    <mergeCell ref="O78:O79"/>
    <mergeCell ref="J82:J83"/>
    <mergeCell ref="K82:K83"/>
    <mergeCell ref="L82:L83"/>
    <mergeCell ref="M82:M83"/>
    <mergeCell ref="K55:K56"/>
    <mergeCell ref="L55:L56"/>
    <mergeCell ref="M55:M56"/>
    <mergeCell ref="J58:J59"/>
    <mergeCell ref="K58:K59"/>
    <mergeCell ref="M58:M59"/>
    <mergeCell ref="L58:L59"/>
    <mergeCell ref="N55:N56"/>
    <mergeCell ref="J46:J48"/>
    <mergeCell ref="K46:K48"/>
    <mergeCell ref="L46:L48"/>
    <mergeCell ref="M46:M48"/>
    <mergeCell ref="N46:N48"/>
    <mergeCell ref="O46:O48"/>
  </mergeCells>
  <pageMargins left="0.27559055118110237" right="0.23622047244094491" top="0.59055118110236227" bottom="0.15748031496062992" header="0.15748031496062992" footer="0.15748031496062992"/>
  <pageSetup paperSize="9" scale="47" fitToHeight="0" orientation="landscape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Мария Андреевна Кожевникова</cp:lastModifiedBy>
  <cp:lastPrinted>2022-01-18T12:45:30Z</cp:lastPrinted>
  <dcterms:created xsi:type="dcterms:W3CDTF">2016-02-19T06:06:39Z</dcterms:created>
  <dcterms:modified xsi:type="dcterms:W3CDTF">2022-01-25T13:19:46Z</dcterms:modified>
</cp:coreProperties>
</file>