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изменения 06.11.2018" sheetId="6" r:id="rId1"/>
    <sheet name="Лист1" sheetId="7" r:id="rId2"/>
  </sheets>
  <definedNames>
    <definedName name="_xlnm.Print_Area" localSheetId="0">'изменения 06.11.2018'!$A$1:$N$113</definedName>
  </definedNames>
  <calcPr calcId="145621"/>
</workbook>
</file>

<file path=xl/calcChain.xml><?xml version="1.0" encoding="utf-8"?>
<calcChain xmlns="http://schemas.openxmlformats.org/spreadsheetml/2006/main">
  <c r="K69" i="6" l="1"/>
  <c r="J69" i="6"/>
  <c r="H69" i="6"/>
  <c r="H44" i="6"/>
  <c r="H43" i="6"/>
  <c r="H42" i="6"/>
  <c r="H41" i="6"/>
  <c r="H40" i="6"/>
  <c r="H39" i="6"/>
  <c r="J76" i="6"/>
  <c r="H76" i="6"/>
  <c r="J75" i="6"/>
  <c r="J99" i="6" s="1"/>
  <c r="H45" i="6"/>
  <c r="J74" i="6"/>
  <c r="J98" i="6" s="1"/>
  <c r="I95" i="6"/>
  <c r="H94" i="6"/>
  <c r="H93" i="6"/>
  <c r="J91" i="6"/>
  <c r="H91" i="6" s="1"/>
  <c r="K90" i="6"/>
  <c r="J90" i="6"/>
  <c r="K89" i="6"/>
  <c r="J89" i="6"/>
  <c r="H88" i="6"/>
  <c r="H87" i="6"/>
  <c r="H86" i="6"/>
  <c r="H85" i="6"/>
  <c r="H84" i="6"/>
  <c r="K80" i="6"/>
  <c r="K104" i="6" s="1"/>
  <c r="J80" i="6"/>
  <c r="K79" i="6"/>
  <c r="K103" i="6" s="1"/>
  <c r="J79" i="6"/>
  <c r="J103" i="6" s="1"/>
  <c r="K78" i="6"/>
  <c r="K102" i="6" s="1"/>
  <c r="J78" i="6"/>
  <c r="J102" i="6" s="1"/>
  <c r="K77" i="6"/>
  <c r="K101" i="6" s="1"/>
  <c r="J77" i="6"/>
  <c r="J101" i="6" s="1"/>
  <c r="K76" i="6"/>
  <c r="K100" i="6" s="1"/>
  <c r="K75" i="6"/>
  <c r="K99" i="6" s="1"/>
  <c r="I75" i="6"/>
  <c r="K74" i="6"/>
  <c r="K98" i="6" s="1"/>
  <c r="I74" i="6"/>
  <c r="K73" i="6"/>
  <c r="K97" i="6" s="1"/>
  <c r="J73" i="6"/>
  <c r="J97" i="6" s="1"/>
  <c r="I73" i="6"/>
  <c r="K72" i="6"/>
  <c r="J72" i="6"/>
  <c r="I72" i="6"/>
  <c r="I81" i="6" s="1"/>
  <c r="K71" i="6"/>
  <c r="K95" i="6" s="1"/>
  <c r="J71" i="6"/>
  <c r="J95" i="6" s="1"/>
  <c r="H71" i="6"/>
  <c r="K70" i="6"/>
  <c r="J70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0" i="6"/>
  <c r="H49" i="6"/>
  <c r="H48" i="6"/>
  <c r="H47" i="6"/>
  <c r="H46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3" i="6"/>
  <c r="H22" i="6"/>
  <c r="H21" i="6"/>
  <c r="H20" i="6"/>
  <c r="H19" i="6"/>
  <c r="H18" i="6"/>
  <c r="H17" i="6"/>
  <c r="H16" i="6"/>
  <c r="H15" i="6"/>
  <c r="H14" i="6"/>
  <c r="H13" i="6"/>
  <c r="H101" i="6" l="1"/>
  <c r="H79" i="6"/>
  <c r="H70" i="6"/>
  <c r="H73" i="6"/>
  <c r="H80" i="6"/>
  <c r="H90" i="6"/>
  <c r="J96" i="6"/>
  <c r="H103" i="6"/>
  <c r="K96" i="6"/>
  <c r="K105" i="6" s="1"/>
  <c r="H78" i="6"/>
  <c r="H89" i="6"/>
  <c r="H75" i="6"/>
  <c r="H74" i="6"/>
  <c r="H102" i="6"/>
  <c r="J81" i="6"/>
  <c r="K81" i="6"/>
  <c r="H95" i="6"/>
  <c r="H77" i="6"/>
  <c r="I96" i="6"/>
  <c r="I97" i="6"/>
  <c r="H97" i="6" s="1"/>
  <c r="I98" i="6"/>
  <c r="H98" i="6" s="1"/>
  <c r="I99" i="6"/>
  <c r="H99" i="6" s="1"/>
  <c r="J100" i="6"/>
  <c r="H100" i="6" s="1"/>
  <c r="J104" i="6"/>
  <c r="H104" i="6" s="1"/>
  <c r="H72" i="6"/>
  <c r="H96" i="6" l="1"/>
  <c r="H81" i="6"/>
  <c r="I105" i="6"/>
  <c r="J105" i="6"/>
  <c r="H105" i="6" l="1"/>
</calcChain>
</file>

<file path=xl/sharedStrings.xml><?xml version="1.0" encoding="utf-8"?>
<sst xmlns="http://schemas.openxmlformats.org/spreadsheetml/2006/main" count="136" uniqueCount="114">
  <si>
    <t xml:space="preserve">УТВЕРЖДЕН
постановлением Правительства
Ленинградской области
от 11марта 2016 года № 57
(в редакции постановления Правительства
Ленинградской области
от ___________ № __________
(приложение)
</t>
  </si>
  <si>
    <t xml:space="preserve">ПЕРЕЧЕНЬ ОБЪЕКТОВ
ПОДПРОГРАММЫ "РАЗВИТИЕ НАЧАЛЬНОГО ОБЩЕГО, ОСНОВНОГО ОБЩЕГО
И СРЕДНЕГО ОБЩЕГО ОБРАЗОВАНИЯ ДЕТЕЙ В ЛЕНИНГРАДСКОЙ ОБЛАСТИ"
И ПОДПРОГРАММЫ "РАЗВИТИЕ ДОПОЛНИТЕЛЬНОГО ОБРАЗОВАНИЯ ДЕТЕЙ
ЛЕНИНГРАДСКОЙ ОБЛАСТИ" ГОСУДАРСТВЕННОЙ ПРОГРАММЫ
ЛЕНИНГРАДСКОЙ ОБЛАСТИ "СОВРЕМЕННОЕ ОБРАЗОВАНИЕ
ЛЕНИНГРАДСКОЙ ОБЛАСТИ"
</t>
  </si>
  <si>
    <t>N п/п</t>
  </si>
  <si>
    <t>Наименование и местонахождение стройки (объекта), проектная мощность</t>
  </si>
  <si>
    <t>Сроки строительства (годы)</t>
  </si>
  <si>
    <t>Информация о состоянии проектно-сметной документации (номер заключения/стадия разработки)</t>
  </si>
  <si>
    <t>Сметная стоимость (тыс. рублей)</t>
  </si>
  <si>
    <t>Финансовый год</t>
  </si>
  <si>
    <t>Планируемые источники финансирования (тыс. рублей)</t>
  </si>
  <si>
    <t>Бюджетополучатель</t>
  </si>
  <si>
    <t>Главный распорядитель бюджетных средств</t>
  </si>
  <si>
    <t>Всего</t>
  </si>
  <si>
    <t>в том числе</t>
  </si>
  <si>
    <t>в ценах, утвержденных в ПСД</t>
  </si>
  <si>
    <t>в ценах года начала проектирования и строительства</t>
  </si>
  <si>
    <t>федеральный бюджет</t>
  </si>
  <si>
    <t>областной бюджет</t>
  </si>
  <si>
    <t>местные бюджеты</t>
  </si>
  <si>
    <t>прочие источники</t>
  </si>
  <si>
    <t>Подпрограмма "Развитие начального общего, основного общего и среднего общего образования детей в Ленинградской области"</t>
  </si>
  <si>
    <t>Основное мероприятие 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обучения":</t>
  </si>
  <si>
    <t>1.1</t>
  </si>
  <si>
    <t>Строительство и реконструкция объектов общего образования</t>
  </si>
  <si>
    <t>Муниципальное образование Волховский муниципальный район</t>
  </si>
  <si>
    <t>1.1.2</t>
  </si>
  <si>
    <t>Строительство пристройки на 350 мест к основному зданию муниципального образовательного учреждения "Толмачевская средняя общеобразовательная школа", пос. Толмачево, Лужский район</t>
  </si>
  <si>
    <t>2015-2018</t>
  </si>
  <si>
    <t>Заключение ГАУ Леноблэкспертиза от 29.10.2014 N 47-1-7-0293-14;от 16.10.2014 N 47-1-4-0216-14</t>
  </si>
  <si>
    <t>241734,00 (в ценах 2014 года)</t>
  </si>
  <si>
    <t>252854,00 (по результатам конкурсных процедур)</t>
  </si>
  <si>
    <t>Муниципальное образование Лужский муниципальный район</t>
  </si>
  <si>
    <t>Комитет</t>
  </si>
  <si>
    <t>1.1.3</t>
  </si>
  <si>
    <t>Завершение строительства муниципального образовательного учреждения "Средняя общеобразовательная школа" на 600 мест, г. Шлиссельбург, Кировский район</t>
  </si>
  <si>
    <t>2012-2019 &lt;*&gt;</t>
  </si>
  <si>
    <t>Заключение ГАУ "Леноблгосэкспертиза"  от 19.07.2017 №47-1-1-3-0112-17; от 26.07.2017 №1-1-2-0011-17</t>
  </si>
  <si>
    <t>432 010 ( в ц. 2016 года)</t>
  </si>
  <si>
    <t>454 907 (в ц. 2017 года)</t>
  </si>
  <si>
    <t>Муниципальное образование Кировский муниципальный район</t>
  </si>
  <si>
    <t>1.1.4</t>
  </si>
  <si>
    <t>Организация строительства муниципального образовательного учреждения "Средняя общеобразовательная школа" на 350 мест в пос. Вознесенье Подпорожского района</t>
  </si>
  <si>
    <t>2014-2018</t>
  </si>
  <si>
    <t xml:space="preserve">Заключение ГАУ Леноблэкспертиза от 18.12.2013 N 47-1-7-0797-13;от 23.10.2013 N 47-1-4-0232-13; после корректировки проекта - от 15.04.2016 N 47-1-1-3-0083-16 и от 15.04.2016 N 47-1-7-0157-16
</t>
  </si>
  <si>
    <t>392890,88 (в ценах 2013 года)</t>
  </si>
  <si>
    <t>457817,30 (по результатам конкурсных процедур)</t>
  </si>
  <si>
    <t>Муниципальное образование Подпорожский муниципальный район</t>
  </si>
  <si>
    <t>2017 &lt;*****&gt;</t>
  </si>
  <si>
    <t>1.1.5</t>
  </si>
  <si>
    <t>1.1.6</t>
  </si>
  <si>
    <t>Муниципальное образование Всеволожский муниципальный район</t>
  </si>
  <si>
    <t>1.1.7</t>
  </si>
  <si>
    <t>Организация реконструкции здания МОУ "Сельцовская средняя общеобразовательная школа" со строительством пристройки общей мощностью 300 мест, пос. Сельцо, Волосовский район</t>
  </si>
  <si>
    <t>2015-2018 &lt;**&gt;</t>
  </si>
  <si>
    <t>Заключение ГАУ Леноблэкспертиза от 13.12.2013 N 47-1-4-0302-13;от 30.07.2014 N 47-1-7-0199-14, после корректировки по проекту от 23.12.2016 №47-1-1-3-0308-16, по смете от 27.01.2017 №47-1-7-0263-17</t>
  </si>
  <si>
    <t>475 247,37 (в ц. 2014 года)</t>
  </si>
  <si>
    <t>Муниципальное образование Волосовский муниципальный район</t>
  </si>
  <si>
    <t>1.1.8</t>
  </si>
  <si>
    <t>Строительство общеобразовательной школы на 220 мест в дер. Большая Пустомержа Кингисеппского  района Ленинградской области</t>
  </si>
  <si>
    <t>2016-2018 &lt;**&gt;</t>
  </si>
  <si>
    <t>Заключение ГАУ Леноблэкспертиза от 31.12.2014 N 47-1-4-0302-14;от 13.02.2015 N 47-1-7-0121-15</t>
  </si>
  <si>
    <t>373642,00 (в ценах 2015 года)</t>
  </si>
  <si>
    <t>Муниципальное образование Кингисеппский муниципальный район</t>
  </si>
  <si>
    <t>1.1.9</t>
  </si>
  <si>
    <t>Строительство пристройки спортивного зала к МКОУ "Федоровская СОШ" по адресу: Тосненский район, д. Федоровское, ул. Почтовая, д.1</t>
  </si>
  <si>
    <t>2017-2018</t>
  </si>
  <si>
    <t>Заключение ГАУ Леноблэкспертиза от 11.10.2015 N 47-1-7-0568-15; от 17.12.2015 N 47-1-7-0568-15</t>
  </si>
  <si>
    <t>53 428,00 (в ценах 2015 года)</t>
  </si>
  <si>
    <t>Муниципальное образование Тосненский  район</t>
  </si>
  <si>
    <t>1.1.10</t>
  </si>
  <si>
    <t xml:space="preserve">Реконструкция здания МКОУ "Средняя общеобразовательная школа № 68" на 500 мест в г. Лодейное Поле под школу на 350 учащихся и центром консультирования и диагностики на 100 человек </t>
  </si>
  <si>
    <t>2018-2020</t>
  </si>
  <si>
    <t xml:space="preserve">Заключение ГАУ Леноблэкспертиза от 14.01.2016  № 47-1-1-3-0010-16;   от 11.02.2016 № 47-1-7-0036-16.      </t>
  </si>
  <si>
    <t>331505,00(в ценах 2015 года)</t>
  </si>
  <si>
    <t>Муниципальное образование Лодейнопольский муниципальныйрайон</t>
  </si>
  <si>
    <t>2021-2025</t>
  </si>
  <si>
    <t>1.2.</t>
  </si>
  <si>
    <t>Приобретение зданий (объектов) общего образования</t>
  </si>
  <si>
    <t>1.2.1</t>
  </si>
  <si>
    <t>1.2.3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</si>
  <si>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"Средняя общеобразовательная школа №37 ОАО "РЖД" Кировский район, п. Мга</t>
  </si>
  <si>
    <t>2016-2025</t>
  </si>
  <si>
    <t>Комитет общего и профессионального образования Ленинградской области</t>
  </si>
  <si>
    <t xml:space="preserve"> </t>
  </si>
  <si>
    <t>1.2.4</t>
  </si>
  <si>
    <t>2018-2019</t>
  </si>
  <si>
    <t xml:space="preserve">Приобретение здания  муниципального образовательного бюджетного учреждения </t>
  </si>
  <si>
    <t>Итого по подпрограмме "Развитие начального общего, основного общего и среднего общего образования детей в Ленинградской области"</t>
  </si>
  <si>
    <t>2014-2025</t>
  </si>
  <si>
    <t>Подпрограмма "Развитие дополнительного образования детей Ленинградской области"</t>
  </si>
  <si>
    <t>2.1</t>
  </si>
  <si>
    <t>2.1.1</t>
  </si>
  <si>
    <t>2.1.2</t>
  </si>
  <si>
    <t>Реконструкция МОУ ДОД "Волосовская детская школа искусств им. Н.К.Рериха" со строительствомпристройки, в том числе разработка стадии "Рабочая документация"</t>
  </si>
  <si>
    <t>2015-2018 &lt;***&gt;</t>
  </si>
  <si>
    <t>Заключение ГАУ Леноблэкспертиза от 04.12.2014 N 47-1-4-0267-14; от 01.07.2015 N 47-1-7-0276-15, после корректировки по смете от 17.04.2017 №47-1-7-0343-17</t>
  </si>
  <si>
    <t>487 198,62 (в ценах 2015 года)</t>
  </si>
  <si>
    <t>Итого по подпрограмме "Развитие дополнительного образования детей Ленинградской области"</t>
  </si>
  <si>
    <t>&lt;*&gt; С 2015 года расторгнут муниципальный контракт. Строительство планируется возобновить в 2017 году.</t>
  </si>
  <si>
    <t>&lt;**&gt; Начало строительства осуществлялось в рамках подпрограммы "Устойчивое развитие сельских территорий Ленинградской области на 2014-2017 годы и на период до 2020 года" государственной программы Ленинградской области "Развитие сельского хозяйства Ленинградской области".</t>
  </si>
  <si>
    <t>&lt;***&gt; Строительство объекта продолжится после 2017 года.</t>
  </si>
  <si>
    <t>&lt;****&gt; с учетом неисполненных ассигнований 2015 года</t>
  </si>
  <si>
    <t>&lt;*****&gt; с учетом неисполненных ассигнований 2015 и 2016 годов в объеме 192 364 тыс. руб.</t>
  </si>
  <si>
    <t>&lt;******&gt; средства в объеме 271 732,43 тыс. руб. и 219 513,54 тыс. руб., предусмотренные областным бюджетом Ленинградской области в 2017 году, указаны с учетом межбюджетных трансфертов из бюджета муниципального образования в областной бюджет Ленинградской области в сумме 40 189,23 тыс. руб. и 32 466,05 тыс. руб. соответственно</t>
  </si>
  <si>
    <t>1.1.11</t>
  </si>
  <si>
    <t>Приобретение объекта начального и среднего образования на 1175 мест, с оборудованием, 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20, корпус 1</t>
  </si>
  <si>
    <t>Приобретение общеобразовательной школы на 700 мест с оборудованием по адресу: Российская Федерация, Ленинградская область, Всеволожский муниципальный район, Муринское сельское поселение, п. Мурино, улица Новая, дом 9</t>
  </si>
  <si>
    <t xml:space="preserve">Основное мероприятие "Обеспечение доступного дополнительного образования детей" </t>
  </si>
  <si>
    <t>Приобретение помещений для реализации программ дополнительного образования</t>
  </si>
  <si>
    <r>
      <t xml:space="preserve">2016   </t>
    </r>
    <r>
      <rPr>
        <sz val="9"/>
        <rFont val="Calibri"/>
        <family val="2"/>
        <charset val="204"/>
      </rPr>
      <t>&lt;****&gt;</t>
    </r>
  </si>
  <si>
    <t>Строительство здания МОБУ "Волховская городская гимназия №3 имени Героя Советского Союза Александра Лукьянова" на 600 мест по адресу: Ленинградская область, г.Волхов, ул.Лукьянова, дом 4</t>
  </si>
  <si>
    <t>2019-2021</t>
  </si>
  <si>
    <t>Строительство нового корпуса (блок начальных классов) МОУ "Сосновский центр образования", по адресу Ленинградская область, Приозерский район, пос. Сосново, ул. Связи, дом 13а</t>
  </si>
  <si>
    <t>1.2.2.</t>
  </si>
  <si>
    <t>Муниципальное образование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</si>
</sst>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6">
    <xf numFmtId="0" fontId="0" fillId="0" borderId="0" xfId="0"/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1" fillId="0" borderId="0" xfId="0" applyNumberFormat="1" applyFont="1" applyFill="1" applyBorder="1"/>
    <xf numFmtId="4" fontId="1" fillId="0" borderId="0" xfId="0" applyNumberFormat="1" applyFont="1" applyFill="1"/>
    <xf numFmtId="0" fontId="1" fillId="0" borderId="0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164" fontId="10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wrapText="1"/>
    </xf>
    <xf numFmtId="164" fontId="1" fillId="0" borderId="0" xfId="0" applyNumberFormat="1" applyFont="1" applyFill="1"/>
    <xf numFmtId="164" fontId="4" fillId="0" borderId="0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4" fontId="3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"/>
  <sheetViews>
    <sheetView tabSelected="1" zoomScaleNormal="100" workbookViewId="0">
      <selection activeCell="F26" sqref="F26:F28"/>
    </sheetView>
  </sheetViews>
  <sheetFormatPr defaultRowHeight="15" x14ac:dyDescent="0.25"/>
  <cols>
    <col min="1" max="1" width="6" style="1" customWidth="1"/>
    <col min="2" max="2" width="22.85546875" style="2" customWidth="1"/>
    <col min="3" max="3" width="9.140625" style="2"/>
    <col min="4" max="4" width="18" style="2" customWidth="1"/>
    <col min="5" max="5" width="11.85546875" style="2" customWidth="1"/>
    <col min="6" max="6" width="10.7109375" style="2" customWidth="1"/>
    <col min="7" max="7" width="9" style="3" customWidth="1"/>
    <col min="8" max="10" width="12.28515625" style="4" customWidth="1"/>
    <col min="11" max="11" width="13.42578125" style="4" customWidth="1"/>
    <col min="12" max="12" width="9.140625" style="4"/>
    <col min="13" max="13" width="13" style="2" customWidth="1"/>
    <col min="14" max="14" width="15.42578125" style="2" customWidth="1"/>
    <col min="15" max="15" width="12.7109375" style="2" customWidth="1"/>
    <col min="16" max="16" width="12.85546875" style="2" customWidth="1"/>
    <col min="17" max="17" width="13.28515625" style="2" customWidth="1"/>
    <col min="18" max="18" width="12.140625" style="2" customWidth="1"/>
    <col min="19" max="19" width="10.28515625" style="2" bestFit="1" customWidth="1"/>
    <col min="20" max="20" width="9.28515625" style="2" bestFit="1" customWidth="1"/>
    <col min="21" max="16384" width="9.140625" style="2"/>
  </cols>
  <sheetData>
    <row r="1" spans="1:14" ht="20.25" customHeight="1" x14ac:dyDescent="0.25"/>
    <row r="2" spans="1:14" ht="131.25" customHeight="1" x14ac:dyDescent="0.25">
      <c r="B2" s="5"/>
      <c r="C2" s="6"/>
      <c r="J2" s="7"/>
      <c r="K2" s="7"/>
      <c r="L2" s="7"/>
      <c r="M2" s="70" t="s">
        <v>0</v>
      </c>
      <c r="N2" s="70"/>
    </row>
    <row r="3" spans="1:14" ht="9" customHeight="1" x14ac:dyDescent="0.25"/>
    <row r="4" spans="1:14" ht="106.5" customHeight="1" x14ac:dyDescent="0.25">
      <c r="D4" s="71" t="s">
        <v>1</v>
      </c>
      <c r="E4" s="71"/>
      <c r="F4" s="71"/>
      <c r="G4" s="71"/>
      <c r="H4" s="71"/>
      <c r="I4" s="71"/>
      <c r="J4" s="71"/>
      <c r="K4" s="71"/>
      <c r="L4" s="8"/>
    </row>
    <row r="5" spans="1:14" ht="11.25" customHeight="1" x14ac:dyDescent="0.25"/>
    <row r="6" spans="1:14" x14ac:dyDescent="0.25">
      <c r="A6" s="72" t="s">
        <v>2</v>
      </c>
      <c r="B6" s="68" t="s">
        <v>3</v>
      </c>
      <c r="C6" s="68" t="s">
        <v>4</v>
      </c>
      <c r="D6" s="68" t="s">
        <v>5</v>
      </c>
      <c r="E6" s="68" t="s">
        <v>6</v>
      </c>
      <c r="F6" s="68"/>
      <c r="G6" s="68" t="s">
        <v>7</v>
      </c>
      <c r="H6" s="66" t="s">
        <v>8</v>
      </c>
      <c r="I6" s="66"/>
      <c r="J6" s="66"/>
      <c r="K6" s="66"/>
      <c r="L6" s="67"/>
      <c r="M6" s="63" t="s">
        <v>9</v>
      </c>
      <c r="N6" s="63" t="s">
        <v>10</v>
      </c>
    </row>
    <row r="7" spans="1:14" x14ac:dyDescent="0.25">
      <c r="A7" s="72"/>
      <c r="B7" s="68"/>
      <c r="C7" s="68"/>
      <c r="D7" s="68"/>
      <c r="E7" s="68"/>
      <c r="F7" s="68"/>
      <c r="G7" s="68"/>
      <c r="H7" s="66" t="s">
        <v>11</v>
      </c>
      <c r="I7" s="66" t="s">
        <v>12</v>
      </c>
      <c r="J7" s="66"/>
      <c r="K7" s="66"/>
      <c r="L7" s="67"/>
      <c r="M7" s="64"/>
      <c r="N7" s="64"/>
    </row>
    <row r="8" spans="1:14" ht="72" x14ac:dyDescent="0.25">
      <c r="A8" s="72"/>
      <c r="B8" s="68"/>
      <c r="C8" s="68"/>
      <c r="D8" s="68"/>
      <c r="E8" s="46" t="s">
        <v>13</v>
      </c>
      <c r="F8" s="46" t="s">
        <v>14</v>
      </c>
      <c r="G8" s="68"/>
      <c r="H8" s="66"/>
      <c r="I8" s="44" t="s">
        <v>15</v>
      </c>
      <c r="J8" s="44" t="s">
        <v>16</v>
      </c>
      <c r="K8" s="44" t="s">
        <v>17</v>
      </c>
      <c r="L8" s="44" t="s">
        <v>18</v>
      </c>
      <c r="M8" s="65"/>
      <c r="N8" s="65"/>
    </row>
    <row r="9" spans="1:14" x14ac:dyDescent="0.25">
      <c r="A9" s="47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10">
        <v>13</v>
      </c>
      <c r="N9" s="10">
        <v>14</v>
      </c>
    </row>
    <row r="10" spans="1:14" x14ac:dyDescent="0.25">
      <c r="A10" s="47"/>
      <c r="B10" s="68" t="s">
        <v>19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  <c r="N10" s="69"/>
    </row>
    <row r="11" spans="1:14" ht="19.5" customHeight="1" x14ac:dyDescent="0.25">
      <c r="A11" s="47">
        <v>1</v>
      </c>
      <c r="B11" s="68" t="s">
        <v>20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69"/>
    </row>
    <row r="12" spans="1:14" x14ac:dyDescent="0.25">
      <c r="A12" s="47" t="s">
        <v>21</v>
      </c>
      <c r="B12" s="68" t="s">
        <v>22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69"/>
    </row>
    <row r="13" spans="1:14" ht="51.95" customHeight="1" x14ac:dyDescent="0.25">
      <c r="A13" s="73" t="s">
        <v>24</v>
      </c>
      <c r="B13" s="76" t="s">
        <v>25</v>
      </c>
      <c r="C13" s="79" t="s">
        <v>26</v>
      </c>
      <c r="D13" s="76" t="s">
        <v>27</v>
      </c>
      <c r="E13" s="79" t="s">
        <v>28</v>
      </c>
      <c r="F13" s="79" t="s">
        <v>29</v>
      </c>
      <c r="G13" s="46">
        <v>2015</v>
      </c>
      <c r="H13" s="33">
        <f>J13+K13</f>
        <v>15556</v>
      </c>
      <c r="I13" s="33"/>
      <c r="J13" s="33">
        <v>10000</v>
      </c>
      <c r="K13" s="33">
        <v>5556</v>
      </c>
      <c r="L13" s="44"/>
      <c r="M13" s="76" t="s">
        <v>30</v>
      </c>
      <c r="N13" s="76" t="s">
        <v>31</v>
      </c>
    </row>
    <row r="14" spans="1:14" ht="19.5" customHeight="1" x14ac:dyDescent="0.25">
      <c r="A14" s="74"/>
      <c r="B14" s="77"/>
      <c r="C14" s="80"/>
      <c r="D14" s="77"/>
      <c r="E14" s="80"/>
      <c r="F14" s="80"/>
      <c r="G14" s="46">
        <v>2016</v>
      </c>
      <c r="H14" s="33">
        <f>SUM(I14:L14)</f>
        <v>25556</v>
      </c>
      <c r="I14" s="33"/>
      <c r="J14" s="33">
        <v>20000</v>
      </c>
      <c r="K14" s="33">
        <v>5556</v>
      </c>
      <c r="L14" s="44"/>
      <c r="M14" s="77"/>
      <c r="N14" s="77"/>
    </row>
    <row r="15" spans="1:14" ht="18" customHeight="1" x14ac:dyDescent="0.25">
      <c r="A15" s="74"/>
      <c r="B15" s="77"/>
      <c r="C15" s="80"/>
      <c r="D15" s="77"/>
      <c r="E15" s="80"/>
      <c r="F15" s="80"/>
      <c r="G15" s="46">
        <v>2017</v>
      </c>
      <c r="H15" s="33">
        <f t="shared" ref="H15:H50" si="0">SUM(I15:L15)</f>
        <v>181742</v>
      </c>
      <c r="I15" s="33"/>
      <c r="J15" s="33">
        <v>167569</v>
      </c>
      <c r="K15" s="33">
        <v>14173</v>
      </c>
      <c r="L15" s="44"/>
      <c r="M15" s="77"/>
      <c r="N15" s="77"/>
    </row>
    <row r="16" spans="1:14" ht="22.5" customHeight="1" x14ac:dyDescent="0.25">
      <c r="A16" s="75"/>
      <c r="B16" s="78"/>
      <c r="C16" s="81"/>
      <c r="D16" s="78"/>
      <c r="E16" s="81"/>
      <c r="F16" s="81"/>
      <c r="G16" s="46">
        <v>2018</v>
      </c>
      <c r="H16" s="33">
        <f t="shared" si="0"/>
        <v>169065.51</v>
      </c>
      <c r="I16" s="33"/>
      <c r="J16" s="33">
        <v>147007.91</v>
      </c>
      <c r="K16" s="33">
        <v>22057.599999999999</v>
      </c>
      <c r="L16" s="44"/>
      <c r="M16" s="78"/>
      <c r="N16" s="78"/>
    </row>
    <row r="17" spans="1:14" ht="35.25" customHeight="1" x14ac:dyDescent="0.25">
      <c r="A17" s="72" t="s">
        <v>32</v>
      </c>
      <c r="B17" s="90" t="s">
        <v>33</v>
      </c>
      <c r="C17" s="79" t="s">
        <v>34</v>
      </c>
      <c r="D17" s="90" t="s">
        <v>35</v>
      </c>
      <c r="E17" s="91" t="s">
        <v>36</v>
      </c>
      <c r="F17" s="92" t="s">
        <v>37</v>
      </c>
      <c r="G17" s="46">
        <v>2014</v>
      </c>
      <c r="H17" s="33">
        <f t="shared" si="0"/>
        <v>74023.399999999994</v>
      </c>
      <c r="I17" s="32"/>
      <c r="J17" s="33">
        <v>53555.4</v>
      </c>
      <c r="K17" s="33">
        <v>20468</v>
      </c>
      <c r="L17" s="52"/>
      <c r="M17" s="76" t="s">
        <v>38</v>
      </c>
      <c r="N17" s="83" t="s">
        <v>31</v>
      </c>
    </row>
    <row r="18" spans="1:14" ht="18.75" customHeight="1" x14ac:dyDescent="0.25">
      <c r="A18" s="72"/>
      <c r="B18" s="90"/>
      <c r="C18" s="80"/>
      <c r="D18" s="90"/>
      <c r="E18" s="91"/>
      <c r="F18" s="92"/>
      <c r="G18" s="46">
        <v>2017</v>
      </c>
      <c r="H18" s="33">
        <f t="shared" si="0"/>
        <v>20110</v>
      </c>
      <c r="I18" s="32"/>
      <c r="J18" s="33">
        <v>20110</v>
      </c>
      <c r="K18" s="33">
        <v>0</v>
      </c>
      <c r="L18" s="52"/>
      <c r="M18" s="77"/>
      <c r="N18" s="84"/>
    </row>
    <row r="19" spans="1:14" ht="18.75" customHeight="1" x14ac:dyDescent="0.25">
      <c r="A19" s="72"/>
      <c r="B19" s="90"/>
      <c r="C19" s="80"/>
      <c r="D19" s="90"/>
      <c r="E19" s="91"/>
      <c r="F19" s="92"/>
      <c r="G19" s="46">
        <v>2018</v>
      </c>
      <c r="H19" s="33">
        <f>J19+K19</f>
        <v>123374.5</v>
      </c>
      <c r="I19" s="32"/>
      <c r="J19" s="33">
        <v>97605.5</v>
      </c>
      <c r="K19" s="33">
        <v>25769</v>
      </c>
      <c r="L19" s="52"/>
      <c r="M19" s="77"/>
      <c r="N19" s="84"/>
    </row>
    <row r="20" spans="1:14" ht="33" customHeight="1" x14ac:dyDescent="0.25">
      <c r="A20" s="72"/>
      <c r="B20" s="90"/>
      <c r="C20" s="81"/>
      <c r="D20" s="90"/>
      <c r="E20" s="91"/>
      <c r="F20" s="92"/>
      <c r="G20" s="46">
        <v>2019</v>
      </c>
      <c r="H20" s="33">
        <f>J20+K20</f>
        <v>357962</v>
      </c>
      <c r="I20" s="32"/>
      <c r="J20" s="33">
        <v>316161</v>
      </c>
      <c r="K20" s="33">
        <v>41801</v>
      </c>
      <c r="L20" s="52"/>
      <c r="M20" s="82"/>
      <c r="N20" s="82"/>
    </row>
    <row r="21" spans="1:14" ht="26.25" customHeight="1" x14ac:dyDescent="0.25">
      <c r="A21" s="73" t="s">
        <v>39</v>
      </c>
      <c r="B21" s="76" t="s">
        <v>40</v>
      </c>
      <c r="C21" s="63" t="s">
        <v>41</v>
      </c>
      <c r="D21" s="87" t="s">
        <v>42</v>
      </c>
      <c r="E21" s="63" t="s">
        <v>43</v>
      </c>
      <c r="F21" s="63" t="s">
        <v>44</v>
      </c>
      <c r="G21" s="46">
        <v>2014</v>
      </c>
      <c r="H21" s="33">
        <f t="shared" si="0"/>
        <v>105263</v>
      </c>
      <c r="I21" s="33"/>
      <c r="J21" s="33">
        <v>100000</v>
      </c>
      <c r="K21" s="33">
        <v>5263</v>
      </c>
      <c r="L21" s="44"/>
      <c r="M21" s="76" t="s">
        <v>45</v>
      </c>
      <c r="N21" s="76" t="s">
        <v>31</v>
      </c>
    </row>
    <row r="22" spans="1:14" ht="22.5" customHeight="1" x14ac:dyDescent="0.25">
      <c r="A22" s="74"/>
      <c r="B22" s="77"/>
      <c r="C22" s="85"/>
      <c r="D22" s="88"/>
      <c r="E22" s="85"/>
      <c r="F22" s="85"/>
      <c r="G22" s="46">
        <v>2015</v>
      </c>
      <c r="H22" s="33">
        <f t="shared" si="0"/>
        <v>307036</v>
      </c>
      <c r="I22" s="33"/>
      <c r="J22" s="33">
        <v>291684</v>
      </c>
      <c r="K22" s="33">
        <v>15352</v>
      </c>
      <c r="L22" s="44"/>
      <c r="M22" s="77"/>
      <c r="N22" s="77"/>
    </row>
    <row r="23" spans="1:14" ht="30" customHeight="1" x14ac:dyDescent="0.25">
      <c r="A23" s="74"/>
      <c r="B23" s="77"/>
      <c r="C23" s="85"/>
      <c r="D23" s="88"/>
      <c r="E23" s="85"/>
      <c r="F23" s="85"/>
      <c r="G23" s="46" t="s">
        <v>108</v>
      </c>
      <c r="H23" s="33">
        <f t="shared" si="0"/>
        <v>58901.5</v>
      </c>
      <c r="I23" s="33"/>
      <c r="J23" s="33">
        <v>50000</v>
      </c>
      <c r="K23" s="33">
        <v>8901.5</v>
      </c>
      <c r="L23" s="44"/>
      <c r="M23" s="77"/>
      <c r="N23" s="77"/>
    </row>
    <row r="24" spans="1:14" ht="31.5" customHeight="1" x14ac:dyDescent="0.25">
      <c r="A24" s="74"/>
      <c r="B24" s="77"/>
      <c r="C24" s="85"/>
      <c r="D24" s="88"/>
      <c r="E24" s="85"/>
      <c r="F24" s="85"/>
      <c r="G24" s="46" t="s">
        <v>46</v>
      </c>
      <c r="H24" s="33">
        <v>148773.1</v>
      </c>
      <c r="I24" s="33"/>
      <c r="J24" s="33">
        <v>146874</v>
      </c>
      <c r="K24" s="33">
        <v>1899.1</v>
      </c>
      <c r="L24" s="44"/>
      <c r="M24" s="77"/>
      <c r="N24" s="77"/>
    </row>
    <row r="25" spans="1:14" ht="21" customHeight="1" x14ac:dyDescent="0.25">
      <c r="A25" s="75"/>
      <c r="B25" s="78"/>
      <c r="C25" s="86"/>
      <c r="D25" s="89"/>
      <c r="E25" s="86"/>
      <c r="F25" s="86"/>
      <c r="G25" s="46">
        <v>2018</v>
      </c>
      <c r="H25" s="33">
        <f>J25+K25</f>
        <v>144366.66999999998</v>
      </c>
      <c r="I25" s="33"/>
      <c r="J25" s="33">
        <v>125027.67</v>
      </c>
      <c r="K25" s="33">
        <v>19339</v>
      </c>
      <c r="L25" s="44"/>
      <c r="M25" s="78"/>
      <c r="N25" s="78"/>
    </row>
    <row r="26" spans="1:14" ht="45" customHeight="1" x14ac:dyDescent="0.25">
      <c r="A26" s="72" t="s">
        <v>47</v>
      </c>
      <c r="B26" s="90" t="s">
        <v>51</v>
      </c>
      <c r="C26" s="79" t="s">
        <v>52</v>
      </c>
      <c r="D26" s="90" t="s">
        <v>53</v>
      </c>
      <c r="E26" s="91" t="s">
        <v>54</v>
      </c>
      <c r="F26" s="92" t="s">
        <v>54</v>
      </c>
      <c r="G26" s="46">
        <v>2016</v>
      </c>
      <c r="H26" s="33">
        <f t="shared" si="0"/>
        <v>222892</v>
      </c>
      <c r="I26" s="32"/>
      <c r="J26" s="33">
        <v>218000</v>
      </c>
      <c r="K26" s="33">
        <v>4892</v>
      </c>
      <c r="L26" s="52"/>
      <c r="M26" s="93" t="s">
        <v>55</v>
      </c>
      <c r="N26" s="93" t="s">
        <v>31</v>
      </c>
    </row>
    <row r="27" spans="1:14" ht="33.75" customHeight="1" x14ac:dyDescent="0.25">
      <c r="A27" s="72"/>
      <c r="B27" s="90"/>
      <c r="C27" s="80"/>
      <c r="D27" s="90"/>
      <c r="E27" s="91"/>
      <c r="F27" s="92"/>
      <c r="G27" s="46">
        <v>2017</v>
      </c>
      <c r="H27" s="33">
        <f t="shared" si="0"/>
        <v>104218</v>
      </c>
      <c r="I27" s="32"/>
      <c r="J27" s="33">
        <v>102358</v>
      </c>
      <c r="K27" s="33">
        <v>1860</v>
      </c>
      <c r="L27" s="52"/>
      <c r="M27" s="93"/>
      <c r="N27" s="93"/>
    </row>
    <row r="28" spans="1:14" ht="58.5" customHeight="1" x14ac:dyDescent="0.25">
      <c r="A28" s="72"/>
      <c r="B28" s="90"/>
      <c r="C28" s="81"/>
      <c r="D28" s="90"/>
      <c r="E28" s="91"/>
      <c r="F28" s="92"/>
      <c r="G28" s="46">
        <v>2018</v>
      </c>
      <c r="H28" s="33">
        <f t="shared" si="0"/>
        <v>134565</v>
      </c>
      <c r="I28" s="32"/>
      <c r="J28" s="33">
        <v>114762</v>
      </c>
      <c r="K28" s="33">
        <v>19803</v>
      </c>
      <c r="L28" s="52"/>
      <c r="M28" s="93"/>
      <c r="N28" s="93"/>
    </row>
    <row r="29" spans="1:14" ht="26.25" customHeight="1" x14ac:dyDescent="0.25">
      <c r="A29" s="73" t="s">
        <v>48</v>
      </c>
      <c r="B29" s="76" t="s">
        <v>57</v>
      </c>
      <c r="C29" s="79" t="s">
        <v>58</v>
      </c>
      <c r="D29" s="76" t="s">
        <v>59</v>
      </c>
      <c r="E29" s="79" t="s">
        <v>60</v>
      </c>
      <c r="F29" s="94">
        <v>399797</v>
      </c>
      <c r="G29" s="46">
        <v>2016</v>
      </c>
      <c r="H29" s="33">
        <f t="shared" si="0"/>
        <v>52500</v>
      </c>
      <c r="I29" s="32"/>
      <c r="J29" s="33">
        <v>40000</v>
      </c>
      <c r="K29" s="33">
        <v>12500</v>
      </c>
      <c r="L29" s="52"/>
      <c r="M29" s="76" t="s">
        <v>61</v>
      </c>
      <c r="N29" s="76" t="s">
        <v>31</v>
      </c>
    </row>
    <row r="30" spans="1:14" ht="21.75" customHeight="1" x14ac:dyDescent="0.25">
      <c r="A30" s="74"/>
      <c r="B30" s="77"/>
      <c r="C30" s="80"/>
      <c r="D30" s="77"/>
      <c r="E30" s="80"/>
      <c r="F30" s="95"/>
      <c r="G30" s="46">
        <v>2017</v>
      </c>
      <c r="H30" s="33">
        <f t="shared" si="0"/>
        <v>260970</v>
      </c>
      <c r="I30" s="32"/>
      <c r="J30" s="33">
        <v>228506</v>
      </c>
      <c r="K30" s="33">
        <v>32464</v>
      </c>
      <c r="L30" s="52"/>
      <c r="M30" s="77"/>
      <c r="N30" s="77"/>
    </row>
    <row r="31" spans="1:14" ht="33" customHeight="1" x14ac:dyDescent="0.25">
      <c r="A31" s="74"/>
      <c r="B31" s="77"/>
      <c r="C31" s="80"/>
      <c r="D31" s="77"/>
      <c r="E31" s="80"/>
      <c r="F31" s="95"/>
      <c r="G31" s="46">
        <v>2018</v>
      </c>
      <c r="H31" s="56">
        <f t="shared" si="0"/>
        <v>252789</v>
      </c>
      <c r="I31" s="32"/>
      <c r="J31" s="56">
        <v>215000</v>
      </c>
      <c r="K31" s="56">
        <v>37789</v>
      </c>
      <c r="L31" s="52"/>
      <c r="M31" s="77"/>
      <c r="N31" s="77"/>
    </row>
    <row r="32" spans="1:14" ht="23.1" customHeight="1" x14ac:dyDescent="0.25">
      <c r="A32" s="75"/>
      <c r="B32" s="78"/>
      <c r="C32" s="81"/>
      <c r="D32" s="78"/>
      <c r="E32" s="81"/>
      <c r="F32" s="96"/>
      <c r="G32" s="46">
        <v>2019</v>
      </c>
      <c r="H32" s="56">
        <f t="shared" si="0"/>
        <v>57044</v>
      </c>
      <c r="I32" s="32"/>
      <c r="J32" s="56">
        <v>48695</v>
      </c>
      <c r="K32" s="56">
        <v>8349</v>
      </c>
      <c r="L32" s="52"/>
      <c r="M32" s="78"/>
      <c r="N32" s="78"/>
    </row>
    <row r="33" spans="1:14" ht="33.75" customHeight="1" x14ac:dyDescent="0.25">
      <c r="A33" s="97" t="s">
        <v>50</v>
      </c>
      <c r="B33" s="87" t="s">
        <v>63</v>
      </c>
      <c r="C33" s="100" t="s">
        <v>64</v>
      </c>
      <c r="D33" s="76" t="s">
        <v>65</v>
      </c>
      <c r="E33" s="79" t="s">
        <v>66</v>
      </c>
      <c r="F33" s="94">
        <v>60483</v>
      </c>
      <c r="G33" s="46">
        <v>2017</v>
      </c>
      <c r="H33" s="33">
        <f t="shared" si="0"/>
        <v>60483</v>
      </c>
      <c r="I33" s="33"/>
      <c r="J33" s="33">
        <v>51401</v>
      </c>
      <c r="K33" s="33">
        <v>9082</v>
      </c>
      <c r="L33" s="44"/>
      <c r="M33" s="76" t="s">
        <v>67</v>
      </c>
      <c r="N33" s="76" t="s">
        <v>31</v>
      </c>
    </row>
    <row r="34" spans="1:14" ht="24.75" customHeight="1" x14ac:dyDescent="0.25">
      <c r="A34" s="98"/>
      <c r="B34" s="88"/>
      <c r="C34" s="101"/>
      <c r="D34" s="77"/>
      <c r="E34" s="80"/>
      <c r="F34" s="95"/>
      <c r="G34" s="46">
        <v>2018</v>
      </c>
      <c r="H34" s="57">
        <f t="shared" ref="H34:H46" si="1">J34+K34</f>
        <v>45414</v>
      </c>
      <c r="I34" s="33"/>
      <c r="J34" s="57">
        <v>38670</v>
      </c>
      <c r="K34" s="57">
        <v>6744</v>
      </c>
      <c r="L34" s="44"/>
      <c r="M34" s="77"/>
      <c r="N34" s="77"/>
    </row>
    <row r="35" spans="1:14" ht="27" customHeight="1" x14ac:dyDescent="0.25">
      <c r="A35" s="99"/>
      <c r="B35" s="89"/>
      <c r="C35" s="102"/>
      <c r="D35" s="78"/>
      <c r="E35" s="81"/>
      <c r="F35" s="96"/>
      <c r="G35" s="46">
        <v>2019</v>
      </c>
      <c r="H35" s="57">
        <f t="shared" si="1"/>
        <v>7485</v>
      </c>
      <c r="I35" s="33"/>
      <c r="J35" s="57">
        <v>5014</v>
      </c>
      <c r="K35" s="57">
        <v>2471</v>
      </c>
      <c r="L35" s="44"/>
      <c r="M35" s="78"/>
      <c r="N35" s="78"/>
    </row>
    <row r="36" spans="1:14" ht="36" customHeight="1" x14ac:dyDescent="0.25">
      <c r="A36" s="97" t="s">
        <v>56</v>
      </c>
      <c r="B36" s="87" t="s">
        <v>69</v>
      </c>
      <c r="C36" s="100" t="s">
        <v>70</v>
      </c>
      <c r="D36" s="76" t="s">
        <v>71</v>
      </c>
      <c r="E36" s="79" t="s">
        <v>72</v>
      </c>
      <c r="F36" s="94">
        <v>376130</v>
      </c>
      <c r="G36" s="42">
        <v>2018</v>
      </c>
      <c r="H36" s="57">
        <f t="shared" si="1"/>
        <v>35211</v>
      </c>
      <c r="I36" s="56"/>
      <c r="J36" s="33">
        <v>30000</v>
      </c>
      <c r="K36" s="57">
        <v>5211</v>
      </c>
      <c r="L36" s="44"/>
      <c r="M36" s="76" t="s">
        <v>73</v>
      </c>
      <c r="N36" s="76" t="s">
        <v>31</v>
      </c>
    </row>
    <row r="37" spans="1:14" ht="34.5" customHeight="1" x14ac:dyDescent="0.25">
      <c r="A37" s="98"/>
      <c r="B37" s="88"/>
      <c r="C37" s="101"/>
      <c r="D37" s="77"/>
      <c r="E37" s="80"/>
      <c r="F37" s="95"/>
      <c r="G37" s="42">
        <v>2019</v>
      </c>
      <c r="H37" s="57">
        <f t="shared" si="1"/>
        <v>168789</v>
      </c>
      <c r="I37" s="56"/>
      <c r="J37" s="33">
        <v>150000</v>
      </c>
      <c r="K37" s="57">
        <v>18789</v>
      </c>
      <c r="L37" s="58"/>
      <c r="M37" s="77"/>
      <c r="N37" s="77"/>
    </row>
    <row r="38" spans="1:14" ht="38.25" customHeight="1" x14ac:dyDescent="0.25">
      <c r="A38" s="99"/>
      <c r="B38" s="89"/>
      <c r="C38" s="102"/>
      <c r="D38" s="78"/>
      <c r="E38" s="81"/>
      <c r="F38" s="96"/>
      <c r="G38" s="42">
        <v>2020</v>
      </c>
      <c r="H38" s="57">
        <f t="shared" si="1"/>
        <v>204771</v>
      </c>
      <c r="I38" s="56"/>
      <c r="J38" s="33">
        <v>189733</v>
      </c>
      <c r="K38" s="57">
        <v>15038</v>
      </c>
      <c r="L38" s="58"/>
      <c r="M38" s="78"/>
      <c r="N38" s="78"/>
    </row>
    <row r="39" spans="1:14" ht="40.5" customHeight="1" x14ac:dyDescent="0.25">
      <c r="A39" s="97" t="s">
        <v>62</v>
      </c>
      <c r="B39" s="87" t="s">
        <v>109</v>
      </c>
      <c r="C39" s="100" t="s">
        <v>110</v>
      </c>
      <c r="D39" s="79"/>
      <c r="E39" s="79"/>
      <c r="F39" s="94"/>
      <c r="G39" s="42">
        <v>2019</v>
      </c>
      <c r="H39" s="33">
        <f>J39+K39</f>
        <v>50000</v>
      </c>
      <c r="I39" s="56"/>
      <c r="J39" s="56">
        <v>50000</v>
      </c>
      <c r="K39" s="33"/>
      <c r="L39" s="58"/>
      <c r="M39" s="76" t="s">
        <v>23</v>
      </c>
      <c r="N39" s="76" t="s">
        <v>31</v>
      </c>
    </row>
    <row r="40" spans="1:14" ht="36" customHeight="1" x14ac:dyDescent="0.25">
      <c r="A40" s="98"/>
      <c r="B40" s="88"/>
      <c r="C40" s="101"/>
      <c r="D40" s="80"/>
      <c r="E40" s="80"/>
      <c r="F40" s="95"/>
      <c r="G40" s="42">
        <v>2020</v>
      </c>
      <c r="H40" s="33">
        <f t="shared" ref="H40:H44" si="2">J40+K40</f>
        <v>260000</v>
      </c>
      <c r="I40" s="56"/>
      <c r="J40" s="56">
        <v>260000</v>
      </c>
      <c r="K40" s="33"/>
      <c r="L40" s="58"/>
      <c r="M40" s="77"/>
      <c r="N40" s="77"/>
    </row>
    <row r="41" spans="1:14" ht="37.5" customHeight="1" x14ac:dyDescent="0.25">
      <c r="A41" s="99"/>
      <c r="B41" s="89"/>
      <c r="C41" s="102"/>
      <c r="D41" s="81"/>
      <c r="E41" s="81"/>
      <c r="F41" s="96"/>
      <c r="G41" s="42">
        <v>2021</v>
      </c>
      <c r="H41" s="33">
        <f t="shared" si="2"/>
        <v>522600</v>
      </c>
      <c r="I41" s="56"/>
      <c r="J41" s="56">
        <v>522600</v>
      </c>
      <c r="K41" s="33"/>
      <c r="L41" s="58"/>
      <c r="M41" s="78"/>
      <c r="N41" s="78"/>
    </row>
    <row r="42" spans="1:14" ht="27" customHeight="1" x14ac:dyDescent="0.25">
      <c r="A42" s="97" t="s">
        <v>68</v>
      </c>
      <c r="B42" s="87" t="s">
        <v>111</v>
      </c>
      <c r="C42" s="100" t="s">
        <v>110</v>
      </c>
      <c r="D42" s="79"/>
      <c r="E42" s="79"/>
      <c r="F42" s="94"/>
      <c r="G42" s="42">
        <v>2019</v>
      </c>
      <c r="H42" s="33">
        <f t="shared" si="2"/>
        <v>30000</v>
      </c>
      <c r="I42" s="56"/>
      <c r="J42" s="56">
        <v>30000</v>
      </c>
      <c r="K42" s="33"/>
      <c r="L42" s="58"/>
      <c r="M42" s="76" t="s">
        <v>113</v>
      </c>
      <c r="N42" s="76" t="s">
        <v>31</v>
      </c>
    </row>
    <row r="43" spans="1:14" ht="27" customHeight="1" x14ac:dyDescent="0.25">
      <c r="A43" s="98"/>
      <c r="B43" s="88"/>
      <c r="C43" s="101"/>
      <c r="D43" s="80"/>
      <c r="E43" s="80"/>
      <c r="F43" s="95"/>
      <c r="G43" s="42">
        <v>2020</v>
      </c>
      <c r="H43" s="33">
        <f t="shared" si="2"/>
        <v>220000</v>
      </c>
      <c r="I43" s="56"/>
      <c r="J43" s="56">
        <v>220000</v>
      </c>
      <c r="K43" s="33"/>
      <c r="L43" s="58"/>
      <c r="M43" s="77"/>
      <c r="N43" s="77"/>
    </row>
    <row r="44" spans="1:14" ht="29.25" customHeight="1" x14ac:dyDescent="0.25">
      <c r="A44" s="99"/>
      <c r="B44" s="89"/>
      <c r="C44" s="102"/>
      <c r="D44" s="81"/>
      <c r="E44" s="81"/>
      <c r="F44" s="96"/>
      <c r="G44" s="42">
        <v>2021</v>
      </c>
      <c r="H44" s="33">
        <f t="shared" si="2"/>
        <v>210000</v>
      </c>
      <c r="I44" s="56"/>
      <c r="J44" s="56">
        <v>210000</v>
      </c>
      <c r="K44" s="33"/>
      <c r="L44" s="58"/>
      <c r="M44" s="78"/>
      <c r="N44" s="78"/>
    </row>
    <row r="45" spans="1:14" ht="15" customHeight="1" x14ac:dyDescent="0.25">
      <c r="A45" s="73" t="s">
        <v>103</v>
      </c>
      <c r="B45" s="76" t="s">
        <v>22</v>
      </c>
      <c r="C45" s="109" t="s">
        <v>74</v>
      </c>
      <c r="D45" s="79"/>
      <c r="E45" s="79"/>
      <c r="F45" s="94"/>
      <c r="G45" s="42">
        <v>2020</v>
      </c>
      <c r="H45" s="56">
        <f t="shared" si="1"/>
        <v>646367.52</v>
      </c>
      <c r="I45" s="56"/>
      <c r="J45" s="56">
        <v>646367.52</v>
      </c>
      <c r="K45" s="56"/>
      <c r="L45" s="58"/>
      <c r="M45" s="79"/>
      <c r="N45" s="76" t="s">
        <v>31</v>
      </c>
    </row>
    <row r="46" spans="1:14" ht="14.25" customHeight="1" x14ac:dyDescent="0.25">
      <c r="A46" s="74"/>
      <c r="B46" s="77"/>
      <c r="C46" s="115"/>
      <c r="D46" s="80"/>
      <c r="E46" s="80"/>
      <c r="F46" s="95"/>
      <c r="G46" s="42">
        <v>2021</v>
      </c>
      <c r="H46" s="56">
        <f t="shared" si="1"/>
        <v>1640883.0999999999</v>
      </c>
      <c r="I46" s="56"/>
      <c r="J46" s="56">
        <v>1448259.2</v>
      </c>
      <c r="K46" s="56">
        <v>192623.9</v>
      </c>
      <c r="L46" s="58"/>
      <c r="M46" s="80"/>
      <c r="N46" s="77"/>
    </row>
    <row r="47" spans="1:14" ht="14.25" customHeight="1" x14ac:dyDescent="0.25">
      <c r="A47" s="74"/>
      <c r="B47" s="77"/>
      <c r="C47" s="115"/>
      <c r="D47" s="80"/>
      <c r="E47" s="80"/>
      <c r="F47" s="95"/>
      <c r="G47" s="46">
        <v>2022</v>
      </c>
      <c r="H47" s="33">
        <f t="shared" si="0"/>
        <v>1354042.8</v>
      </c>
      <c r="I47" s="33"/>
      <c r="J47" s="33">
        <v>1153661.7</v>
      </c>
      <c r="K47" s="33">
        <v>200381.1</v>
      </c>
      <c r="L47" s="44"/>
      <c r="M47" s="80"/>
      <c r="N47" s="77"/>
    </row>
    <row r="48" spans="1:14" ht="14.25" customHeight="1" x14ac:dyDescent="0.25">
      <c r="A48" s="74"/>
      <c r="B48" s="77"/>
      <c r="C48" s="115"/>
      <c r="D48" s="80"/>
      <c r="E48" s="80"/>
      <c r="F48" s="95"/>
      <c r="G48" s="46">
        <v>2023</v>
      </c>
      <c r="H48" s="33">
        <f t="shared" si="0"/>
        <v>1403101.5</v>
      </c>
      <c r="I48" s="33"/>
      <c r="J48" s="33">
        <v>1195459.7</v>
      </c>
      <c r="K48" s="33">
        <v>207641.8</v>
      </c>
      <c r="L48" s="44"/>
      <c r="M48" s="80"/>
      <c r="N48" s="77"/>
    </row>
    <row r="49" spans="1:21" ht="14.25" customHeight="1" x14ac:dyDescent="0.25">
      <c r="A49" s="74"/>
      <c r="B49" s="77"/>
      <c r="C49" s="115"/>
      <c r="D49" s="80"/>
      <c r="E49" s="80"/>
      <c r="F49" s="95"/>
      <c r="G49" s="46">
        <v>2024</v>
      </c>
      <c r="H49" s="33">
        <f t="shared" si="0"/>
        <v>1449690.9</v>
      </c>
      <c r="I49" s="33"/>
      <c r="J49" s="33">
        <v>1235153.8999999999</v>
      </c>
      <c r="K49" s="33">
        <v>214537</v>
      </c>
      <c r="L49" s="44"/>
      <c r="M49" s="80"/>
      <c r="N49" s="77"/>
    </row>
    <row r="50" spans="1:21" ht="14.25" customHeight="1" x14ac:dyDescent="0.25">
      <c r="A50" s="75"/>
      <c r="B50" s="78"/>
      <c r="C50" s="116"/>
      <c r="D50" s="81"/>
      <c r="E50" s="81"/>
      <c r="F50" s="96"/>
      <c r="G50" s="46">
        <v>2025</v>
      </c>
      <c r="H50" s="33">
        <f t="shared" si="0"/>
        <v>1493442.7</v>
      </c>
      <c r="I50" s="33"/>
      <c r="J50" s="33">
        <v>1272430.3999999999</v>
      </c>
      <c r="K50" s="33">
        <v>221012.3</v>
      </c>
      <c r="L50" s="44"/>
      <c r="M50" s="81"/>
      <c r="N50" s="78"/>
    </row>
    <row r="51" spans="1:21" x14ac:dyDescent="0.25">
      <c r="A51" s="46" t="s">
        <v>75</v>
      </c>
      <c r="B51" s="103" t="s">
        <v>76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5"/>
      <c r="N51" s="106"/>
    </row>
    <row r="52" spans="1:21" ht="15" customHeight="1" x14ac:dyDescent="0.25">
      <c r="A52" s="73" t="s">
        <v>77</v>
      </c>
      <c r="B52" s="76" t="s">
        <v>79</v>
      </c>
      <c r="C52" s="109" t="s">
        <v>80</v>
      </c>
      <c r="D52" s="112"/>
      <c r="E52" s="79"/>
      <c r="F52" s="79"/>
      <c r="G52" s="46">
        <v>2016</v>
      </c>
      <c r="H52" s="33">
        <f t="shared" ref="H52:H61" si="3">SUM(I52:L52)</f>
        <v>8700</v>
      </c>
      <c r="I52" s="33"/>
      <c r="J52" s="33">
        <v>7395</v>
      </c>
      <c r="K52" s="33">
        <v>1305</v>
      </c>
      <c r="L52" s="44"/>
      <c r="M52" s="63" t="s">
        <v>38</v>
      </c>
      <c r="N52" s="63" t="s">
        <v>81</v>
      </c>
      <c r="P52" s="12"/>
      <c r="Q52" s="13"/>
    </row>
    <row r="53" spans="1:21" ht="14.25" customHeight="1" x14ac:dyDescent="0.25">
      <c r="A53" s="64"/>
      <c r="B53" s="107"/>
      <c r="C53" s="110"/>
      <c r="D53" s="113"/>
      <c r="E53" s="110"/>
      <c r="F53" s="110"/>
      <c r="G53" s="46">
        <v>2017</v>
      </c>
      <c r="H53" s="33">
        <f t="shared" si="3"/>
        <v>8700</v>
      </c>
      <c r="I53" s="33"/>
      <c r="J53" s="33">
        <v>7395</v>
      </c>
      <c r="K53" s="33">
        <v>1305</v>
      </c>
      <c r="L53" s="45"/>
      <c r="M53" s="64"/>
      <c r="N53" s="64"/>
      <c r="U53" s="14"/>
    </row>
    <row r="54" spans="1:21" ht="12.75" customHeight="1" x14ac:dyDescent="0.25">
      <c r="A54" s="64"/>
      <c r="B54" s="107"/>
      <c r="C54" s="110"/>
      <c r="D54" s="113"/>
      <c r="E54" s="110"/>
      <c r="F54" s="110"/>
      <c r="G54" s="46">
        <v>2018</v>
      </c>
      <c r="H54" s="33">
        <f t="shared" si="3"/>
        <v>8700</v>
      </c>
      <c r="I54" s="33"/>
      <c r="J54" s="33">
        <v>7395</v>
      </c>
      <c r="K54" s="33">
        <v>1305</v>
      </c>
      <c r="L54" s="45"/>
      <c r="M54" s="64"/>
      <c r="N54" s="64"/>
      <c r="U54" s="14"/>
    </row>
    <row r="55" spans="1:21" ht="15" customHeight="1" x14ac:dyDescent="0.25">
      <c r="A55" s="64"/>
      <c r="B55" s="107"/>
      <c r="C55" s="110"/>
      <c r="D55" s="113"/>
      <c r="E55" s="110"/>
      <c r="F55" s="110"/>
      <c r="G55" s="46">
        <v>2019</v>
      </c>
      <c r="H55" s="33">
        <f t="shared" si="3"/>
        <v>8700</v>
      </c>
      <c r="I55" s="33"/>
      <c r="J55" s="33">
        <v>7395</v>
      </c>
      <c r="K55" s="33">
        <v>1305</v>
      </c>
      <c r="L55" s="45"/>
      <c r="M55" s="64"/>
      <c r="N55" s="64"/>
      <c r="U55" s="14"/>
    </row>
    <row r="56" spans="1:21" ht="12.75" customHeight="1" x14ac:dyDescent="0.25">
      <c r="A56" s="64"/>
      <c r="B56" s="107"/>
      <c r="C56" s="110"/>
      <c r="D56" s="113"/>
      <c r="E56" s="110"/>
      <c r="F56" s="110"/>
      <c r="G56" s="46">
        <v>2020</v>
      </c>
      <c r="H56" s="33">
        <f t="shared" si="3"/>
        <v>8700</v>
      </c>
      <c r="I56" s="33"/>
      <c r="J56" s="33">
        <v>7395</v>
      </c>
      <c r="K56" s="33">
        <v>1305</v>
      </c>
      <c r="L56" s="45"/>
      <c r="M56" s="64"/>
      <c r="N56" s="64"/>
      <c r="U56" s="14"/>
    </row>
    <row r="57" spans="1:21" ht="12.75" customHeight="1" x14ac:dyDescent="0.25">
      <c r="A57" s="64"/>
      <c r="B57" s="107"/>
      <c r="C57" s="110"/>
      <c r="D57" s="113"/>
      <c r="E57" s="110"/>
      <c r="F57" s="110"/>
      <c r="G57" s="46">
        <v>2021</v>
      </c>
      <c r="H57" s="33">
        <f t="shared" si="3"/>
        <v>8700</v>
      </c>
      <c r="I57" s="33"/>
      <c r="J57" s="33">
        <v>7395</v>
      </c>
      <c r="K57" s="33">
        <v>1305</v>
      </c>
      <c r="L57" s="45"/>
      <c r="M57" s="64"/>
      <c r="N57" s="64"/>
      <c r="U57" s="14"/>
    </row>
    <row r="58" spans="1:21" ht="12.75" customHeight="1" x14ac:dyDescent="0.25">
      <c r="A58" s="64"/>
      <c r="B58" s="107"/>
      <c r="C58" s="110"/>
      <c r="D58" s="113"/>
      <c r="E58" s="110"/>
      <c r="F58" s="110"/>
      <c r="G58" s="46">
        <v>2022</v>
      </c>
      <c r="H58" s="33">
        <f t="shared" si="3"/>
        <v>8700</v>
      </c>
      <c r="I58" s="33"/>
      <c r="J58" s="33">
        <v>7395</v>
      </c>
      <c r="K58" s="33">
        <v>1305</v>
      </c>
      <c r="L58" s="45"/>
      <c r="M58" s="64"/>
      <c r="N58" s="64"/>
      <c r="U58" s="14"/>
    </row>
    <row r="59" spans="1:21" ht="12.75" customHeight="1" x14ac:dyDescent="0.25">
      <c r="A59" s="64"/>
      <c r="B59" s="107"/>
      <c r="C59" s="110"/>
      <c r="D59" s="113"/>
      <c r="E59" s="110"/>
      <c r="F59" s="110"/>
      <c r="G59" s="46">
        <v>2023</v>
      </c>
      <c r="H59" s="33">
        <f t="shared" si="3"/>
        <v>8700</v>
      </c>
      <c r="I59" s="33"/>
      <c r="J59" s="33">
        <v>7395</v>
      </c>
      <c r="K59" s="33">
        <v>1305</v>
      </c>
      <c r="L59" s="45" t="s">
        <v>82</v>
      </c>
      <c r="M59" s="64"/>
      <c r="N59" s="64"/>
      <c r="U59" s="14"/>
    </row>
    <row r="60" spans="1:21" ht="12.75" customHeight="1" x14ac:dyDescent="0.25">
      <c r="A60" s="64"/>
      <c r="B60" s="107"/>
      <c r="C60" s="110"/>
      <c r="D60" s="113"/>
      <c r="E60" s="110"/>
      <c r="F60" s="110"/>
      <c r="G60" s="46">
        <v>2024</v>
      </c>
      <c r="H60" s="33">
        <f t="shared" si="3"/>
        <v>8700</v>
      </c>
      <c r="I60" s="33"/>
      <c r="J60" s="33">
        <v>7395</v>
      </c>
      <c r="K60" s="33">
        <v>1305</v>
      </c>
      <c r="L60" s="45"/>
      <c r="M60" s="64"/>
      <c r="N60" s="64"/>
      <c r="U60" s="14"/>
    </row>
    <row r="61" spans="1:21" ht="17.25" customHeight="1" x14ac:dyDescent="0.25">
      <c r="A61" s="65"/>
      <c r="B61" s="108"/>
      <c r="C61" s="111"/>
      <c r="D61" s="114"/>
      <c r="E61" s="111"/>
      <c r="F61" s="111"/>
      <c r="G61" s="46">
        <v>2025</v>
      </c>
      <c r="H61" s="33">
        <f t="shared" si="3"/>
        <v>8700</v>
      </c>
      <c r="I61" s="33"/>
      <c r="J61" s="33">
        <v>7395</v>
      </c>
      <c r="K61" s="33">
        <v>1305</v>
      </c>
      <c r="L61" s="45"/>
      <c r="M61" s="65"/>
      <c r="N61" s="65"/>
      <c r="U61" s="14"/>
    </row>
    <row r="62" spans="1:21" ht="78" customHeight="1" x14ac:dyDescent="0.25">
      <c r="A62" s="73" t="s">
        <v>112</v>
      </c>
      <c r="B62" s="87" t="s">
        <v>104</v>
      </c>
      <c r="C62" s="128" t="s">
        <v>84</v>
      </c>
      <c r="D62" s="145"/>
      <c r="E62" s="145"/>
      <c r="F62" s="145"/>
      <c r="G62" s="46">
        <v>2018</v>
      </c>
      <c r="H62" s="33">
        <f>I62+J62+K62</f>
        <v>412736.228</v>
      </c>
      <c r="I62" s="33">
        <v>202240.75</v>
      </c>
      <c r="J62" s="33">
        <v>178921.1563</v>
      </c>
      <c r="K62" s="33">
        <v>31574.3217</v>
      </c>
      <c r="L62" s="45"/>
      <c r="M62" s="63" t="s">
        <v>49</v>
      </c>
      <c r="N62" s="130" t="s">
        <v>31</v>
      </c>
      <c r="O62" s="25"/>
      <c r="P62" s="26"/>
      <c r="Q62" s="27"/>
      <c r="R62" s="13"/>
      <c r="S62" s="13"/>
      <c r="T62" s="13"/>
    </row>
    <row r="63" spans="1:21" ht="85.5" customHeight="1" x14ac:dyDescent="0.25">
      <c r="A63" s="75"/>
      <c r="B63" s="89"/>
      <c r="C63" s="129"/>
      <c r="D63" s="65"/>
      <c r="E63" s="65"/>
      <c r="F63" s="65"/>
      <c r="G63" s="46">
        <v>2019</v>
      </c>
      <c r="H63" s="33">
        <f>I63+J63+K63</f>
        <v>243351.21863000002</v>
      </c>
      <c r="I63" s="33">
        <v>119242.09712999999</v>
      </c>
      <c r="J63" s="33">
        <v>105492.75328</v>
      </c>
      <c r="K63" s="33">
        <v>18616.36822</v>
      </c>
      <c r="L63" s="45"/>
      <c r="M63" s="86"/>
      <c r="N63" s="131"/>
      <c r="Q63" s="13"/>
      <c r="T63" s="13"/>
    </row>
    <row r="64" spans="1:21" ht="132" customHeight="1" x14ac:dyDescent="0.25">
      <c r="A64" s="48" t="s">
        <v>78</v>
      </c>
      <c r="B64" s="34" t="s">
        <v>105</v>
      </c>
      <c r="C64" s="59">
        <v>2018</v>
      </c>
      <c r="D64" s="16"/>
      <c r="E64" s="43"/>
      <c r="F64" s="43"/>
      <c r="G64" s="46">
        <v>2018</v>
      </c>
      <c r="H64" s="33">
        <f>I64+J64+K64</f>
        <v>562568.56000000006</v>
      </c>
      <c r="I64" s="33"/>
      <c r="J64" s="33">
        <v>506311.70400000003</v>
      </c>
      <c r="K64" s="33">
        <v>56256.856</v>
      </c>
      <c r="L64" s="45"/>
      <c r="M64" s="60" t="s">
        <v>49</v>
      </c>
      <c r="N64" s="61" t="s">
        <v>31</v>
      </c>
      <c r="Q64" s="13"/>
      <c r="T64" s="13"/>
    </row>
    <row r="65" spans="1:20" ht="13.5" customHeight="1" x14ac:dyDescent="0.25">
      <c r="A65" s="73" t="s">
        <v>83</v>
      </c>
      <c r="B65" s="76" t="s">
        <v>85</v>
      </c>
      <c r="C65" s="49">
        <v>2017</v>
      </c>
      <c r="D65" s="55"/>
      <c r="E65" s="54"/>
      <c r="F65" s="54"/>
      <c r="G65" s="46">
        <v>2017</v>
      </c>
      <c r="H65" s="33">
        <f>I65+J65</f>
        <v>73025.58</v>
      </c>
      <c r="I65" s="33">
        <v>21432.98</v>
      </c>
      <c r="J65" s="33">
        <v>51592.6</v>
      </c>
      <c r="K65" s="33"/>
      <c r="L65" s="45"/>
      <c r="M65" s="117"/>
      <c r="N65" s="83" t="s">
        <v>31</v>
      </c>
      <c r="Q65" s="13"/>
      <c r="T65" s="13"/>
    </row>
    <row r="66" spans="1:20" ht="13.5" customHeight="1" x14ac:dyDescent="0.25">
      <c r="A66" s="74"/>
      <c r="B66" s="77"/>
      <c r="C66" s="49">
        <v>2019</v>
      </c>
      <c r="D66" s="55"/>
      <c r="E66" s="54"/>
      <c r="F66" s="54"/>
      <c r="G66" s="46">
        <v>2019</v>
      </c>
      <c r="H66" s="33">
        <f>I66+J66+K66</f>
        <v>169963.54</v>
      </c>
      <c r="I66" s="33">
        <v>150456.29</v>
      </c>
      <c r="J66" s="33">
        <v>19507.25</v>
      </c>
      <c r="K66" s="33"/>
      <c r="L66" s="45"/>
      <c r="M66" s="110"/>
      <c r="N66" s="84"/>
      <c r="T66" s="13"/>
    </row>
    <row r="67" spans="1:20" ht="13.5" customHeight="1" x14ac:dyDescent="0.25">
      <c r="A67" s="74"/>
      <c r="B67" s="77"/>
      <c r="C67" s="49">
        <v>2020</v>
      </c>
      <c r="D67" s="55"/>
      <c r="E67" s="54"/>
      <c r="F67" s="54"/>
      <c r="G67" s="46">
        <v>2020</v>
      </c>
      <c r="H67" s="33">
        <f>I67+J67+K67</f>
        <v>901481.9</v>
      </c>
      <c r="I67" s="33">
        <v>251481.9</v>
      </c>
      <c r="J67" s="33">
        <v>650000</v>
      </c>
      <c r="K67" s="33"/>
      <c r="L67" s="45"/>
      <c r="M67" s="110"/>
      <c r="N67" s="84"/>
      <c r="T67" s="13"/>
    </row>
    <row r="68" spans="1:20" ht="13.5" customHeight="1" x14ac:dyDescent="0.25">
      <c r="A68" s="75"/>
      <c r="B68" s="78"/>
      <c r="C68" s="15">
        <v>2021</v>
      </c>
      <c r="D68" s="50"/>
      <c r="E68" s="51"/>
      <c r="F68" s="51"/>
      <c r="G68" s="46">
        <v>2021</v>
      </c>
      <c r="H68" s="33">
        <f>I68+J68+K68</f>
        <v>1752234.1</v>
      </c>
      <c r="I68" s="33"/>
      <c r="J68" s="33">
        <v>1752234.1</v>
      </c>
      <c r="K68" s="33"/>
      <c r="L68" s="44"/>
      <c r="M68" s="111"/>
      <c r="N68" s="118"/>
    </row>
    <row r="69" spans="1:20" x14ac:dyDescent="0.25">
      <c r="A69" s="73"/>
      <c r="B69" s="119" t="s">
        <v>86</v>
      </c>
      <c r="C69" s="120"/>
      <c r="D69" s="120"/>
      <c r="E69" s="120"/>
      <c r="F69" s="121"/>
      <c r="G69" s="46">
        <v>2014</v>
      </c>
      <c r="H69" s="33">
        <f>I69+J69+K69</f>
        <v>179286.39999999999</v>
      </c>
      <c r="I69" s="33"/>
      <c r="J69" s="33">
        <f>J17+J21</f>
        <v>153555.4</v>
      </c>
      <c r="K69" s="33">
        <f>K17+K21</f>
        <v>25731</v>
      </c>
      <c r="L69" s="44"/>
      <c r="M69" s="69"/>
      <c r="N69" s="69"/>
    </row>
    <row r="70" spans="1:20" x14ac:dyDescent="0.25">
      <c r="A70" s="74"/>
      <c r="B70" s="122"/>
      <c r="C70" s="123"/>
      <c r="D70" s="123"/>
      <c r="E70" s="123"/>
      <c r="F70" s="124"/>
      <c r="G70" s="46">
        <v>2015</v>
      </c>
      <c r="H70" s="33">
        <f>I70+J70+K70</f>
        <v>322592</v>
      </c>
      <c r="I70" s="33"/>
      <c r="J70" s="33">
        <f>J13+J22</f>
        <v>301684</v>
      </c>
      <c r="K70" s="33">
        <f>K13+K22</f>
        <v>20908</v>
      </c>
      <c r="L70" s="44"/>
      <c r="M70" s="69"/>
      <c r="N70" s="69"/>
    </row>
    <row r="71" spans="1:20" x14ac:dyDescent="0.25">
      <c r="A71" s="74"/>
      <c r="B71" s="122"/>
      <c r="C71" s="123"/>
      <c r="D71" s="123"/>
      <c r="E71" s="123"/>
      <c r="F71" s="124"/>
      <c r="G71" s="46">
        <v>2016</v>
      </c>
      <c r="H71" s="33">
        <f>SUM(I71:K71)</f>
        <v>368549.5</v>
      </c>
      <c r="I71" s="33"/>
      <c r="J71" s="33">
        <f>J14+J23+J26+J29+J52</f>
        <v>335395</v>
      </c>
      <c r="K71" s="33">
        <f>K14+K23+K26+K29+K52</f>
        <v>33154.5</v>
      </c>
      <c r="L71" s="44"/>
      <c r="M71" s="69"/>
      <c r="N71" s="69"/>
      <c r="O71" s="28"/>
      <c r="P71" s="29"/>
      <c r="Q71" s="28"/>
    </row>
    <row r="72" spans="1:20" x14ac:dyDescent="0.25">
      <c r="A72" s="74"/>
      <c r="B72" s="122"/>
      <c r="C72" s="123"/>
      <c r="D72" s="123"/>
      <c r="E72" s="123"/>
      <c r="F72" s="124"/>
      <c r="G72" s="46">
        <v>2017</v>
      </c>
      <c r="H72" s="33">
        <f>SUM(I72:K72)</f>
        <v>858021.67999999993</v>
      </c>
      <c r="I72" s="33">
        <f>I65</f>
        <v>21432.98</v>
      </c>
      <c r="J72" s="33">
        <f>J15+J18+J24+J27+J30+J33+J53+J65</f>
        <v>775805.6</v>
      </c>
      <c r="K72" s="33">
        <f>K15+K18+K24+K27+K30+K33+K53</f>
        <v>60783.1</v>
      </c>
      <c r="L72" s="44"/>
      <c r="M72" s="69"/>
      <c r="N72" s="69"/>
      <c r="O72" s="28"/>
      <c r="P72" s="28"/>
      <c r="Q72" s="28"/>
    </row>
    <row r="73" spans="1:20" x14ac:dyDescent="0.25">
      <c r="A73" s="74"/>
      <c r="B73" s="122"/>
      <c r="C73" s="123"/>
      <c r="D73" s="123"/>
      <c r="E73" s="123"/>
      <c r="F73" s="124"/>
      <c r="G73" s="62">
        <v>2018</v>
      </c>
      <c r="H73" s="41">
        <f>SUM(I73:K73)</f>
        <v>1888790.4680000001</v>
      </c>
      <c r="I73" s="41">
        <f>I62</f>
        <v>202240.75</v>
      </c>
      <c r="J73" s="41">
        <f>J19+J28+J54+J16+J25+J31+J34+J36+J62+J64</f>
        <v>1460700.9403000001</v>
      </c>
      <c r="K73" s="41">
        <f>K16+K19+K25+K28+K31+K34+K36+K54+K62+K64</f>
        <v>225848.77770000001</v>
      </c>
      <c r="L73" s="44"/>
      <c r="M73" s="69"/>
      <c r="N73" s="69"/>
      <c r="O73" s="28"/>
      <c r="P73" s="28"/>
      <c r="Q73" s="28"/>
    </row>
    <row r="74" spans="1:20" x14ac:dyDescent="0.25">
      <c r="A74" s="74"/>
      <c r="B74" s="122"/>
      <c r="C74" s="123"/>
      <c r="D74" s="123"/>
      <c r="E74" s="123"/>
      <c r="F74" s="124"/>
      <c r="G74" s="62">
        <v>2019</v>
      </c>
      <c r="H74" s="41">
        <f>SUM(I74:K74)</f>
        <v>1112802.0086300001</v>
      </c>
      <c r="I74" s="41">
        <f>I63+I66</f>
        <v>269698.38712999999</v>
      </c>
      <c r="J74" s="41">
        <f>J20+J32+J35+J37+J39+J42+J55+J63+J66</f>
        <v>732265.00328000006</v>
      </c>
      <c r="K74" s="41">
        <f>K20+K32+K35+K37+K39+K42+K55+K63+J66</f>
        <v>110838.61822</v>
      </c>
      <c r="L74" s="44"/>
      <c r="M74" s="69"/>
      <c r="N74" s="69"/>
      <c r="O74" s="28"/>
      <c r="P74" s="28"/>
      <c r="Q74" s="28"/>
    </row>
    <row r="75" spans="1:20" x14ac:dyDescent="0.25">
      <c r="A75" s="74"/>
      <c r="B75" s="122"/>
      <c r="C75" s="123"/>
      <c r="D75" s="123"/>
      <c r="E75" s="123"/>
      <c r="F75" s="124"/>
      <c r="G75" s="62">
        <v>2020</v>
      </c>
      <c r="H75" s="41">
        <f t="shared" ref="H75:H81" si="4">SUM(I75:K75)</f>
        <v>2241320.42</v>
      </c>
      <c r="I75" s="41">
        <f>I67</f>
        <v>251481.9</v>
      </c>
      <c r="J75" s="41">
        <f>J38+J40+J43+J45+J56+J67</f>
        <v>1973495.52</v>
      </c>
      <c r="K75" s="41">
        <f>K38+K56</f>
        <v>16343</v>
      </c>
      <c r="L75" s="44"/>
      <c r="M75" s="69"/>
      <c r="N75" s="69"/>
      <c r="O75" s="28"/>
      <c r="P75" s="28"/>
      <c r="Q75" s="28"/>
    </row>
    <row r="76" spans="1:20" x14ac:dyDescent="0.25">
      <c r="A76" s="74"/>
      <c r="B76" s="122"/>
      <c r="C76" s="123"/>
      <c r="D76" s="123"/>
      <c r="E76" s="123"/>
      <c r="F76" s="124"/>
      <c r="G76" s="62">
        <v>2021</v>
      </c>
      <c r="H76" s="41">
        <f t="shared" si="4"/>
        <v>4134417.2</v>
      </c>
      <c r="I76" s="41"/>
      <c r="J76" s="41">
        <f>J41+J44+J46+J57+J68</f>
        <v>3940488.3000000003</v>
      </c>
      <c r="K76" s="41">
        <f>K46+K57</f>
        <v>193928.9</v>
      </c>
      <c r="L76" s="44"/>
      <c r="M76" s="69"/>
      <c r="N76" s="69"/>
    </row>
    <row r="77" spans="1:20" x14ac:dyDescent="0.25">
      <c r="A77" s="74"/>
      <c r="B77" s="122"/>
      <c r="C77" s="123"/>
      <c r="D77" s="123"/>
      <c r="E77" s="123"/>
      <c r="F77" s="124"/>
      <c r="G77" s="46">
        <v>2022</v>
      </c>
      <c r="H77" s="33">
        <f t="shared" si="4"/>
        <v>1362742.8</v>
      </c>
      <c r="I77" s="33"/>
      <c r="J77" s="33">
        <f>J47+J58</f>
        <v>1161056.7</v>
      </c>
      <c r="K77" s="33">
        <f>K47+K58</f>
        <v>201686.1</v>
      </c>
      <c r="L77" s="44"/>
      <c r="M77" s="69"/>
      <c r="N77" s="69"/>
    </row>
    <row r="78" spans="1:20" x14ac:dyDescent="0.25">
      <c r="A78" s="74"/>
      <c r="B78" s="122"/>
      <c r="C78" s="123"/>
      <c r="D78" s="123"/>
      <c r="E78" s="123"/>
      <c r="F78" s="124"/>
      <c r="G78" s="46">
        <v>2023</v>
      </c>
      <c r="H78" s="33">
        <f t="shared" si="4"/>
        <v>1411801.5</v>
      </c>
      <c r="I78" s="33"/>
      <c r="J78" s="33">
        <f>J48+J59</f>
        <v>1202854.7</v>
      </c>
      <c r="K78" s="33">
        <f>K48+K59</f>
        <v>208946.8</v>
      </c>
      <c r="L78" s="44"/>
      <c r="M78" s="69"/>
      <c r="N78" s="69"/>
    </row>
    <row r="79" spans="1:20" x14ac:dyDescent="0.25">
      <c r="A79" s="74"/>
      <c r="B79" s="122"/>
      <c r="C79" s="123"/>
      <c r="D79" s="123"/>
      <c r="E79" s="123"/>
      <c r="F79" s="124"/>
      <c r="G79" s="46">
        <v>2024</v>
      </c>
      <c r="H79" s="33">
        <f t="shared" si="4"/>
        <v>1458390.9</v>
      </c>
      <c r="I79" s="33"/>
      <c r="J79" s="33">
        <f>J49+J60</f>
        <v>1242548.8999999999</v>
      </c>
      <c r="K79" s="33">
        <f>K49+K60</f>
        <v>215842</v>
      </c>
      <c r="L79" s="44"/>
      <c r="M79" s="69"/>
      <c r="N79" s="69"/>
    </row>
    <row r="80" spans="1:20" x14ac:dyDescent="0.25">
      <c r="A80" s="74"/>
      <c r="B80" s="122"/>
      <c r="C80" s="123"/>
      <c r="D80" s="123"/>
      <c r="E80" s="123"/>
      <c r="F80" s="124"/>
      <c r="G80" s="46">
        <v>2025</v>
      </c>
      <c r="H80" s="33">
        <f t="shared" si="4"/>
        <v>1502142.7</v>
      </c>
      <c r="I80" s="33"/>
      <c r="J80" s="33">
        <f>J50+J61</f>
        <v>1279825.3999999999</v>
      </c>
      <c r="K80" s="33">
        <f>K50+K61</f>
        <v>222317.3</v>
      </c>
      <c r="L80" s="44"/>
      <c r="M80" s="69"/>
      <c r="N80" s="69"/>
    </row>
    <row r="81" spans="1:14" x14ac:dyDescent="0.25">
      <c r="A81" s="75"/>
      <c r="B81" s="125"/>
      <c r="C81" s="126"/>
      <c r="D81" s="126"/>
      <c r="E81" s="126"/>
      <c r="F81" s="127"/>
      <c r="G81" s="46" t="s">
        <v>87</v>
      </c>
      <c r="H81" s="33">
        <f t="shared" si="4"/>
        <v>16840857.57663</v>
      </c>
      <c r="I81" s="33">
        <f>SUM(I69:I80)</f>
        <v>744854.01713000005</v>
      </c>
      <c r="J81" s="33">
        <f>SUM(J69:J80)</f>
        <v>14559675.463579999</v>
      </c>
      <c r="K81" s="33">
        <f>SUM(K69:K80)</f>
        <v>1536328.09592</v>
      </c>
      <c r="L81" s="44"/>
      <c r="M81" s="69"/>
      <c r="N81" s="69"/>
    </row>
    <row r="82" spans="1:14" x14ac:dyDescent="0.25">
      <c r="A82" s="47">
        <v>2</v>
      </c>
      <c r="B82" s="68" t="s">
        <v>88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132"/>
      <c r="N82" s="132"/>
    </row>
    <row r="83" spans="1:14" x14ac:dyDescent="0.25">
      <c r="A83" s="47" t="s">
        <v>89</v>
      </c>
      <c r="B83" s="68" t="s">
        <v>106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9"/>
      <c r="N83" s="69"/>
    </row>
    <row r="84" spans="1:14" ht="22.5" customHeight="1" x14ac:dyDescent="0.25">
      <c r="A84" s="72" t="s">
        <v>90</v>
      </c>
      <c r="B84" s="90" t="s">
        <v>92</v>
      </c>
      <c r="C84" s="112" t="s">
        <v>93</v>
      </c>
      <c r="D84" s="90" t="s">
        <v>94</v>
      </c>
      <c r="E84" s="91" t="s">
        <v>95</v>
      </c>
      <c r="F84" s="92">
        <v>487198.62</v>
      </c>
      <c r="G84" s="46">
        <v>2015</v>
      </c>
      <c r="H84" s="33">
        <f>J84+K84</f>
        <v>36495</v>
      </c>
      <c r="I84" s="31"/>
      <c r="J84" s="33">
        <v>30000</v>
      </c>
      <c r="K84" s="33">
        <v>6495</v>
      </c>
      <c r="L84" s="52"/>
      <c r="M84" s="93" t="s">
        <v>55</v>
      </c>
      <c r="N84" s="93" t="s">
        <v>31</v>
      </c>
    </row>
    <row r="85" spans="1:14" ht="22.5" customHeight="1" x14ac:dyDescent="0.25">
      <c r="A85" s="72"/>
      <c r="B85" s="90"/>
      <c r="C85" s="133"/>
      <c r="D85" s="90"/>
      <c r="E85" s="90"/>
      <c r="F85" s="92"/>
      <c r="G85" s="46">
        <v>2016</v>
      </c>
      <c r="H85" s="33">
        <f>J85+K85</f>
        <v>204267</v>
      </c>
      <c r="I85" s="31"/>
      <c r="J85" s="33">
        <v>200000</v>
      </c>
      <c r="K85" s="33">
        <v>4267</v>
      </c>
      <c r="L85" s="52"/>
      <c r="M85" s="93"/>
      <c r="N85" s="93"/>
    </row>
    <row r="86" spans="1:14" ht="39.75" customHeight="1" x14ac:dyDescent="0.25">
      <c r="A86" s="72"/>
      <c r="B86" s="90"/>
      <c r="C86" s="134"/>
      <c r="D86" s="90"/>
      <c r="E86" s="90"/>
      <c r="F86" s="92"/>
      <c r="G86" s="46">
        <v>2017</v>
      </c>
      <c r="H86" s="33">
        <f>J86+K86</f>
        <v>265196</v>
      </c>
      <c r="I86" s="31"/>
      <c r="J86" s="33">
        <v>259949</v>
      </c>
      <c r="K86" s="33">
        <v>5247</v>
      </c>
      <c r="L86" s="18"/>
      <c r="M86" s="93"/>
      <c r="N86" s="93"/>
    </row>
    <row r="87" spans="1:14" ht="62.25" customHeight="1" x14ac:dyDescent="0.25">
      <c r="A87" s="47" t="s">
        <v>91</v>
      </c>
      <c r="B87" s="11" t="s">
        <v>107</v>
      </c>
      <c r="C87" s="46">
        <v>2018</v>
      </c>
      <c r="D87" s="50"/>
      <c r="E87" s="50"/>
      <c r="F87" s="52"/>
      <c r="G87" s="46">
        <v>2018</v>
      </c>
      <c r="H87" s="33">
        <f>J87+K87</f>
        <v>20149</v>
      </c>
      <c r="I87" s="31"/>
      <c r="J87" s="33">
        <v>20149</v>
      </c>
      <c r="K87" s="33"/>
      <c r="L87" s="18"/>
      <c r="M87" s="53"/>
      <c r="N87" s="53" t="s">
        <v>81</v>
      </c>
    </row>
    <row r="88" spans="1:14" ht="13.5" customHeight="1" x14ac:dyDescent="0.25">
      <c r="A88" s="73"/>
      <c r="B88" s="119" t="s">
        <v>96</v>
      </c>
      <c r="C88" s="120"/>
      <c r="D88" s="120"/>
      <c r="E88" s="120"/>
      <c r="F88" s="121"/>
      <c r="G88" s="46">
        <v>2015</v>
      </c>
      <c r="H88" s="33">
        <f t="shared" ref="H88:H104" si="5">I88+J88+K88</f>
        <v>36495</v>
      </c>
      <c r="I88" s="30"/>
      <c r="J88" s="33">
        <v>30000</v>
      </c>
      <c r="K88" s="33">
        <v>6495</v>
      </c>
      <c r="L88" s="44"/>
      <c r="M88" s="144"/>
      <c r="N88" s="144"/>
    </row>
    <row r="89" spans="1:14" ht="13.5" customHeight="1" x14ac:dyDescent="0.25">
      <c r="A89" s="74"/>
      <c r="B89" s="122"/>
      <c r="C89" s="123"/>
      <c r="D89" s="123"/>
      <c r="E89" s="123"/>
      <c r="F89" s="124"/>
      <c r="G89" s="46">
        <v>2016</v>
      </c>
      <c r="H89" s="33">
        <f t="shared" si="5"/>
        <v>204267</v>
      </c>
      <c r="I89" s="30"/>
      <c r="J89" s="33">
        <f>J85</f>
        <v>200000</v>
      </c>
      <c r="K89" s="33">
        <f>K85</f>
        <v>4267</v>
      </c>
      <c r="L89" s="44"/>
      <c r="M89" s="144"/>
      <c r="N89" s="144"/>
    </row>
    <row r="90" spans="1:14" ht="13.5" customHeight="1" x14ac:dyDescent="0.25">
      <c r="A90" s="74"/>
      <c r="B90" s="122"/>
      <c r="C90" s="123"/>
      <c r="D90" s="123"/>
      <c r="E90" s="123"/>
      <c r="F90" s="124"/>
      <c r="G90" s="46">
        <v>2017</v>
      </c>
      <c r="H90" s="33">
        <f t="shared" si="5"/>
        <v>265196</v>
      </c>
      <c r="I90" s="30"/>
      <c r="J90" s="33">
        <f>J86</f>
        <v>259949</v>
      </c>
      <c r="K90" s="33">
        <f>K86</f>
        <v>5247</v>
      </c>
      <c r="L90" s="44"/>
      <c r="M90" s="144"/>
      <c r="N90" s="144"/>
    </row>
    <row r="91" spans="1:14" ht="13.5" customHeight="1" x14ac:dyDescent="0.25">
      <c r="A91" s="75"/>
      <c r="B91" s="125"/>
      <c r="C91" s="126"/>
      <c r="D91" s="126"/>
      <c r="E91" s="126"/>
      <c r="F91" s="127"/>
      <c r="G91" s="46">
        <v>2018</v>
      </c>
      <c r="H91" s="33">
        <f t="shared" si="5"/>
        <v>20149</v>
      </c>
      <c r="I91" s="30"/>
      <c r="J91" s="33">
        <f>J87</f>
        <v>20149</v>
      </c>
      <c r="K91" s="33"/>
      <c r="L91" s="44"/>
      <c r="M91" s="144"/>
      <c r="N91" s="144"/>
    </row>
    <row r="92" spans="1:14" x14ac:dyDescent="0.25">
      <c r="A92" s="36"/>
      <c r="B92" s="35"/>
      <c r="C92" s="35"/>
      <c r="D92" s="35"/>
      <c r="E92" s="35"/>
      <c r="F92" s="35"/>
      <c r="G92" s="35"/>
      <c r="H92" s="37"/>
      <c r="I92" s="38"/>
      <c r="J92" s="37"/>
      <c r="K92" s="37"/>
      <c r="L92" s="39"/>
      <c r="M92" s="40"/>
      <c r="N92" s="40"/>
    </row>
    <row r="93" spans="1:14" x14ac:dyDescent="0.25">
      <c r="A93" s="138"/>
      <c r="B93" s="142" t="s">
        <v>11</v>
      </c>
      <c r="C93" s="142"/>
      <c r="D93" s="142"/>
      <c r="E93" s="142"/>
      <c r="F93" s="142"/>
      <c r="G93" s="46">
        <v>2014</v>
      </c>
      <c r="H93" s="33">
        <f t="shared" si="5"/>
        <v>489766.40000000002</v>
      </c>
      <c r="I93" s="30"/>
      <c r="J93" s="33">
        <v>423238.40000000002</v>
      </c>
      <c r="K93" s="33">
        <v>66528</v>
      </c>
      <c r="L93" s="44"/>
      <c r="M93" s="144"/>
      <c r="N93" s="144"/>
    </row>
    <row r="94" spans="1:14" x14ac:dyDescent="0.25">
      <c r="A94" s="139"/>
      <c r="B94" s="142"/>
      <c r="C94" s="142"/>
      <c r="D94" s="142"/>
      <c r="E94" s="142"/>
      <c r="F94" s="142"/>
      <c r="G94" s="46">
        <v>2015</v>
      </c>
      <c r="H94" s="33">
        <f t="shared" si="5"/>
        <v>365104</v>
      </c>
      <c r="I94" s="30"/>
      <c r="J94" s="33">
        <v>334444</v>
      </c>
      <c r="K94" s="33">
        <v>30660</v>
      </c>
      <c r="L94" s="44"/>
      <c r="M94" s="144"/>
      <c r="N94" s="144"/>
    </row>
    <row r="95" spans="1:14" x14ac:dyDescent="0.25">
      <c r="A95" s="139"/>
      <c r="B95" s="142"/>
      <c r="C95" s="142"/>
      <c r="D95" s="142"/>
      <c r="E95" s="142"/>
      <c r="F95" s="142"/>
      <c r="G95" s="46">
        <v>2016</v>
      </c>
      <c r="H95" s="33">
        <f t="shared" si="5"/>
        <v>572816.5</v>
      </c>
      <c r="I95" s="30">
        <f>I85+I71</f>
        <v>0</v>
      </c>
      <c r="J95" s="33">
        <f>J85+J71</f>
        <v>535395</v>
      </c>
      <c r="K95" s="33">
        <f>K85+K71</f>
        <v>37421.5</v>
      </c>
      <c r="L95" s="44"/>
      <c r="M95" s="144"/>
      <c r="N95" s="144"/>
    </row>
    <row r="96" spans="1:14" x14ac:dyDescent="0.25">
      <c r="A96" s="139"/>
      <c r="B96" s="142"/>
      <c r="C96" s="142"/>
      <c r="D96" s="142"/>
      <c r="E96" s="142"/>
      <c r="F96" s="142"/>
      <c r="G96" s="46">
        <v>2017</v>
      </c>
      <c r="H96" s="33">
        <f t="shared" si="5"/>
        <v>1123217.6800000002</v>
      </c>
      <c r="I96" s="30">
        <f>I72</f>
        <v>21432.98</v>
      </c>
      <c r="J96" s="33">
        <f>J72+J90</f>
        <v>1035754.6</v>
      </c>
      <c r="K96" s="33">
        <f>K72+K90</f>
        <v>66030.100000000006</v>
      </c>
      <c r="L96" s="44"/>
      <c r="M96" s="144"/>
      <c r="N96" s="144"/>
    </row>
    <row r="97" spans="1:14" x14ac:dyDescent="0.25">
      <c r="A97" s="139"/>
      <c r="B97" s="142"/>
      <c r="C97" s="142"/>
      <c r="D97" s="142"/>
      <c r="E97" s="142"/>
      <c r="F97" s="142"/>
      <c r="G97" s="46">
        <v>2018</v>
      </c>
      <c r="H97" s="33">
        <f t="shared" si="5"/>
        <v>1908939.4680000001</v>
      </c>
      <c r="I97" s="30">
        <f>I73</f>
        <v>202240.75</v>
      </c>
      <c r="J97" s="33">
        <f>J73+J91</f>
        <v>1480849.9403000001</v>
      </c>
      <c r="K97" s="33">
        <f t="shared" ref="K97:K104" si="6">K73</f>
        <v>225848.77770000001</v>
      </c>
      <c r="L97" s="44"/>
      <c r="M97" s="144"/>
      <c r="N97" s="144"/>
    </row>
    <row r="98" spans="1:14" x14ac:dyDescent="0.25">
      <c r="A98" s="139"/>
      <c r="B98" s="142"/>
      <c r="C98" s="142"/>
      <c r="D98" s="142"/>
      <c r="E98" s="142"/>
      <c r="F98" s="142"/>
      <c r="G98" s="46">
        <v>2019</v>
      </c>
      <c r="H98" s="33">
        <f t="shared" si="5"/>
        <v>1112802.0086300001</v>
      </c>
      <c r="I98" s="30">
        <f>I74</f>
        <v>269698.38712999999</v>
      </c>
      <c r="J98" s="33">
        <f t="shared" ref="J98:J104" si="7">J74</f>
        <v>732265.00328000006</v>
      </c>
      <c r="K98" s="33">
        <f t="shared" si="6"/>
        <v>110838.61822</v>
      </c>
      <c r="L98" s="44"/>
      <c r="M98" s="144"/>
      <c r="N98" s="144"/>
    </row>
    <row r="99" spans="1:14" x14ac:dyDescent="0.25">
      <c r="A99" s="140"/>
      <c r="B99" s="143"/>
      <c r="C99" s="143"/>
      <c r="D99" s="143"/>
      <c r="E99" s="143"/>
      <c r="F99" s="143"/>
      <c r="G99" s="19">
        <v>2020</v>
      </c>
      <c r="H99" s="33">
        <f t="shared" si="5"/>
        <v>2241320.42</v>
      </c>
      <c r="I99" s="30">
        <f>I75</f>
        <v>251481.9</v>
      </c>
      <c r="J99" s="30">
        <f t="shared" si="7"/>
        <v>1973495.52</v>
      </c>
      <c r="K99" s="30">
        <f t="shared" si="6"/>
        <v>16343</v>
      </c>
      <c r="L99" s="17"/>
      <c r="M99" s="144"/>
      <c r="N99" s="144"/>
    </row>
    <row r="100" spans="1:14" x14ac:dyDescent="0.25">
      <c r="A100" s="140"/>
      <c r="B100" s="143"/>
      <c r="C100" s="143"/>
      <c r="D100" s="143"/>
      <c r="E100" s="143"/>
      <c r="F100" s="143"/>
      <c r="G100" s="19">
        <v>2021</v>
      </c>
      <c r="H100" s="33">
        <f t="shared" si="5"/>
        <v>4134417.2</v>
      </c>
      <c r="I100" s="30"/>
      <c r="J100" s="30">
        <f t="shared" si="7"/>
        <v>3940488.3000000003</v>
      </c>
      <c r="K100" s="30">
        <f t="shared" si="6"/>
        <v>193928.9</v>
      </c>
      <c r="L100" s="17"/>
      <c r="M100" s="144"/>
      <c r="N100" s="144"/>
    </row>
    <row r="101" spans="1:14" x14ac:dyDescent="0.25">
      <c r="A101" s="140"/>
      <c r="B101" s="143"/>
      <c r="C101" s="143"/>
      <c r="D101" s="143"/>
      <c r="E101" s="143"/>
      <c r="F101" s="143"/>
      <c r="G101" s="19">
        <v>2022</v>
      </c>
      <c r="H101" s="33">
        <f t="shared" si="5"/>
        <v>1362742.8</v>
      </c>
      <c r="I101" s="30"/>
      <c r="J101" s="30">
        <f t="shared" si="7"/>
        <v>1161056.7</v>
      </c>
      <c r="K101" s="30">
        <f t="shared" si="6"/>
        <v>201686.1</v>
      </c>
      <c r="L101" s="17"/>
      <c r="M101" s="144"/>
      <c r="N101" s="144"/>
    </row>
    <row r="102" spans="1:14" x14ac:dyDescent="0.25">
      <c r="A102" s="140"/>
      <c r="B102" s="143"/>
      <c r="C102" s="143"/>
      <c r="D102" s="143"/>
      <c r="E102" s="143"/>
      <c r="F102" s="143"/>
      <c r="G102" s="19">
        <v>2023</v>
      </c>
      <c r="H102" s="33">
        <f t="shared" si="5"/>
        <v>1411801.5</v>
      </c>
      <c r="I102" s="30"/>
      <c r="J102" s="30">
        <f t="shared" si="7"/>
        <v>1202854.7</v>
      </c>
      <c r="K102" s="30">
        <f t="shared" si="6"/>
        <v>208946.8</v>
      </c>
      <c r="L102" s="17"/>
      <c r="M102" s="144"/>
      <c r="N102" s="144"/>
    </row>
    <row r="103" spans="1:14" x14ac:dyDescent="0.25">
      <c r="A103" s="140"/>
      <c r="B103" s="143"/>
      <c r="C103" s="143"/>
      <c r="D103" s="143"/>
      <c r="E103" s="143"/>
      <c r="F103" s="143"/>
      <c r="G103" s="19">
        <v>2024</v>
      </c>
      <c r="H103" s="33">
        <f t="shared" si="5"/>
        <v>1458390.9</v>
      </c>
      <c r="I103" s="30"/>
      <c r="J103" s="30">
        <f t="shared" si="7"/>
        <v>1242548.8999999999</v>
      </c>
      <c r="K103" s="30">
        <f t="shared" si="6"/>
        <v>215842</v>
      </c>
      <c r="L103" s="17"/>
      <c r="M103" s="144"/>
      <c r="N103" s="144"/>
    </row>
    <row r="104" spans="1:14" x14ac:dyDescent="0.25">
      <c r="A104" s="140"/>
      <c r="B104" s="143"/>
      <c r="C104" s="143"/>
      <c r="D104" s="143"/>
      <c r="E104" s="143"/>
      <c r="F104" s="143"/>
      <c r="G104" s="19">
        <v>2025</v>
      </c>
      <c r="H104" s="33">
        <f t="shared" si="5"/>
        <v>1502142.7</v>
      </c>
      <c r="I104" s="30"/>
      <c r="J104" s="30">
        <f t="shared" si="7"/>
        <v>1279825.3999999999</v>
      </c>
      <c r="K104" s="30">
        <f t="shared" si="6"/>
        <v>222317.3</v>
      </c>
      <c r="L104" s="17"/>
      <c r="M104" s="144"/>
      <c r="N104" s="144"/>
    </row>
    <row r="105" spans="1:14" x14ac:dyDescent="0.25">
      <c r="A105" s="141"/>
      <c r="B105" s="143"/>
      <c r="C105" s="143"/>
      <c r="D105" s="143"/>
      <c r="E105" s="143"/>
      <c r="F105" s="143"/>
      <c r="G105" s="19" t="s">
        <v>87</v>
      </c>
      <c r="H105" s="30">
        <f>SUM(I105:K105)</f>
        <v>17683461.57663</v>
      </c>
      <c r="I105" s="30">
        <f>SUM(I93:I104)</f>
        <v>744854.01713000005</v>
      </c>
      <c r="J105" s="30">
        <f>SUM(J93:J104)</f>
        <v>15342216.463579999</v>
      </c>
      <c r="K105" s="30">
        <f>SUM(K93:K104)</f>
        <v>1596391.09592</v>
      </c>
      <c r="L105" s="17"/>
      <c r="M105" s="144"/>
      <c r="N105" s="144"/>
    </row>
    <row r="106" spans="1:14" x14ac:dyDescent="0.25">
      <c r="K106" s="20"/>
    </row>
    <row r="107" spans="1:14" x14ac:dyDescent="0.25">
      <c r="B107" s="21" t="s">
        <v>97</v>
      </c>
      <c r="C107" s="21"/>
      <c r="D107" s="21"/>
      <c r="E107" s="21"/>
      <c r="F107" s="21"/>
      <c r="G107" s="22"/>
      <c r="H107" s="23"/>
      <c r="I107" s="23"/>
      <c r="J107" s="23"/>
      <c r="K107" s="23"/>
      <c r="L107" s="23"/>
      <c r="M107" s="21"/>
    </row>
    <row r="108" spans="1:14" ht="27" customHeight="1" x14ac:dyDescent="0.25">
      <c r="B108" s="135" t="s">
        <v>98</v>
      </c>
      <c r="C108" s="136"/>
      <c r="D108" s="136"/>
      <c r="E108" s="136"/>
      <c r="F108" s="136"/>
      <c r="G108" s="136"/>
      <c r="H108" s="136"/>
      <c r="I108" s="136"/>
      <c r="J108" s="136"/>
      <c r="K108" s="137"/>
      <c r="L108" s="137"/>
      <c r="M108" s="137"/>
    </row>
    <row r="109" spans="1:14" x14ac:dyDescent="0.25">
      <c r="B109" s="21" t="s">
        <v>99</v>
      </c>
      <c r="C109" s="21"/>
      <c r="D109" s="21"/>
      <c r="E109" s="21"/>
      <c r="F109" s="21"/>
      <c r="G109" s="22"/>
      <c r="H109" s="23"/>
      <c r="I109" s="23"/>
      <c r="J109" s="23"/>
      <c r="K109" s="23"/>
      <c r="L109" s="23"/>
      <c r="M109" s="21"/>
    </row>
    <row r="110" spans="1:14" x14ac:dyDescent="0.25">
      <c r="B110" s="135" t="s">
        <v>100</v>
      </c>
      <c r="C110" s="135"/>
      <c r="D110" s="135"/>
      <c r="E110" s="135"/>
      <c r="F110" s="135"/>
    </row>
    <row r="111" spans="1:14" x14ac:dyDescent="0.25">
      <c r="B111" s="135" t="s">
        <v>101</v>
      </c>
      <c r="C111" s="136"/>
      <c r="D111" s="136"/>
      <c r="E111" s="136"/>
      <c r="F111" s="136"/>
      <c r="G111" s="136"/>
      <c r="H111" s="136"/>
      <c r="I111" s="136"/>
      <c r="J111" s="136"/>
      <c r="K111" s="137"/>
      <c r="L111" s="137"/>
      <c r="M111" s="137"/>
    </row>
    <row r="112" spans="1:14" ht="39.75" customHeight="1" x14ac:dyDescent="0.25">
      <c r="B112" s="135" t="s">
        <v>102</v>
      </c>
      <c r="C112" s="136"/>
      <c r="D112" s="136"/>
      <c r="E112" s="136"/>
      <c r="F112" s="136"/>
      <c r="G112" s="136"/>
      <c r="H112" s="136"/>
      <c r="I112" s="136"/>
      <c r="J112" s="136"/>
      <c r="K112" s="137"/>
      <c r="L112" s="135"/>
      <c r="M112" s="135"/>
    </row>
    <row r="113" spans="1:12" x14ac:dyDescent="0.25">
      <c r="B113" s="135"/>
      <c r="C113" s="136"/>
      <c r="D113" s="136"/>
      <c r="E113" s="136"/>
      <c r="F113" s="136"/>
      <c r="G113" s="136"/>
      <c r="H113" s="136"/>
      <c r="I113" s="136"/>
      <c r="J113" s="136"/>
      <c r="K113" s="137"/>
    </row>
    <row r="115" spans="1:12" ht="18.75" x14ac:dyDescent="0.3">
      <c r="B115" s="24"/>
    </row>
    <row r="116" spans="1:12" ht="18.75" x14ac:dyDescent="0.3">
      <c r="B116" s="24"/>
    </row>
    <row r="120" spans="1:12" x14ac:dyDescent="0.25">
      <c r="A120" s="2"/>
      <c r="G120" s="2"/>
      <c r="H120" s="2"/>
      <c r="I120" s="2"/>
      <c r="J120" s="2"/>
      <c r="K120" s="2"/>
      <c r="L120" s="2"/>
    </row>
    <row r="121" spans="1:12" x14ac:dyDescent="0.25">
      <c r="A121" s="2"/>
      <c r="G121" s="2"/>
      <c r="H121" s="2"/>
      <c r="I121" s="2"/>
      <c r="J121" s="2"/>
      <c r="K121" s="2"/>
      <c r="L121" s="2"/>
    </row>
  </sheetData>
  <mergeCells count="142">
    <mergeCell ref="N6:N8"/>
    <mergeCell ref="H7:H8"/>
    <mergeCell ref="I7:L7"/>
    <mergeCell ref="B10:N10"/>
    <mergeCell ref="B11:N11"/>
    <mergeCell ref="B12:N12"/>
    <mergeCell ref="M2:N2"/>
    <mergeCell ref="D4:K4"/>
    <mergeCell ref="A6:A8"/>
    <mergeCell ref="B6:B8"/>
    <mergeCell ref="C6:C8"/>
    <mergeCell ref="D6:D8"/>
    <mergeCell ref="E6:F7"/>
    <mergeCell ref="G6:G8"/>
    <mergeCell ref="H6:L6"/>
    <mergeCell ref="M6:M8"/>
    <mergeCell ref="M13:M16"/>
    <mergeCell ref="N13:N16"/>
    <mergeCell ref="A17:A20"/>
    <mergeCell ref="B17:B20"/>
    <mergeCell ref="C17:C20"/>
    <mergeCell ref="D17:D20"/>
    <mergeCell ref="E17:E20"/>
    <mergeCell ref="F17:F20"/>
    <mergeCell ref="M17:M20"/>
    <mergeCell ref="N17:N20"/>
    <mergeCell ref="A13:A16"/>
    <mergeCell ref="B13:B16"/>
    <mergeCell ref="C13:C16"/>
    <mergeCell ref="D13:D16"/>
    <mergeCell ref="E13:E16"/>
    <mergeCell ref="F13:F16"/>
    <mergeCell ref="M21:M25"/>
    <mergeCell ref="N21:N25"/>
    <mergeCell ref="A26:A28"/>
    <mergeCell ref="B26:B28"/>
    <mergeCell ref="C26:C28"/>
    <mergeCell ref="D26:D28"/>
    <mergeCell ref="E26:E28"/>
    <mergeCell ref="F26:F28"/>
    <mergeCell ref="M26:M28"/>
    <mergeCell ref="N26:N28"/>
    <mergeCell ref="A21:A25"/>
    <mergeCell ref="B21:B25"/>
    <mergeCell ref="C21:C25"/>
    <mergeCell ref="D21:D25"/>
    <mergeCell ref="E21:E25"/>
    <mergeCell ref="F21:F25"/>
    <mergeCell ref="M29:M32"/>
    <mergeCell ref="N29:N32"/>
    <mergeCell ref="A33:A35"/>
    <mergeCell ref="B33:B35"/>
    <mergeCell ref="C33:C35"/>
    <mergeCell ref="D33:D35"/>
    <mergeCell ref="E33:E35"/>
    <mergeCell ref="F33:F35"/>
    <mergeCell ref="M33:M35"/>
    <mergeCell ref="N33:N35"/>
    <mergeCell ref="A29:A32"/>
    <mergeCell ref="B29:B32"/>
    <mergeCell ref="C29:C32"/>
    <mergeCell ref="D29:D32"/>
    <mergeCell ref="E29:E32"/>
    <mergeCell ref="F29:F32"/>
    <mergeCell ref="M42:M44"/>
    <mergeCell ref="N42:N44"/>
    <mergeCell ref="A42:A44"/>
    <mergeCell ref="B42:B44"/>
    <mergeCell ref="C42:C44"/>
    <mergeCell ref="D42:D44"/>
    <mergeCell ref="E42:E44"/>
    <mergeCell ref="F42:F44"/>
    <mergeCell ref="M36:M38"/>
    <mergeCell ref="N36:N38"/>
    <mergeCell ref="A39:A41"/>
    <mergeCell ref="B39:B41"/>
    <mergeCell ref="C39:C41"/>
    <mergeCell ref="D39:D41"/>
    <mergeCell ref="E39:E41"/>
    <mergeCell ref="F39:F41"/>
    <mergeCell ref="M39:M41"/>
    <mergeCell ref="N39:N41"/>
    <mergeCell ref="A36:A38"/>
    <mergeCell ref="B36:B38"/>
    <mergeCell ref="C36:C38"/>
    <mergeCell ref="D36:D38"/>
    <mergeCell ref="E36:E38"/>
    <mergeCell ref="F36:F38"/>
    <mergeCell ref="B51:N51"/>
    <mergeCell ref="A52:A61"/>
    <mergeCell ref="B52:B61"/>
    <mergeCell ref="C52:C61"/>
    <mergeCell ref="D52:D61"/>
    <mergeCell ref="E52:E61"/>
    <mergeCell ref="F52:F61"/>
    <mergeCell ref="M52:M61"/>
    <mergeCell ref="N52:N61"/>
    <mergeCell ref="M62:M63"/>
    <mergeCell ref="N62:N63"/>
    <mergeCell ref="A65:A68"/>
    <mergeCell ref="B65:B68"/>
    <mergeCell ref="M65:M68"/>
    <mergeCell ref="N65:N68"/>
    <mergeCell ref="A62:A63"/>
    <mergeCell ref="B62:B63"/>
    <mergeCell ref="C62:C63"/>
    <mergeCell ref="D62:D63"/>
    <mergeCell ref="E62:E63"/>
    <mergeCell ref="F62:F63"/>
    <mergeCell ref="B69:F81"/>
    <mergeCell ref="M69:N81"/>
    <mergeCell ref="B82:N82"/>
    <mergeCell ref="B83:N83"/>
    <mergeCell ref="A84:A86"/>
    <mergeCell ref="B84:B86"/>
    <mergeCell ref="C84:C86"/>
    <mergeCell ref="D84:D86"/>
    <mergeCell ref="E84:E86"/>
    <mergeCell ref="N45:N50"/>
    <mergeCell ref="B112:K112"/>
    <mergeCell ref="L112:M112"/>
    <mergeCell ref="B113:K113"/>
    <mergeCell ref="C45:C50"/>
    <mergeCell ref="B45:B50"/>
    <mergeCell ref="A45:A50"/>
    <mergeCell ref="D45:D50"/>
    <mergeCell ref="E45:E50"/>
    <mergeCell ref="F45:F50"/>
    <mergeCell ref="M45:M50"/>
    <mergeCell ref="A93:A105"/>
    <mergeCell ref="B93:F105"/>
    <mergeCell ref="M93:N105"/>
    <mergeCell ref="B108:M108"/>
    <mergeCell ref="B110:F110"/>
    <mergeCell ref="B111:M111"/>
    <mergeCell ref="F84:F86"/>
    <mergeCell ref="M84:M86"/>
    <mergeCell ref="N84:N86"/>
    <mergeCell ref="A88:A91"/>
    <mergeCell ref="B88:F91"/>
    <mergeCell ref="M88:N91"/>
    <mergeCell ref="A69:A81"/>
  </mergeCells>
  <pageMargins left="0.7" right="0.7" top="0.75" bottom="0.75" header="0.3" footer="0.3"/>
  <pageSetup paperSize="9" scale="74" fitToHeight="0" orientation="landscape" horizontalDpi="0" verticalDpi="0" r:id="rId1"/>
  <ignoredErrors>
    <ignoredError sqref="H65" formula="1"/>
    <ignoredError sqref="A6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изменения 06.11.2018</vt:lpstr>
      <vt:lpstr>Лист1</vt:lpstr>
      <vt:lpstr>'изменения 06.11.2018'!Область_печати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2018-11-06T13:16:19Z</cp:lastPrinted>
  <dcterms:created xsi:type="dcterms:W3CDTF">2018-08-06T13:18:50Z</dcterms:created>
  <dcterms:modified xsi:type="dcterms:W3CDTF">2018-11-06T13:18:11Z</dcterms:modified>
</cp:coreProperties>
</file>