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esktop\Проекты\2026\Июнь\Могилатова О.В\"/>
    </mc:Choice>
  </mc:AlternateContent>
  <bookViews>
    <workbookView xWindow="0" yWindow="0" windowWidth="28800" windowHeight="12435"/>
  </bookViews>
  <sheets>
    <sheet name="Ход СМР" sheetId="1" r:id="rId1"/>
  </sheets>
  <definedNames>
    <definedName name="_FilterDatabase" localSheetId="0" hidden="1">'Ход СМР'!$F$8:$S$359</definedName>
    <definedName name="BossProviderVariable?_f5ccc50a_967c_4c96_ba4f_7d06cb103ba9" hidden="1">"25_01_2006"</definedName>
    <definedName name="Print_Area" localSheetId="0">'Ход СМР'!$A$1:$S$359</definedName>
    <definedName name="Print_Titles_0" localSheetId="0">'Ход СМР'!$5:$10</definedName>
    <definedName name="Print_Titles_0_0" localSheetId="0">'Ход СМР'!$5:$10</definedName>
  </definedNames>
  <calcPr calcId="152511"/>
</workbook>
</file>

<file path=xl/calcChain.xml><?xml version="1.0" encoding="utf-8"?>
<calcChain xmlns="http://schemas.openxmlformats.org/spreadsheetml/2006/main">
  <c r="K19" i="1" l="1"/>
  <c r="K142" i="1"/>
  <c r="K141" i="1"/>
  <c r="G19" i="1" l="1"/>
  <c r="F322" i="1"/>
  <c r="G147" i="1"/>
  <c r="G123" i="1"/>
  <c r="G118" i="1" s="1"/>
  <c r="F123" i="1"/>
  <c r="F118" i="1" s="1"/>
  <c r="G122" i="1"/>
  <c r="G117" i="1" s="1"/>
  <c r="F122" i="1"/>
  <c r="F117" i="1" s="1"/>
  <c r="K120" i="1"/>
  <c r="K115" i="1" s="1"/>
  <c r="I120" i="1"/>
  <c r="I115" i="1" s="1"/>
  <c r="H120" i="1"/>
  <c r="H115" i="1" s="1"/>
  <c r="K118" i="1"/>
  <c r="I118" i="1"/>
  <c r="H118" i="1"/>
  <c r="K117" i="1"/>
  <c r="I117" i="1"/>
  <c r="H117" i="1"/>
  <c r="G44" i="1"/>
  <c r="K40" i="1"/>
  <c r="G39" i="1"/>
  <c r="K35" i="1"/>
  <c r="K15" i="1" l="1"/>
  <c r="G120" i="1"/>
  <c r="G115" i="1" s="1"/>
  <c r="F120" i="1"/>
  <c r="F115" i="1" s="1"/>
  <c r="G40" i="1"/>
  <c r="G35" i="1"/>
  <c r="G357" i="1" l="1"/>
  <c r="F357" i="1"/>
  <c r="G356" i="1"/>
  <c r="S355" i="1"/>
  <c r="R355" i="1"/>
  <c r="Q355" i="1"/>
  <c r="P355" i="1"/>
  <c r="N355" i="1"/>
  <c r="F353" i="1"/>
  <c r="G352" i="1"/>
  <c r="F352" i="1"/>
  <c r="G351" i="1"/>
  <c r="O350" i="1"/>
  <c r="M350" i="1"/>
  <c r="H350" i="1"/>
  <c r="F348" i="1"/>
  <c r="G347" i="1"/>
  <c r="F347" i="1"/>
  <c r="G346" i="1"/>
  <c r="M345" i="1"/>
  <c r="J345" i="1"/>
  <c r="H345" i="1"/>
  <c r="F343" i="1"/>
  <c r="G342" i="1"/>
  <c r="F342" i="1"/>
  <c r="G341" i="1"/>
  <c r="M340" i="1"/>
  <c r="H340" i="1"/>
  <c r="G337" i="1"/>
  <c r="O335" i="1"/>
  <c r="G332" i="1"/>
  <c r="Q330" i="1"/>
  <c r="G327" i="1"/>
  <c r="G326" i="1"/>
  <c r="M325" i="1"/>
  <c r="K325" i="1"/>
  <c r="G323" i="1"/>
  <c r="F323" i="1"/>
  <c r="G322" i="1"/>
  <c r="G321" i="1"/>
  <c r="S320" i="1"/>
  <c r="S315" i="1" s="1"/>
  <c r="Q320" i="1"/>
  <c r="O320" i="1"/>
  <c r="L320" i="1"/>
  <c r="J320" i="1"/>
  <c r="S318" i="1"/>
  <c r="Q318" i="1"/>
  <c r="O318" i="1"/>
  <c r="L318" i="1"/>
  <c r="J318" i="1"/>
  <c r="H318" i="1"/>
  <c r="S317" i="1"/>
  <c r="R317" i="1"/>
  <c r="Q317" i="1"/>
  <c r="P317" i="1"/>
  <c r="O317" i="1"/>
  <c r="N317" i="1"/>
  <c r="M317" i="1"/>
  <c r="L317" i="1"/>
  <c r="K317" i="1"/>
  <c r="J317" i="1"/>
  <c r="H317" i="1"/>
  <c r="S316" i="1"/>
  <c r="Q316" i="1"/>
  <c r="O316" i="1"/>
  <c r="M316" i="1"/>
  <c r="K316" i="1"/>
  <c r="G312" i="1"/>
  <c r="K310" i="1"/>
  <c r="G307" i="1"/>
  <c r="K305" i="1"/>
  <c r="G302" i="1"/>
  <c r="Q300" i="1"/>
  <c r="G297" i="1"/>
  <c r="K295" i="1"/>
  <c r="Q292" i="1"/>
  <c r="K292" i="1"/>
  <c r="G289" i="1"/>
  <c r="K285" i="1"/>
  <c r="G282" i="1"/>
  <c r="K280" i="1"/>
  <c r="K279" i="1"/>
  <c r="K277" i="1"/>
  <c r="G272" i="1"/>
  <c r="M270" i="1"/>
  <c r="G267" i="1"/>
  <c r="Q265" i="1"/>
  <c r="G262" i="1"/>
  <c r="Q260" i="1"/>
  <c r="G257" i="1"/>
  <c r="G256" i="1"/>
  <c r="M255" i="1"/>
  <c r="K255" i="1"/>
  <c r="Q252" i="1"/>
  <c r="M252" i="1"/>
  <c r="K252" i="1"/>
  <c r="M251" i="1"/>
  <c r="K251" i="1"/>
  <c r="G247" i="1"/>
  <c r="G242" i="1" s="1"/>
  <c r="K245" i="1"/>
  <c r="K240" i="1" s="1"/>
  <c r="K242" i="1"/>
  <c r="G237" i="1"/>
  <c r="G236" i="1"/>
  <c r="K235" i="1"/>
  <c r="G232" i="1"/>
  <c r="K230" i="1"/>
  <c r="G229" i="1"/>
  <c r="K225" i="1"/>
  <c r="G224" i="1"/>
  <c r="K220" i="1"/>
  <c r="G217" i="1"/>
  <c r="K215" i="1"/>
  <c r="G212" i="1"/>
  <c r="K210" i="1"/>
  <c r="G207" i="1"/>
  <c r="K205" i="1"/>
  <c r="G202" i="1"/>
  <c r="K200" i="1"/>
  <c r="G197" i="1"/>
  <c r="K195" i="1"/>
  <c r="G192" i="1"/>
  <c r="K190" i="1"/>
  <c r="G187" i="1"/>
  <c r="K185" i="1"/>
  <c r="G182" i="1"/>
  <c r="K180" i="1"/>
  <c r="G177" i="1"/>
  <c r="K175" i="1"/>
  <c r="G174" i="1"/>
  <c r="K170" i="1"/>
  <c r="G167" i="1"/>
  <c r="M165" i="1"/>
  <c r="G162" i="1"/>
  <c r="K160" i="1"/>
  <c r="G157" i="1"/>
  <c r="K155" i="1"/>
  <c r="G152" i="1"/>
  <c r="K150" i="1"/>
  <c r="K145" i="1"/>
  <c r="K144" i="1"/>
  <c r="M142" i="1"/>
  <c r="G138" i="1"/>
  <c r="G137" i="1"/>
  <c r="F137" i="1"/>
  <c r="G136" i="1"/>
  <c r="S135" i="1"/>
  <c r="Q135" i="1"/>
  <c r="O135" i="1"/>
  <c r="I135" i="1"/>
  <c r="H135" i="1"/>
  <c r="F133" i="1"/>
  <c r="G132" i="1"/>
  <c r="F132" i="1"/>
  <c r="G131" i="1"/>
  <c r="Q130" i="1"/>
  <c r="O130" i="1"/>
  <c r="O125" i="1" s="1"/>
  <c r="L130" i="1"/>
  <c r="L125" i="1" s="1"/>
  <c r="J130" i="1"/>
  <c r="J125" i="1" s="1"/>
  <c r="L128" i="1"/>
  <c r="J128" i="1"/>
  <c r="I128" i="1"/>
  <c r="S127" i="1"/>
  <c r="Q127" i="1"/>
  <c r="O127" i="1"/>
  <c r="L127" i="1"/>
  <c r="J127" i="1"/>
  <c r="I127" i="1"/>
  <c r="H127" i="1"/>
  <c r="S126" i="1"/>
  <c r="Q126" i="1"/>
  <c r="O126" i="1"/>
  <c r="G112" i="1"/>
  <c r="M110" i="1"/>
  <c r="G107" i="1"/>
  <c r="G106" i="1"/>
  <c r="Q105" i="1"/>
  <c r="O105" i="1"/>
  <c r="O100" i="1" s="1"/>
  <c r="Q102" i="1"/>
  <c r="O102" i="1"/>
  <c r="M102" i="1"/>
  <c r="Q101" i="1"/>
  <c r="O101" i="1"/>
  <c r="G97" i="1"/>
  <c r="M95" i="1"/>
  <c r="G92" i="1"/>
  <c r="M90" i="1"/>
  <c r="G87" i="1"/>
  <c r="K85" i="1"/>
  <c r="G82" i="1"/>
  <c r="Q80" i="1"/>
  <c r="G77" i="1"/>
  <c r="M75" i="1"/>
  <c r="G72" i="1"/>
  <c r="Q70" i="1"/>
  <c r="G67" i="1"/>
  <c r="K65" i="1"/>
  <c r="G62" i="1"/>
  <c r="O60" i="1"/>
  <c r="Q57" i="1"/>
  <c r="O57" i="1"/>
  <c r="M57" i="1"/>
  <c r="K57" i="1"/>
  <c r="G52" i="1"/>
  <c r="G47" i="1" s="1"/>
  <c r="K50" i="1"/>
  <c r="K45" i="1" s="1"/>
  <c r="K47" i="1"/>
  <c r="G32" i="1"/>
  <c r="F32" i="1"/>
  <c r="G31" i="1"/>
  <c r="S30" i="1"/>
  <c r="Q30" i="1"/>
  <c r="O30" i="1"/>
  <c r="L30" i="1"/>
  <c r="J30" i="1"/>
  <c r="G27" i="1"/>
  <c r="F27" i="1"/>
  <c r="G26" i="1"/>
  <c r="S25" i="1"/>
  <c r="Q25" i="1"/>
  <c r="N25" i="1"/>
  <c r="J25" i="1"/>
  <c r="G22" i="1"/>
  <c r="F22" i="1"/>
  <c r="G21" i="1"/>
  <c r="S20" i="1"/>
  <c r="P20" i="1"/>
  <c r="O15" i="1"/>
  <c r="L20" i="1"/>
  <c r="J20" i="1"/>
  <c r="S17" i="1"/>
  <c r="Q17" i="1"/>
  <c r="P17" i="1"/>
  <c r="O17" i="1"/>
  <c r="N17" i="1"/>
  <c r="L17" i="1"/>
  <c r="J17" i="1"/>
  <c r="S16" i="1"/>
  <c r="Q16" i="1"/>
  <c r="O16" i="1"/>
  <c r="K275" i="1" l="1"/>
  <c r="I125" i="1"/>
  <c r="G277" i="1"/>
  <c r="L15" i="1"/>
  <c r="G252" i="1"/>
  <c r="M315" i="1"/>
  <c r="F317" i="1"/>
  <c r="Q125" i="1"/>
  <c r="J315" i="1"/>
  <c r="R315" i="1"/>
  <c r="K315" i="1"/>
  <c r="G128" i="1"/>
  <c r="G279" i="1"/>
  <c r="G102" i="1"/>
  <c r="P15" i="1"/>
  <c r="H125" i="1"/>
  <c r="F128" i="1"/>
  <c r="N315" i="1"/>
  <c r="P12" i="1"/>
  <c r="S125" i="1"/>
  <c r="G316" i="1"/>
  <c r="M11" i="1"/>
  <c r="Q11" i="1"/>
  <c r="M12" i="1"/>
  <c r="Q12" i="1"/>
  <c r="Q13" i="1"/>
  <c r="L12" i="1"/>
  <c r="L13" i="1"/>
  <c r="K14" i="1"/>
  <c r="I12" i="1"/>
  <c r="I13" i="1"/>
  <c r="N12" i="1"/>
  <c r="R12" i="1"/>
  <c r="K11" i="1"/>
  <c r="O11" i="1"/>
  <c r="S11" i="1"/>
  <c r="K12" i="1"/>
  <c r="O12" i="1"/>
  <c r="S12" i="1"/>
  <c r="K13" i="1"/>
  <c r="O13" i="1"/>
  <c r="S13" i="1"/>
  <c r="H12" i="1"/>
  <c r="J13" i="1"/>
  <c r="J12" i="1"/>
  <c r="H13" i="1"/>
  <c r="G127" i="1"/>
  <c r="S15" i="1"/>
  <c r="G170" i="1"/>
  <c r="G200" i="1"/>
  <c r="G150" i="1"/>
  <c r="G80" i="1"/>
  <c r="G260" i="1"/>
  <c r="G300" i="1"/>
  <c r="G180" i="1"/>
  <c r="G185" i="1"/>
  <c r="G190" i="1"/>
  <c r="G195" i="1"/>
  <c r="O55" i="1"/>
  <c r="G270" i="1"/>
  <c r="G285" i="1"/>
  <c r="F340" i="1"/>
  <c r="F350" i="1"/>
  <c r="M140" i="1"/>
  <c r="G160" i="1"/>
  <c r="G165" i="1"/>
  <c r="G220" i="1"/>
  <c r="G230" i="1"/>
  <c r="G235" i="1"/>
  <c r="G340" i="1"/>
  <c r="G350" i="1"/>
  <c r="G144" i="1"/>
  <c r="G142" i="1"/>
  <c r="K55" i="1"/>
  <c r="K140" i="1"/>
  <c r="G355" i="1"/>
  <c r="J15" i="1"/>
  <c r="G141" i="1"/>
  <c r="M250" i="1"/>
  <c r="Q250" i="1"/>
  <c r="G255" i="1"/>
  <c r="K250" i="1"/>
  <c r="L315" i="1"/>
  <c r="F320" i="1"/>
  <c r="G145" i="1"/>
  <c r="G210" i="1"/>
  <c r="G310" i="1"/>
  <c r="Q315" i="1"/>
  <c r="G330" i="1"/>
  <c r="G335" i="1"/>
  <c r="O315" i="1"/>
  <c r="G317" i="1"/>
  <c r="G318" i="1"/>
  <c r="G320" i="1"/>
  <c r="K290" i="1"/>
  <c r="G292" i="1"/>
  <c r="G305" i="1"/>
  <c r="G280" i="1"/>
  <c r="G215" i="1"/>
  <c r="G135" i="1"/>
  <c r="F127" i="1"/>
  <c r="F135" i="1"/>
  <c r="G60" i="1"/>
  <c r="G75" i="1"/>
  <c r="G50" i="1"/>
  <c r="G45" i="1" s="1"/>
  <c r="G90" i="1"/>
  <c r="G95" i="1"/>
  <c r="G110" i="1"/>
  <c r="G57" i="1"/>
  <c r="F25" i="1"/>
  <c r="G17" i="1"/>
  <c r="F30" i="1"/>
  <c r="F17" i="1"/>
  <c r="G30" i="1"/>
  <c r="G25" i="1"/>
  <c r="N15" i="1"/>
  <c r="F130" i="1"/>
  <c r="H315" i="1"/>
  <c r="P315" i="1"/>
  <c r="F318" i="1"/>
  <c r="F355" i="1"/>
  <c r="F20" i="1"/>
  <c r="Q15" i="1"/>
  <c r="G20" i="1"/>
  <c r="G16" i="1"/>
  <c r="M55" i="1"/>
  <c r="Q55" i="1"/>
  <c r="G70" i="1"/>
  <c r="G130" i="1"/>
  <c r="G126" i="1"/>
  <c r="G155" i="1"/>
  <c r="G175" i="1"/>
  <c r="G65" i="1"/>
  <c r="G85" i="1"/>
  <c r="M100" i="1"/>
  <c r="Q100" i="1"/>
  <c r="G105" i="1"/>
  <c r="F345" i="1"/>
  <c r="G205" i="1"/>
  <c r="G225" i="1"/>
  <c r="G245" i="1"/>
  <c r="G240" i="1" s="1"/>
  <c r="G265" i="1"/>
  <c r="Q290" i="1"/>
  <c r="G295" i="1"/>
  <c r="G325" i="1"/>
  <c r="G345" i="1"/>
  <c r="G101" i="1"/>
  <c r="G251" i="1"/>
  <c r="G14" i="1" l="1"/>
  <c r="O10" i="1"/>
  <c r="J10" i="1"/>
  <c r="S10" i="1"/>
  <c r="I10" i="1"/>
  <c r="P10" i="1"/>
  <c r="L10" i="1"/>
  <c r="G13" i="1"/>
  <c r="K10" i="1"/>
  <c r="F12" i="1"/>
  <c r="M10" i="1"/>
  <c r="G11" i="1"/>
  <c r="Q10" i="1"/>
  <c r="H10" i="1"/>
  <c r="G12" i="1"/>
  <c r="F13" i="1"/>
  <c r="N10" i="1"/>
  <c r="R10" i="1"/>
  <c r="F125" i="1"/>
  <c r="G140" i="1"/>
  <c r="G250" i="1"/>
  <c r="G290" i="1"/>
  <c r="G275" i="1"/>
  <c r="G125" i="1"/>
  <c r="F315" i="1"/>
  <c r="G315" i="1"/>
  <c r="G100" i="1"/>
  <c r="G55" i="1"/>
  <c r="G15" i="1"/>
  <c r="F15" i="1"/>
  <c r="G10" i="1" l="1"/>
  <c r="F10" i="1"/>
</calcChain>
</file>

<file path=xl/sharedStrings.xml><?xml version="1.0" encoding="utf-8"?>
<sst xmlns="http://schemas.openxmlformats.org/spreadsheetml/2006/main" count="589" uniqueCount="105">
  <si>
    <t xml:space="preserve">Муниципальное образование </t>
  </si>
  <si>
    <t>Наименование объекта</t>
  </si>
  <si>
    <t>Источники финансирования</t>
  </si>
  <si>
    <t>Объем запланированных средств на реализацию программных мероприятий</t>
  </si>
  <si>
    <t>За период реализации программы:</t>
  </si>
  <si>
    <t>2019 год</t>
  </si>
  <si>
    <t>2020 год</t>
  </si>
  <si>
    <t>2021 год</t>
  </si>
  <si>
    <t>2022 год</t>
  </si>
  <si>
    <t>2023 год</t>
  </si>
  <si>
    <t>2024 год</t>
  </si>
  <si>
    <t>ПД</t>
  </si>
  <si>
    <t>СМР</t>
  </si>
  <si>
    <t>Общая стоимость</t>
  </si>
  <si>
    <t>в том числе:</t>
  </si>
  <si>
    <t>ФБ</t>
  </si>
  <si>
    <t>БС</t>
  </si>
  <si>
    <t>МБ</t>
  </si>
  <si>
    <t>ВБ</t>
  </si>
  <si>
    <t>Волховский муниципальный район</t>
  </si>
  <si>
    <t>Реконструкция водоочистных сооружений в г. Волхов Волховского района Ленинградской области</t>
  </si>
  <si>
    <t>Реконструкция водоочистных сооружений в п. Паша Волховского района Ленинградской области</t>
  </si>
  <si>
    <t>Реконструкция водоочистных сооружений в с. Колчаново Волховского района Ленинградской области</t>
  </si>
  <si>
    <t>Всеволожский муниципальный район</t>
  </si>
  <si>
    <t>Выборгский муниципальный район</t>
  </si>
  <si>
    <t>Станция водоподготовки Цвелодубово, Выборгский район, скважина № 2657</t>
  </si>
  <si>
    <t>Киришский муниципальный район</t>
  </si>
  <si>
    <t>Ломоносовский муниципальный район</t>
  </si>
  <si>
    <t>Лужский муниципальный район</t>
  </si>
  <si>
    <t>Станция водоподготовки г. Луга, г. Луга-II, скважина № 2751</t>
  </si>
  <si>
    <t>Станция водоподготовки г. Луга, Городок-5, скважина № 14328</t>
  </si>
  <si>
    <t>Станция водоподготовки г. Луга, Городок-5, скважина № 53319</t>
  </si>
  <si>
    <t>Станция водоподготовки г. Луга, Городок-5, скважина № № 40343</t>
  </si>
  <si>
    <t>Станция водоподготовки г. Луга, мкр Луга-3, Городок №15, Лужский район, скважина № 2</t>
  </si>
  <si>
    <t>Станция водоподготовки г. Луга, мкр. Луга-3, скважина № б/н</t>
  </si>
  <si>
    <t>Станция водоподготовки г. Луга, ПТУ-7, скважина №3</t>
  </si>
  <si>
    <t>Станция водоподготовки г. Луга, ул. Дмитриева, скважина № 11</t>
  </si>
  <si>
    <t>Станция водоподготовки г. Луга, ул. Орловская и пр. Лужский, скважина № 74274</t>
  </si>
  <si>
    <t>Станция водоподготовки г. Луга, ЦРБ, скважина № 67537</t>
  </si>
  <si>
    <t>Станция водоподготовки г. Луга, южная часть ул. Дмитриева, скважина № б/н</t>
  </si>
  <si>
    <t>Станция водопоодготовки д.Турово, Лужский район, скважина № б/н</t>
  </si>
  <si>
    <t>Подпорожский муниципальный район</t>
  </si>
  <si>
    <t>Приозерский муниципальный район</t>
  </si>
  <si>
    <t>Водоснабжение д. Раздолье Приозерского района Ленинградской области</t>
  </si>
  <si>
    <t>Сланцевский муниципальный район</t>
  </si>
  <si>
    <t>Тихвинский муниципальный район</t>
  </si>
  <si>
    <t>Тосненский муниципальный район</t>
  </si>
  <si>
    <t>Расширение и реконструкция площадки резервуаров чистой воды водопроводной насосной станции 3-го подъема Никольского городского поселения Тосненского района Ленинградской области, расположенных по адресу: Ленинградская область, Тосненский район, г. Никольское, ул. Заводская (1 этап)</t>
  </si>
  <si>
    <t>Приложение 2
к региональной программе…</t>
  </si>
  <si>
    <t>Кировский муниципальный район</t>
  </si>
  <si>
    <t>Итого по Ленинградской области:</t>
  </si>
  <si>
    <t>Станция водоподготовки
дер. Иссад, Волховский район, скважина № б/н</t>
  </si>
  <si>
    <t>Станция водоподготовки 
п. Аврово, Волховский район, скважина № б/н</t>
  </si>
  <si>
    <t>Станция водоподготовки
д. Куйвози, Всеволожский район, скважины № 1, № 2</t>
  </si>
  <si>
    <t>Станция водоподготовки 
п. Кирпичное, Красносельское сельское поселение, Выборгский район, скважины № 2988/2, 
№ 3251, № 3252</t>
  </si>
  <si>
    <t>Станция водоподготовки 
п. Заводской, Красносельское сельское поселение, Выборгский район</t>
  </si>
  <si>
    <t>Станция водоподготовки 
п. Ольшаники, Первомайское сельское поселение Выборгского района Ленинградской области</t>
  </si>
  <si>
    <t>Станция водоподготовки 
п. Камышовка, Выборгский район, скважины № 3253/1, 
№ 366/1336</t>
  </si>
  <si>
    <t>Станция водоподготовки 
п. Рябово, Выборгский район, скважина № № 2611, 3229</t>
  </si>
  <si>
    <t>Станция водоподготовки 
п. Староселье, Выборгский район, скважина № 2319</t>
  </si>
  <si>
    <t>Строительство сетей водоснабжения в микрорайоне Петрушинское Поле,
г. Отрадное, 1-й этап</t>
  </si>
  <si>
    <t>Строительство водопроводной насосной станции второго подъема (ВНС 2-го подъема) 
с резервуарами чистой воды (РЧВ) и напорными трубопроводами для бесперебойного водоснабжения МО "Русско-Высоцкое сельское поселение" МО "Ломоносовский муниципальный район" Ленинградской области</t>
  </si>
  <si>
    <t>Строительство объектов водоснабжения
в д. Торошковичи Дзержинского
сельского поселения Лужского
района Ленинградской области
по адресу: Ленинградская
область, Лужский район,
Дзержинское поселение, 
д. Торошковичи</t>
  </si>
  <si>
    <t>Станция водоподготовки 
п. Тесово, Лужский район,
скважина № б/н</t>
  </si>
  <si>
    <t>Станция водоподготовки
п. Почап, Лужский район,
скважина № б/н</t>
  </si>
  <si>
    <t>Станция водоподготовки
п. Никольский, Подпорожский район, скважина № 36956</t>
  </si>
  <si>
    <t>Станция водоподготовки
д. Красноозерное, Красноозерное сельское поселение, Приозерский район</t>
  </si>
  <si>
    <t>Станция водоподготовки 
п. Петровское, Петровское сельское поселение, Приозерский район</t>
  </si>
  <si>
    <t>Станция водоподготовки
п. Починок, Приозерский район, скважина № 59703</t>
  </si>
  <si>
    <t>Станция водоподготовки
д. Овсище, Сланцевский район, скважина № 3104</t>
  </si>
  <si>
    <t>Станция водоподготовки
п. Выскатка, Сланцевский район, скважина № б/н</t>
  </si>
  <si>
    <t>Станция водоподготовки
д. Горка, Тихвинский район, скважина № б/н</t>
  </si>
  <si>
    <t>Станция водоподготовки
д. Коськово, Коськовское сельское поселение, Тихвинский район</t>
  </si>
  <si>
    <t>Станция водоподготовки
п. Царицыно озеро, Тихвинский район, скважина № б/н</t>
  </si>
  <si>
    <t>Станция водоподготовки
п. Красава, Тихвинский район, скважины № 14361, № 59656, 
№ 59657</t>
  </si>
  <si>
    <t>Проектно-изыскательские работы по строительству водопроводной повышающей насосной станции 
и резервуаров чистой питьевой воды в г.п. Федоровское Тосненского района Ленинградской области</t>
  </si>
  <si>
    <t>Станция водоподготовки 
г. Любань, микрорайон Заводской, Любанское городское поселение, Тосненский район</t>
  </si>
  <si>
    <t>Станция водоподготовки 
п. Пельгорское, г.п. Рябово, Тосненский район, скважины 
№ 2, № 3</t>
  </si>
  <si>
    <t>№
п/п</t>
  </si>
  <si>
    <t>Строительство водовода 
от магистрального водовода системы "Большой Невский водовод" до площадки резервуаров чистой воды 
г. Никольское (2 этап)</t>
  </si>
  <si>
    <t>Строительство водопроводной станции 3-го подъема 
со строительством дополнительных резервуаров чистой воды в Ульяновском городском поселении (1 этап)</t>
  </si>
  <si>
    <t>Строительство узла водопроводных сооружений 
со строительством дополнительных резервуаров чистой воды в Красноборском городском поселении Тосненского района Ленинградской области</t>
  </si>
  <si>
    <t>Станция водоподготовки 
п. Оредеж, Лужский район, скважина № 40321</t>
  </si>
  <si>
    <t>Станция водоподготовки г. Луга, ул. Пролетарская, скважина 
№ 3234</t>
  </si>
  <si>
    <t>Станция водоподготовки г. Луга, ул. Нижегородская, скважина 
№ 22567</t>
  </si>
  <si>
    <t>(тыс. руб.)</t>
  </si>
  <si>
    <t>Итого по муниципальному району/городскому округу "Волховский муниципальный район":</t>
  </si>
  <si>
    <t>Итого по муниципальному району/городскому округу"Всеволожский муниципальный район":</t>
  </si>
  <si>
    <t>Итого по муниципальному району/городскому округу "Выборгский муниципальный район":</t>
  </si>
  <si>
    <t>Итого по муниципальному району/городскому округу "Киришский муниципальный район":</t>
  </si>
  <si>
    <t>Итого по муниципальному району/городскому округу "Кировский муниципальный район":</t>
  </si>
  <si>
    <t>Итого по муниципальному району/городскому округу "Ломоносовский муниципальный район":</t>
  </si>
  <si>
    <t>Итого по муниципальному району/городскому округу "Лужский муниципальный район":</t>
  </si>
  <si>
    <t>Итого по муниципальному району/городскому округу "Подпорожский муниципальный район":</t>
  </si>
  <si>
    <t>Итого по муниципальному району/городскому округу "Приозерский муниципальный район":</t>
  </si>
  <si>
    <t>Итого по муниципальному району/городскому округу "Сланцевский муниципальный район":</t>
  </si>
  <si>
    <t>Итого по муниципальному району/городскому округу "Тихвинский муниципальный район":</t>
  </si>
  <si>
    <t>Итого по муниципальному району/городскому округу "Тосненский муниципальный район":</t>
  </si>
  <si>
    <t>Станция водоподготовки 
п. Глебычево, Выборгский район, шахтный колодец, скважины 
№ 3, № 8, № 9, № 11</t>
  </si>
  <si>
    <t>Строительство водозабора 
за счет подземных вод 
для водоснабжения д. Кипень</t>
  </si>
  <si>
    <t>Станция водоподготовки г. Луга, ул. Горная, скважина № 74277, 
№ 74276</t>
  </si>
  <si>
    <t>Финансовое обеспечение реализации региональной программы Ленинградской области
"Повышение качества водоснабжения в Ленинградской области" на период с 2019 по 2024 годы</t>
  </si>
  <si>
    <t>Реконструкция сети водопровода от насосной станции 
1 водоподъема до станции очистных сооружений по адресу: Ленинградская область, 
г. Кириши, Волховская набережная</t>
  </si>
  <si>
    <t>Станция водоподготовки 
п. Глажево, Киришский район, скважина № 53199</t>
  </si>
  <si>
    <t>Строительство водовода 
от магистрального водовода системы " Невский водопровод" до водопроводной станции 
3-го подъема  в Ульяновском городском поселении (2 этап)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</si>
</sst>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2" borderId="0" xfId="0" applyFill="1"/>
    <xf numFmtId="0" fontId="0" fillId="2" borderId="0" xfId="0" applyFill="1"/>
    <xf numFmtId="0" fontId="0" fillId="0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9"/>
  <sheetViews>
    <sheetView tabSelected="1" view="pageBreakPreview" topLeftCell="A9" zoomScale="85" zoomScaleNormal="85" zoomScaleSheetLayoutView="85" workbookViewId="0">
      <selection activeCell="F346" sqref="F346"/>
    </sheetView>
  </sheetViews>
  <sheetFormatPr defaultColWidth="9.1328125" defaultRowHeight="14.25" x14ac:dyDescent="0.45"/>
  <cols>
    <col min="1" max="1" width="5.59765625" style="10" customWidth="1"/>
    <col min="2" max="2" width="15.59765625" style="10" customWidth="1"/>
    <col min="3" max="3" width="26.73046875" style="10" customWidth="1"/>
    <col min="4" max="4" width="6.73046875" style="10" customWidth="1"/>
    <col min="5" max="5" width="8.73046875" style="10" customWidth="1"/>
    <col min="6" max="6" width="11.19921875" style="10" customWidth="1"/>
    <col min="7" max="7" width="11.265625" style="10" customWidth="1"/>
    <col min="8" max="8" width="11.33203125" style="10" customWidth="1"/>
    <col min="9" max="9" width="11.1328125" style="10" customWidth="1"/>
    <col min="10" max="10" width="11.265625" style="10" customWidth="1"/>
    <col min="11" max="11" width="11.59765625" style="10" customWidth="1"/>
    <col min="12" max="13" width="11.1328125" style="10" customWidth="1"/>
    <col min="14" max="15" width="10.9296875" style="10" customWidth="1"/>
    <col min="16" max="16" width="10.265625" style="10" customWidth="1"/>
    <col min="17" max="17" width="12.1328125" style="10" customWidth="1"/>
    <col min="18" max="18" width="11.19921875" style="10" customWidth="1"/>
    <col min="19" max="19" width="10.6640625" style="10" customWidth="1"/>
  </cols>
  <sheetData>
    <row r="1" spans="1:19" ht="61.5" customHeight="1" x14ac:dyDescent="0.45">
      <c r="A1" s="6"/>
      <c r="B1" s="7"/>
      <c r="C1" s="7"/>
      <c r="D1" s="7"/>
      <c r="E1" s="7"/>
      <c r="F1" s="7"/>
      <c r="G1" s="7"/>
      <c r="H1" s="7"/>
      <c r="I1" s="7"/>
      <c r="J1" s="8"/>
      <c r="K1" s="8"/>
      <c r="L1" s="8"/>
      <c r="M1" s="8"/>
      <c r="N1" s="9"/>
      <c r="P1" s="22" t="s">
        <v>48</v>
      </c>
      <c r="Q1" s="22"/>
      <c r="R1" s="22"/>
      <c r="S1" s="22"/>
    </row>
    <row r="2" spans="1:19" ht="42" customHeight="1" x14ac:dyDescent="0.45">
      <c r="A2" s="16" t="s">
        <v>101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7.9" customHeight="1" x14ac:dyDescent="0.45">
      <c r="N3" s="9"/>
    </row>
    <row r="4" spans="1:19" ht="20.25" customHeight="1" x14ac:dyDescent="0.45">
      <c r="A4" s="17" t="s">
        <v>78</v>
      </c>
      <c r="B4" s="17" t="s">
        <v>0</v>
      </c>
      <c r="C4" s="17" t="s">
        <v>1</v>
      </c>
      <c r="D4" s="17" t="s">
        <v>2</v>
      </c>
      <c r="E4" s="17"/>
      <c r="F4" s="17" t="s">
        <v>3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5.4" customHeight="1" x14ac:dyDescent="0.45">
      <c r="A5" s="17"/>
      <c r="B5" s="17"/>
      <c r="C5" s="17"/>
      <c r="D5" s="17"/>
      <c r="E5" s="17"/>
      <c r="F5" s="17" t="s">
        <v>4</v>
      </c>
      <c r="G5" s="17"/>
      <c r="H5" s="17" t="s">
        <v>5</v>
      </c>
      <c r="I5" s="17"/>
      <c r="J5" s="17" t="s">
        <v>6</v>
      </c>
      <c r="K5" s="17"/>
      <c r="L5" s="17" t="s">
        <v>7</v>
      </c>
      <c r="M5" s="17"/>
      <c r="N5" s="17" t="s">
        <v>8</v>
      </c>
      <c r="O5" s="17"/>
      <c r="P5" s="17" t="s">
        <v>9</v>
      </c>
      <c r="Q5" s="17"/>
      <c r="R5" s="17" t="s">
        <v>10</v>
      </c>
      <c r="S5" s="17"/>
    </row>
    <row r="6" spans="1:19" ht="12.75" customHeight="1" x14ac:dyDescent="0.4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15.75" customHeight="1" x14ac:dyDescent="0.45">
      <c r="A7" s="17"/>
      <c r="B7" s="17"/>
      <c r="C7" s="17"/>
      <c r="D7" s="17"/>
      <c r="E7" s="17"/>
      <c r="F7" s="4" t="s">
        <v>11</v>
      </c>
      <c r="G7" s="5" t="s">
        <v>12</v>
      </c>
      <c r="H7" s="4" t="s">
        <v>11</v>
      </c>
      <c r="I7" s="5" t="s">
        <v>12</v>
      </c>
      <c r="J7" s="4" t="s">
        <v>11</v>
      </c>
      <c r="K7" s="5" t="s">
        <v>12</v>
      </c>
      <c r="L7" s="4" t="s">
        <v>11</v>
      </c>
      <c r="M7" s="5" t="s">
        <v>12</v>
      </c>
      <c r="N7" s="4" t="s">
        <v>11</v>
      </c>
      <c r="O7" s="5" t="s">
        <v>12</v>
      </c>
      <c r="P7" s="4" t="s">
        <v>11</v>
      </c>
      <c r="Q7" s="5" t="s">
        <v>12</v>
      </c>
      <c r="R7" s="4" t="s">
        <v>11</v>
      </c>
      <c r="S7" s="5" t="s">
        <v>12</v>
      </c>
    </row>
    <row r="8" spans="1:19" ht="16.149999999999999" customHeight="1" x14ac:dyDescent="0.45">
      <c r="A8" s="17"/>
      <c r="B8" s="17"/>
      <c r="C8" s="17"/>
      <c r="D8" s="17"/>
      <c r="E8" s="17"/>
      <c r="F8" s="5" t="s">
        <v>85</v>
      </c>
      <c r="G8" s="5" t="s">
        <v>85</v>
      </c>
      <c r="H8" s="5" t="s">
        <v>85</v>
      </c>
      <c r="I8" s="5" t="s">
        <v>85</v>
      </c>
      <c r="J8" s="5" t="s">
        <v>85</v>
      </c>
      <c r="K8" s="5" t="s">
        <v>85</v>
      </c>
      <c r="L8" s="5" t="s">
        <v>85</v>
      </c>
      <c r="M8" s="5" t="s">
        <v>85</v>
      </c>
      <c r="N8" s="5" t="s">
        <v>85</v>
      </c>
      <c r="O8" s="5" t="s">
        <v>85</v>
      </c>
      <c r="P8" s="5" t="s">
        <v>85</v>
      </c>
      <c r="Q8" s="5" t="s">
        <v>85</v>
      </c>
      <c r="R8" s="5" t="s">
        <v>85</v>
      </c>
      <c r="S8" s="5" t="s">
        <v>85</v>
      </c>
    </row>
    <row r="9" spans="1:19" ht="12.75" customHeight="1" x14ac:dyDescent="0.45">
      <c r="A9" s="4">
        <v>1</v>
      </c>
      <c r="B9" s="4">
        <v>2</v>
      </c>
      <c r="C9" s="4">
        <v>3</v>
      </c>
      <c r="D9" s="17">
        <v>4</v>
      </c>
      <c r="E9" s="17"/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15</v>
      </c>
      <c r="Q9" s="4">
        <v>16</v>
      </c>
      <c r="R9" s="4">
        <v>17</v>
      </c>
      <c r="S9" s="4">
        <v>18</v>
      </c>
    </row>
    <row r="10" spans="1:19" x14ac:dyDescent="0.45">
      <c r="A10" s="20" t="s">
        <v>50</v>
      </c>
      <c r="B10" s="20"/>
      <c r="C10" s="20"/>
      <c r="D10" s="17" t="s">
        <v>13</v>
      </c>
      <c r="E10" s="17"/>
      <c r="F10" s="13">
        <f>F15+F45+F55+F100+F115+F125+F140+F240+F250+F275+F290+F315</f>
        <v>112560.8173</v>
      </c>
      <c r="G10" s="13">
        <f t="shared" ref="G10:S10" si="0">G15+G45+G55+G100+G115+G125+G140+G240+G250+G275+G290+G315</f>
        <v>4861300.9982600007</v>
      </c>
      <c r="H10" s="13">
        <f t="shared" si="0"/>
        <v>28320.959999999999</v>
      </c>
      <c r="I10" s="13">
        <f t="shared" si="0"/>
        <v>23718.25</v>
      </c>
      <c r="J10" s="13">
        <f t="shared" si="0"/>
        <v>22576.675190000002</v>
      </c>
      <c r="K10" s="13">
        <f t="shared" si="0"/>
        <v>562780.02</v>
      </c>
      <c r="L10" s="13">
        <f t="shared" si="0"/>
        <v>32441.322110000001</v>
      </c>
      <c r="M10" s="13">
        <f t="shared" si="0"/>
        <v>863324.42501999997</v>
      </c>
      <c r="N10" s="13">
        <f t="shared" si="0"/>
        <v>6925.59</v>
      </c>
      <c r="O10" s="13">
        <f t="shared" si="0"/>
        <v>771722.4</v>
      </c>
      <c r="P10" s="13">
        <f t="shared" si="0"/>
        <v>19229</v>
      </c>
      <c r="Q10" s="13">
        <f t="shared" si="0"/>
        <v>1346591.6632400001</v>
      </c>
      <c r="R10" s="13">
        <f t="shared" si="0"/>
        <v>3067.27</v>
      </c>
      <c r="S10" s="13">
        <f t="shared" si="0"/>
        <v>1293164.24</v>
      </c>
    </row>
    <row r="11" spans="1:19" x14ac:dyDescent="0.45">
      <c r="A11" s="20"/>
      <c r="B11" s="20"/>
      <c r="C11" s="20"/>
      <c r="D11" s="17" t="s">
        <v>14</v>
      </c>
      <c r="E11" s="4" t="s">
        <v>15</v>
      </c>
      <c r="F11" s="13"/>
      <c r="G11" s="13">
        <f t="shared" ref="F11:S14" si="1">G16+G46+G56+G101+G116+G126+G141+G241+G251+G276+G291+G316</f>
        <v>2521634.6151100001</v>
      </c>
      <c r="H11" s="13"/>
      <c r="I11" s="13"/>
      <c r="J11" s="13"/>
      <c r="K11" s="13">
        <f t="shared" si="1"/>
        <v>76715.3</v>
      </c>
      <c r="L11" s="13"/>
      <c r="M11" s="13">
        <f t="shared" si="1"/>
        <v>469286.59925999993</v>
      </c>
      <c r="N11" s="13"/>
      <c r="O11" s="13">
        <f t="shared" si="1"/>
        <v>468441.91</v>
      </c>
      <c r="P11" s="13"/>
      <c r="Q11" s="13">
        <f t="shared" si="1"/>
        <v>810770.97585000005</v>
      </c>
      <c r="R11" s="13"/>
      <c r="S11" s="13">
        <f t="shared" si="1"/>
        <v>696419.83</v>
      </c>
    </row>
    <row r="12" spans="1:19" x14ac:dyDescent="0.45">
      <c r="A12" s="20"/>
      <c r="B12" s="20"/>
      <c r="C12" s="20"/>
      <c r="D12" s="17"/>
      <c r="E12" s="4" t="s">
        <v>16</v>
      </c>
      <c r="F12" s="13">
        <f t="shared" si="1"/>
        <v>110483.79030000001</v>
      </c>
      <c r="G12" s="13">
        <f t="shared" si="1"/>
        <v>2211619.8009900004</v>
      </c>
      <c r="H12" s="13">
        <f t="shared" si="1"/>
        <v>27527.219999999998</v>
      </c>
      <c r="I12" s="13">
        <f t="shared" si="1"/>
        <v>22774.54</v>
      </c>
      <c r="J12" s="13">
        <f t="shared" si="1"/>
        <v>21472.34619</v>
      </c>
      <c r="K12" s="13">
        <f t="shared" si="1"/>
        <v>388539.72</v>
      </c>
      <c r="L12" s="13">
        <f t="shared" si="1"/>
        <v>32262.364109999999</v>
      </c>
      <c r="M12" s="13">
        <f t="shared" si="1"/>
        <v>394037.82576000004</v>
      </c>
      <c r="N12" s="13">
        <f t="shared" si="1"/>
        <v>6925.59</v>
      </c>
      <c r="O12" s="13">
        <f t="shared" si="1"/>
        <v>296722.78999999998</v>
      </c>
      <c r="P12" s="13">
        <f t="shared" si="1"/>
        <v>19229</v>
      </c>
      <c r="Q12" s="13">
        <f t="shared" si="1"/>
        <v>535493.13523000001</v>
      </c>
      <c r="R12" s="13">
        <f t="shared" si="1"/>
        <v>3067.27</v>
      </c>
      <c r="S12" s="13">
        <f t="shared" si="1"/>
        <v>574051.79</v>
      </c>
    </row>
    <row r="13" spans="1:19" x14ac:dyDescent="0.45">
      <c r="A13" s="20"/>
      <c r="B13" s="20"/>
      <c r="C13" s="20"/>
      <c r="D13" s="17"/>
      <c r="E13" s="4" t="s">
        <v>17</v>
      </c>
      <c r="F13" s="13">
        <f t="shared" si="1"/>
        <v>2077.027</v>
      </c>
      <c r="G13" s="13">
        <f t="shared" si="1"/>
        <v>31356.582159999998</v>
      </c>
      <c r="H13" s="13">
        <f t="shared" si="1"/>
        <v>793.74</v>
      </c>
      <c r="I13" s="13">
        <f t="shared" si="1"/>
        <v>943.71</v>
      </c>
      <c r="J13" s="13">
        <f t="shared" si="1"/>
        <v>1104.329</v>
      </c>
      <c r="K13" s="13">
        <f t="shared" si="1"/>
        <v>835</v>
      </c>
      <c r="L13" s="13">
        <f t="shared" si="1"/>
        <v>178.958</v>
      </c>
      <c r="M13" s="13"/>
      <c r="N13" s="13"/>
      <c r="O13" s="13">
        <f t="shared" si="1"/>
        <v>6557.7</v>
      </c>
      <c r="P13" s="13"/>
      <c r="Q13" s="13">
        <f t="shared" si="1"/>
        <v>327.55216000000001</v>
      </c>
      <c r="R13" s="13"/>
      <c r="S13" s="13">
        <f t="shared" si="1"/>
        <v>22692.62</v>
      </c>
    </row>
    <row r="14" spans="1:19" x14ac:dyDescent="0.45">
      <c r="A14" s="20"/>
      <c r="B14" s="20"/>
      <c r="C14" s="20"/>
      <c r="D14" s="17"/>
      <c r="E14" s="4" t="s">
        <v>18</v>
      </c>
      <c r="F14" s="13"/>
      <c r="G14" s="13">
        <f t="shared" si="1"/>
        <v>96689.999999999985</v>
      </c>
      <c r="H14" s="13"/>
      <c r="I14" s="13"/>
      <c r="J14" s="13"/>
      <c r="K14" s="13">
        <f t="shared" si="1"/>
        <v>96689.999999999985</v>
      </c>
      <c r="L14" s="13"/>
      <c r="M14" s="13"/>
      <c r="N14" s="13"/>
      <c r="O14" s="13"/>
      <c r="P14" s="13"/>
      <c r="Q14" s="13"/>
      <c r="R14" s="13"/>
      <c r="S14" s="13"/>
    </row>
    <row r="15" spans="1:19" x14ac:dyDescent="0.45">
      <c r="A15" s="20" t="s">
        <v>86</v>
      </c>
      <c r="B15" s="20"/>
      <c r="C15" s="20"/>
      <c r="D15" s="17" t="s">
        <v>13</v>
      </c>
      <c r="E15" s="17"/>
      <c r="F15" s="14">
        <f t="shared" ref="F15:S15" si="2">SUM(F20,F25,F30)</f>
        <v>58679.416299999997</v>
      </c>
      <c r="G15" s="14">
        <f>SUM(G20,G25,G30,G35,G40)</f>
        <v>1976307.1839299998</v>
      </c>
      <c r="H15" s="14"/>
      <c r="I15" s="14"/>
      <c r="J15" s="14">
        <f t="shared" si="2"/>
        <v>10878.73919</v>
      </c>
      <c r="K15" s="14">
        <f>K35+K40</f>
        <v>52330</v>
      </c>
      <c r="L15" s="14">
        <f t="shared" si="2"/>
        <v>26018.81711</v>
      </c>
      <c r="M15" s="14"/>
      <c r="N15" s="14">
        <f t="shared" si="2"/>
        <v>5734.01</v>
      </c>
      <c r="O15" s="14">
        <f t="shared" si="2"/>
        <v>148300.1</v>
      </c>
      <c r="P15" s="14">
        <f t="shared" si="2"/>
        <v>16047.85</v>
      </c>
      <c r="Q15" s="14">
        <f t="shared" si="2"/>
        <v>769387.18393000006</v>
      </c>
      <c r="R15" s="14"/>
      <c r="S15" s="14">
        <f t="shared" si="2"/>
        <v>1006289.9</v>
      </c>
    </row>
    <row r="16" spans="1:19" s="2" customFormat="1" ht="14.25" customHeight="1" x14ac:dyDescent="0.45">
      <c r="A16" s="20"/>
      <c r="B16" s="20"/>
      <c r="C16" s="20"/>
      <c r="D16" s="17" t="s">
        <v>14</v>
      </c>
      <c r="E16" s="11" t="s">
        <v>15</v>
      </c>
      <c r="F16" s="14"/>
      <c r="G16" s="14">
        <f t="shared" ref="G16:S16" si="3">SUM(G21,G26,G31)</f>
        <v>1119064.4839299999</v>
      </c>
      <c r="H16" s="14"/>
      <c r="I16" s="14"/>
      <c r="J16" s="14"/>
      <c r="K16" s="14"/>
      <c r="L16" s="14"/>
      <c r="M16" s="14"/>
      <c r="N16" s="14"/>
      <c r="O16" s="14">
        <f t="shared" si="3"/>
        <v>99361</v>
      </c>
      <c r="P16" s="14"/>
      <c r="Q16" s="14">
        <f t="shared" si="3"/>
        <v>515489.38393000001</v>
      </c>
      <c r="R16" s="14"/>
      <c r="S16" s="14">
        <f t="shared" si="3"/>
        <v>504214.1</v>
      </c>
    </row>
    <row r="17" spans="1:19" s="3" customFormat="1" x14ac:dyDescent="0.45">
      <c r="A17" s="20"/>
      <c r="B17" s="20"/>
      <c r="C17" s="20"/>
      <c r="D17" s="17"/>
      <c r="E17" s="12" t="s">
        <v>16</v>
      </c>
      <c r="F17" s="14">
        <f t="shared" ref="F17:S17" si="4">SUM(F22,F27,F32)</f>
        <v>58679.416299999997</v>
      </c>
      <c r="G17" s="14">
        <f t="shared" si="4"/>
        <v>804912.70000000007</v>
      </c>
      <c r="H17" s="14"/>
      <c r="I17" s="14"/>
      <c r="J17" s="14">
        <f t="shared" si="4"/>
        <v>10878.73919</v>
      </c>
      <c r="K17" s="14"/>
      <c r="L17" s="14">
        <f t="shared" si="4"/>
        <v>26018.81711</v>
      </c>
      <c r="M17" s="14"/>
      <c r="N17" s="14">
        <f t="shared" si="4"/>
        <v>5734.01</v>
      </c>
      <c r="O17" s="14">
        <f t="shared" si="4"/>
        <v>48939.1</v>
      </c>
      <c r="P17" s="14">
        <f t="shared" si="4"/>
        <v>16047.85</v>
      </c>
      <c r="Q17" s="14">
        <f t="shared" si="4"/>
        <v>253897.8</v>
      </c>
      <c r="R17" s="14"/>
      <c r="S17" s="14">
        <f t="shared" si="4"/>
        <v>502075.8</v>
      </c>
    </row>
    <row r="18" spans="1:19" x14ac:dyDescent="0.45">
      <c r="A18" s="20"/>
      <c r="B18" s="20"/>
      <c r="C18" s="20"/>
      <c r="D18" s="17"/>
      <c r="E18" s="4" t="s">
        <v>17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45">
      <c r="A19" s="20"/>
      <c r="B19" s="20"/>
      <c r="C19" s="20"/>
      <c r="D19" s="17"/>
      <c r="E19" s="4" t="s">
        <v>18</v>
      </c>
      <c r="F19" s="14"/>
      <c r="G19" s="14">
        <f>K19</f>
        <v>52330</v>
      </c>
      <c r="H19" s="14"/>
      <c r="I19" s="14"/>
      <c r="J19" s="14"/>
      <c r="K19" s="14">
        <f>K39+K44</f>
        <v>52330</v>
      </c>
      <c r="L19" s="14"/>
      <c r="M19" s="14"/>
      <c r="N19" s="14"/>
      <c r="O19" s="14"/>
      <c r="P19" s="14"/>
      <c r="Q19" s="14"/>
      <c r="R19" s="14"/>
      <c r="S19" s="14"/>
    </row>
    <row r="20" spans="1:19" ht="15" customHeight="1" x14ac:dyDescent="0.45">
      <c r="A20" s="17">
        <v>1</v>
      </c>
      <c r="B20" s="18" t="s">
        <v>19</v>
      </c>
      <c r="C20" s="18" t="s">
        <v>20</v>
      </c>
      <c r="D20" s="17" t="s">
        <v>13</v>
      </c>
      <c r="E20" s="17"/>
      <c r="F20" s="14">
        <f t="shared" ref="F20:S20" si="5">SUM(F21:F24)</f>
        <v>41518.996249999997</v>
      </c>
      <c r="G20" s="14">
        <f t="shared" si="5"/>
        <v>1000000</v>
      </c>
      <c r="H20" s="14"/>
      <c r="I20" s="14"/>
      <c r="J20" s="14">
        <f t="shared" si="5"/>
        <v>6079.2264400000004</v>
      </c>
      <c r="K20" s="14"/>
      <c r="L20" s="14">
        <f t="shared" si="5"/>
        <v>19391.919809999999</v>
      </c>
      <c r="M20" s="14"/>
      <c r="N20" s="14"/>
      <c r="O20" s="14"/>
      <c r="P20" s="14">
        <f t="shared" si="5"/>
        <v>16047.85</v>
      </c>
      <c r="Q20" s="14"/>
      <c r="R20" s="14"/>
      <c r="S20" s="14">
        <f t="shared" si="5"/>
        <v>1000000</v>
      </c>
    </row>
    <row r="21" spans="1:19" ht="14.25" customHeight="1" x14ac:dyDescent="0.45">
      <c r="A21" s="17"/>
      <c r="B21" s="18"/>
      <c r="C21" s="18"/>
      <c r="D21" s="17" t="s">
        <v>14</v>
      </c>
      <c r="E21" s="4" t="s">
        <v>15</v>
      </c>
      <c r="F21" s="14"/>
      <c r="G21" s="14">
        <f t="shared" ref="F21:G22" si="6">I21+K21+M21+O21+Q21+S21</f>
        <v>500000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>
        <v>500000</v>
      </c>
    </row>
    <row r="22" spans="1:19" x14ac:dyDescent="0.45">
      <c r="A22" s="17"/>
      <c r="B22" s="18"/>
      <c r="C22" s="18"/>
      <c r="D22" s="17"/>
      <c r="E22" s="4" t="s">
        <v>16</v>
      </c>
      <c r="F22" s="14">
        <f t="shared" si="6"/>
        <v>41518.996249999997</v>
      </c>
      <c r="G22" s="14">
        <f t="shared" si="6"/>
        <v>500000</v>
      </c>
      <c r="H22" s="14"/>
      <c r="I22" s="14"/>
      <c r="J22" s="14">
        <v>6079.2264400000004</v>
      </c>
      <c r="K22" s="14"/>
      <c r="L22" s="14">
        <v>19391.919809999999</v>
      </c>
      <c r="M22" s="14"/>
      <c r="N22" s="14"/>
      <c r="O22" s="14"/>
      <c r="P22" s="14">
        <v>16047.85</v>
      </c>
      <c r="Q22" s="14"/>
      <c r="R22" s="14"/>
      <c r="S22" s="14">
        <v>500000</v>
      </c>
    </row>
    <row r="23" spans="1:19" x14ac:dyDescent="0.45">
      <c r="A23" s="17"/>
      <c r="B23" s="18"/>
      <c r="C23" s="18"/>
      <c r="D23" s="17"/>
      <c r="E23" s="4" t="s">
        <v>17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45">
      <c r="A24" s="17"/>
      <c r="B24" s="18"/>
      <c r="C24" s="18"/>
      <c r="D24" s="17"/>
      <c r="E24" s="4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ht="15" customHeight="1" x14ac:dyDescent="0.45">
      <c r="A25" s="17">
        <v>2</v>
      </c>
      <c r="B25" s="18" t="s">
        <v>19</v>
      </c>
      <c r="C25" s="18" t="s">
        <v>21</v>
      </c>
      <c r="D25" s="17" t="s">
        <v>13</v>
      </c>
      <c r="E25" s="17"/>
      <c r="F25" s="14">
        <f t="shared" ref="F25:S25" si="7">SUM(F26:F29)</f>
        <v>7960.4200500000006</v>
      </c>
      <c r="G25" s="14">
        <f t="shared" si="7"/>
        <v>626211.15416999999</v>
      </c>
      <c r="H25" s="14"/>
      <c r="I25" s="14"/>
      <c r="J25" s="14">
        <f t="shared" si="7"/>
        <v>2226.41005</v>
      </c>
      <c r="K25" s="14"/>
      <c r="L25" s="14"/>
      <c r="M25" s="14"/>
      <c r="N25" s="14">
        <f t="shared" si="7"/>
        <v>5734.01</v>
      </c>
      <c r="O25" s="14"/>
      <c r="P25" s="14"/>
      <c r="Q25" s="14">
        <f t="shared" si="7"/>
        <v>620415.05417000002</v>
      </c>
      <c r="R25" s="14"/>
      <c r="S25" s="14">
        <f t="shared" si="7"/>
        <v>5796.1</v>
      </c>
    </row>
    <row r="26" spans="1:19" ht="14.25" customHeight="1" x14ac:dyDescent="0.45">
      <c r="A26" s="17"/>
      <c r="B26" s="18"/>
      <c r="C26" s="18"/>
      <c r="D26" s="17" t="s">
        <v>14</v>
      </c>
      <c r="E26" s="4" t="s">
        <v>15</v>
      </c>
      <c r="F26" s="14"/>
      <c r="G26" s="14">
        <f t="shared" ref="F26:G27" si="8">I26+K26+M26+O26+Q26+S26</f>
        <v>419561.35417000001</v>
      </c>
      <c r="H26" s="14"/>
      <c r="I26" s="14"/>
      <c r="J26" s="14"/>
      <c r="K26" s="14"/>
      <c r="L26" s="14"/>
      <c r="M26" s="14"/>
      <c r="N26" s="14"/>
      <c r="O26" s="14"/>
      <c r="P26" s="14"/>
      <c r="Q26" s="14">
        <v>415678.05417000002</v>
      </c>
      <c r="R26" s="14"/>
      <c r="S26" s="14">
        <v>3883.3</v>
      </c>
    </row>
    <row r="27" spans="1:19" x14ac:dyDescent="0.45">
      <c r="A27" s="17"/>
      <c r="B27" s="18"/>
      <c r="C27" s="18"/>
      <c r="D27" s="17"/>
      <c r="E27" s="4" t="s">
        <v>16</v>
      </c>
      <c r="F27" s="14">
        <f t="shared" si="8"/>
        <v>7960.4200500000006</v>
      </c>
      <c r="G27" s="14">
        <f t="shared" si="8"/>
        <v>206649.8</v>
      </c>
      <c r="H27" s="14"/>
      <c r="I27" s="14"/>
      <c r="J27" s="14">
        <v>2226.41005</v>
      </c>
      <c r="K27" s="14"/>
      <c r="L27" s="14"/>
      <c r="M27" s="14"/>
      <c r="N27" s="14">
        <v>5734.01</v>
      </c>
      <c r="O27" s="14"/>
      <c r="P27" s="14"/>
      <c r="Q27" s="14">
        <v>204737</v>
      </c>
      <c r="R27" s="14"/>
      <c r="S27" s="14">
        <v>1912.8</v>
      </c>
    </row>
    <row r="28" spans="1:19" x14ac:dyDescent="0.45">
      <c r="A28" s="17"/>
      <c r="B28" s="18"/>
      <c r="C28" s="18"/>
      <c r="D28" s="17"/>
      <c r="E28" s="4" t="s">
        <v>17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x14ac:dyDescent="0.45">
      <c r="A29" s="17"/>
      <c r="B29" s="18"/>
      <c r="C29" s="18"/>
      <c r="D29" s="17"/>
      <c r="E29" s="4" t="s">
        <v>18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 customHeight="1" x14ac:dyDescent="0.45">
      <c r="A30" s="17">
        <v>3</v>
      </c>
      <c r="B30" s="18" t="s">
        <v>19</v>
      </c>
      <c r="C30" s="18" t="s">
        <v>22</v>
      </c>
      <c r="D30" s="17" t="s">
        <v>13</v>
      </c>
      <c r="E30" s="17"/>
      <c r="F30" s="14">
        <f t="shared" ref="F30:S30" si="9">SUM(F31:F34)</f>
        <v>9200</v>
      </c>
      <c r="G30" s="14">
        <f t="shared" si="9"/>
        <v>297766.02975999995</v>
      </c>
      <c r="H30" s="14"/>
      <c r="I30" s="14"/>
      <c r="J30" s="14">
        <f t="shared" si="9"/>
        <v>2573.1026999999999</v>
      </c>
      <c r="K30" s="14"/>
      <c r="L30" s="14">
        <f t="shared" si="9"/>
        <v>6626.8972999999996</v>
      </c>
      <c r="M30" s="14"/>
      <c r="N30" s="14"/>
      <c r="O30" s="14">
        <f t="shared" si="9"/>
        <v>148300.1</v>
      </c>
      <c r="P30" s="14"/>
      <c r="Q30" s="14">
        <f t="shared" si="9"/>
        <v>148972.12975999998</v>
      </c>
      <c r="R30" s="14"/>
      <c r="S30" s="14">
        <f t="shared" si="9"/>
        <v>493.8</v>
      </c>
    </row>
    <row r="31" spans="1:19" ht="14.25" customHeight="1" x14ac:dyDescent="0.45">
      <c r="A31" s="17"/>
      <c r="B31" s="18"/>
      <c r="C31" s="18"/>
      <c r="D31" s="17" t="s">
        <v>14</v>
      </c>
      <c r="E31" s="4" t="s">
        <v>15</v>
      </c>
      <c r="F31" s="14"/>
      <c r="G31" s="14">
        <f t="shared" ref="F31:G32" si="10">I31+K31+M31+O31+Q31+S31</f>
        <v>199503.12975999998</v>
      </c>
      <c r="H31" s="14"/>
      <c r="I31" s="14"/>
      <c r="J31" s="14"/>
      <c r="K31" s="14"/>
      <c r="L31" s="14"/>
      <c r="M31" s="14"/>
      <c r="N31" s="14"/>
      <c r="O31" s="14">
        <v>99361</v>
      </c>
      <c r="P31" s="14"/>
      <c r="Q31" s="14">
        <v>99811.329759999993</v>
      </c>
      <c r="R31" s="14"/>
      <c r="S31" s="14">
        <v>330.8</v>
      </c>
    </row>
    <row r="32" spans="1:19" x14ac:dyDescent="0.45">
      <c r="A32" s="17"/>
      <c r="B32" s="18"/>
      <c r="C32" s="18"/>
      <c r="D32" s="17"/>
      <c r="E32" s="4" t="s">
        <v>16</v>
      </c>
      <c r="F32" s="14">
        <f t="shared" si="10"/>
        <v>9200</v>
      </c>
      <c r="G32" s="14">
        <f t="shared" si="10"/>
        <v>98262.9</v>
      </c>
      <c r="H32" s="14"/>
      <c r="I32" s="14"/>
      <c r="J32" s="14">
        <v>2573.1026999999999</v>
      </c>
      <c r="K32" s="14"/>
      <c r="L32" s="14">
        <v>6626.8972999999996</v>
      </c>
      <c r="M32" s="14"/>
      <c r="N32" s="14"/>
      <c r="O32" s="14">
        <v>48939.1</v>
      </c>
      <c r="P32" s="14"/>
      <c r="Q32" s="14">
        <v>49160.800000000003</v>
      </c>
      <c r="R32" s="14"/>
      <c r="S32" s="14">
        <v>163</v>
      </c>
    </row>
    <row r="33" spans="1:19" x14ac:dyDescent="0.45">
      <c r="A33" s="17"/>
      <c r="B33" s="18"/>
      <c r="C33" s="18"/>
      <c r="D33" s="17"/>
      <c r="E33" s="4" t="s">
        <v>17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x14ac:dyDescent="0.45">
      <c r="A34" s="17"/>
      <c r="B34" s="18"/>
      <c r="C34" s="18"/>
      <c r="D34" s="17"/>
      <c r="E34" s="4" t="s">
        <v>18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s="1" customFormat="1" ht="15" customHeight="1" x14ac:dyDescent="0.45">
      <c r="A35" s="23">
        <v>4</v>
      </c>
      <c r="B35" s="18" t="s">
        <v>19</v>
      </c>
      <c r="C35" s="21" t="s">
        <v>51</v>
      </c>
      <c r="D35" s="17" t="s">
        <v>13</v>
      </c>
      <c r="E35" s="17"/>
      <c r="F35" s="14"/>
      <c r="G35" s="14">
        <f t="shared" ref="G35:K35" si="11">SUM(G36:G39)</f>
        <v>32381.9</v>
      </c>
      <c r="H35" s="14"/>
      <c r="I35" s="14"/>
      <c r="J35" s="14"/>
      <c r="K35" s="14">
        <f t="shared" si="11"/>
        <v>32381.9</v>
      </c>
      <c r="L35" s="14"/>
      <c r="M35" s="14"/>
      <c r="N35" s="14"/>
      <c r="O35" s="14"/>
      <c r="P35" s="14"/>
      <c r="Q35" s="14"/>
      <c r="R35" s="14"/>
      <c r="S35" s="14"/>
    </row>
    <row r="36" spans="1:19" s="1" customFormat="1" ht="14.25" customHeight="1" x14ac:dyDescent="0.45">
      <c r="A36" s="24"/>
      <c r="B36" s="18"/>
      <c r="C36" s="21"/>
      <c r="D36" s="17" t="s">
        <v>14</v>
      </c>
      <c r="E36" s="4" t="s">
        <v>15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s="1" customFormat="1" x14ac:dyDescent="0.45">
      <c r="A37" s="24"/>
      <c r="B37" s="18"/>
      <c r="C37" s="21"/>
      <c r="D37" s="17"/>
      <c r="E37" s="4" t="s">
        <v>16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1" customFormat="1" x14ac:dyDescent="0.45">
      <c r="A38" s="24"/>
      <c r="B38" s="18"/>
      <c r="C38" s="21"/>
      <c r="D38" s="17"/>
      <c r="E38" s="4" t="s">
        <v>17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s="1" customFormat="1" x14ac:dyDescent="0.45">
      <c r="A39" s="25"/>
      <c r="B39" s="18"/>
      <c r="C39" s="21"/>
      <c r="D39" s="17"/>
      <c r="E39" s="4" t="s">
        <v>18</v>
      </c>
      <c r="F39" s="14"/>
      <c r="G39" s="14">
        <f t="shared" ref="G39" si="12">I39+K39+M39+O39+Q39+S39</f>
        <v>32381.9</v>
      </c>
      <c r="H39" s="14"/>
      <c r="I39" s="14"/>
      <c r="J39" s="14"/>
      <c r="K39" s="14">
        <v>32381.9</v>
      </c>
      <c r="L39" s="14"/>
      <c r="M39" s="14"/>
      <c r="N39" s="14"/>
      <c r="O39" s="14"/>
      <c r="P39" s="14"/>
      <c r="Q39" s="14"/>
      <c r="R39" s="14"/>
      <c r="S39" s="14"/>
    </row>
    <row r="40" spans="1:19" s="1" customFormat="1" ht="15" customHeight="1" x14ac:dyDescent="0.45">
      <c r="A40" s="23">
        <v>5</v>
      </c>
      <c r="B40" s="18" t="s">
        <v>19</v>
      </c>
      <c r="C40" s="21" t="s">
        <v>52</v>
      </c>
      <c r="D40" s="17" t="s">
        <v>13</v>
      </c>
      <c r="E40" s="17"/>
      <c r="F40" s="14"/>
      <c r="G40" s="14">
        <f t="shared" ref="G40:K40" si="13">SUM(G41:G44)</f>
        <v>19948.099999999999</v>
      </c>
      <c r="H40" s="14"/>
      <c r="I40" s="14"/>
      <c r="J40" s="14"/>
      <c r="K40" s="14">
        <f t="shared" si="13"/>
        <v>19948.099999999999</v>
      </c>
      <c r="L40" s="14"/>
      <c r="M40" s="14"/>
      <c r="N40" s="14"/>
      <c r="O40" s="14"/>
      <c r="P40" s="14"/>
      <c r="Q40" s="14"/>
      <c r="R40" s="14"/>
      <c r="S40" s="14"/>
    </row>
    <row r="41" spans="1:19" s="1" customFormat="1" ht="14.25" customHeight="1" x14ac:dyDescent="0.45">
      <c r="A41" s="24"/>
      <c r="B41" s="18"/>
      <c r="C41" s="21"/>
      <c r="D41" s="17" t="s">
        <v>14</v>
      </c>
      <c r="E41" s="4" t="s">
        <v>15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1" customFormat="1" x14ac:dyDescent="0.45">
      <c r="A42" s="24"/>
      <c r="B42" s="18"/>
      <c r="C42" s="21"/>
      <c r="D42" s="17"/>
      <c r="E42" s="4" t="s">
        <v>16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1" customFormat="1" x14ac:dyDescent="0.45">
      <c r="A43" s="24"/>
      <c r="B43" s="18"/>
      <c r="C43" s="21"/>
      <c r="D43" s="17"/>
      <c r="E43" s="4" t="s">
        <v>17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1" customFormat="1" x14ac:dyDescent="0.45">
      <c r="A44" s="25"/>
      <c r="B44" s="18"/>
      <c r="C44" s="21"/>
      <c r="D44" s="17"/>
      <c r="E44" s="4" t="s">
        <v>18</v>
      </c>
      <c r="F44" s="14"/>
      <c r="G44" s="14">
        <f t="shared" ref="G44" si="14">I44+K44+M44+O44+Q44+S44</f>
        <v>19948.099999999999</v>
      </c>
      <c r="H44" s="14"/>
      <c r="I44" s="14"/>
      <c r="J44" s="14"/>
      <c r="K44" s="14">
        <v>19948.099999999999</v>
      </c>
      <c r="L44" s="14"/>
      <c r="M44" s="14"/>
      <c r="N44" s="14"/>
      <c r="O44" s="14"/>
      <c r="P44" s="14"/>
      <c r="Q44" s="14"/>
      <c r="R44" s="14"/>
      <c r="S44" s="14"/>
    </row>
    <row r="45" spans="1:19" x14ac:dyDescent="0.45">
      <c r="A45" s="20" t="s">
        <v>87</v>
      </c>
      <c r="B45" s="20"/>
      <c r="C45" s="20"/>
      <c r="D45" s="17" t="s">
        <v>13</v>
      </c>
      <c r="E45" s="17"/>
      <c r="F45" s="14"/>
      <c r="G45" s="14">
        <f t="shared" ref="G45:K45" si="15">SUM(G50)</f>
        <v>18850</v>
      </c>
      <c r="H45" s="14"/>
      <c r="I45" s="14"/>
      <c r="J45" s="14"/>
      <c r="K45" s="14">
        <f t="shared" si="15"/>
        <v>18850</v>
      </c>
      <c r="L45" s="14"/>
      <c r="M45" s="14"/>
      <c r="N45" s="14"/>
      <c r="O45" s="14"/>
      <c r="P45" s="14"/>
      <c r="Q45" s="14"/>
      <c r="R45" s="14"/>
      <c r="S45" s="14"/>
    </row>
    <row r="46" spans="1:19" ht="14.25" customHeight="1" x14ac:dyDescent="0.45">
      <c r="A46" s="20"/>
      <c r="B46" s="20"/>
      <c r="C46" s="20"/>
      <c r="D46" s="17" t="s">
        <v>14</v>
      </c>
      <c r="E46" s="4" t="s">
        <v>15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s="3" customFormat="1" x14ac:dyDescent="0.45">
      <c r="A47" s="20"/>
      <c r="B47" s="20"/>
      <c r="C47" s="20"/>
      <c r="D47" s="17"/>
      <c r="E47" s="12" t="s">
        <v>16</v>
      </c>
      <c r="F47" s="14"/>
      <c r="G47" s="14">
        <f t="shared" ref="G47:K47" si="16">SUM(G52)</f>
        <v>18850</v>
      </c>
      <c r="H47" s="14"/>
      <c r="I47" s="14"/>
      <c r="J47" s="14"/>
      <c r="K47" s="14">
        <f t="shared" si="16"/>
        <v>18850</v>
      </c>
      <c r="L47" s="14"/>
      <c r="M47" s="14"/>
      <c r="N47" s="14"/>
      <c r="O47" s="14"/>
      <c r="P47" s="14"/>
      <c r="Q47" s="14"/>
      <c r="R47" s="14"/>
      <c r="S47" s="14"/>
    </row>
    <row r="48" spans="1:19" x14ac:dyDescent="0.45">
      <c r="A48" s="20"/>
      <c r="B48" s="20"/>
      <c r="C48" s="20"/>
      <c r="D48" s="17"/>
      <c r="E48" s="4" t="s">
        <v>17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45">
      <c r="A49" s="20"/>
      <c r="B49" s="20"/>
      <c r="C49" s="20"/>
      <c r="D49" s="17"/>
      <c r="E49" s="4" t="s">
        <v>18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 customHeight="1" x14ac:dyDescent="0.45">
      <c r="A50" s="17">
        <v>1</v>
      </c>
      <c r="B50" s="18" t="s">
        <v>23</v>
      </c>
      <c r="C50" s="18" t="s">
        <v>53</v>
      </c>
      <c r="D50" s="17" t="s">
        <v>13</v>
      </c>
      <c r="E50" s="17"/>
      <c r="F50" s="14"/>
      <c r="G50" s="14">
        <f t="shared" ref="G50:K50" si="17">SUM(G51:G54)</f>
        <v>18850</v>
      </c>
      <c r="H50" s="14"/>
      <c r="I50" s="14"/>
      <c r="J50" s="14"/>
      <c r="K50" s="14">
        <f t="shared" si="17"/>
        <v>18850</v>
      </c>
      <c r="L50" s="14"/>
      <c r="M50" s="14"/>
      <c r="N50" s="14"/>
      <c r="O50" s="14"/>
      <c r="P50" s="14"/>
      <c r="Q50" s="14"/>
      <c r="R50" s="14"/>
      <c r="S50" s="14"/>
    </row>
    <row r="51" spans="1:19" ht="14.25" customHeight="1" x14ac:dyDescent="0.45">
      <c r="A51" s="17"/>
      <c r="B51" s="18"/>
      <c r="C51" s="18"/>
      <c r="D51" s="17" t="s">
        <v>14</v>
      </c>
      <c r="E51" s="4" t="s">
        <v>15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x14ac:dyDescent="0.45">
      <c r="A52" s="17"/>
      <c r="B52" s="18"/>
      <c r="C52" s="18"/>
      <c r="D52" s="17"/>
      <c r="E52" s="4" t="s">
        <v>16</v>
      </c>
      <c r="F52" s="14"/>
      <c r="G52" s="14">
        <f t="shared" ref="G52" si="18">I52+K52+M52+O52+Q52+S52</f>
        <v>18850</v>
      </c>
      <c r="H52" s="14"/>
      <c r="I52" s="14"/>
      <c r="J52" s="14"/>
      <c r="K52" s="14">
        <v>18850</v>
      </c>
      <c r="L52" s="14"/>
      <c r="M52" s="14"/>
      <c r="N52" s="14"/>
      <c r="O52" s="14"/>
      <c r="P52" s="14"/>
      <c r="Q52" s="14"/>
      <c r="R52" s="14"/>
      <c r="S52" s="14"/>
    </row>
    <row r="53" spans="1:19" x14ac:dyDescent="0.45">
      <c r="A53" s="17"/>
      <c r="B53" s="18"/>
      <c r="C53" s="18"/>
      <c r="D53" s="17"/>
      <c r="E53" s="4" t="s">
        <v>17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45">
      <c r="A54" s="17"/>
      <c r="B54" s="18"/>
      <c r="C54" s="18"/>
      <c r="D54" s="17"/>
      <c r="E54" s="4" t="s">
        <v>18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45">
      <c r="A55" s="20" t="s">
        <v>88</v>
      </c>
      <c r="B55" s="20"/>
      <c r="C55" s="20"/>
      <c r="D55" s="17" t="s">
        <v>13</v>
      </c>
      <c r="E55" s="17"/>
      <c r="F55" s="14"/>
      <c r="G55" s="14">
        <f t="shared" ref="G55:Q55" si="19">SUM(G60,G65,G70,G75,G80,G85,G90,G95)</f>
        <v>211541.44</v>
      </c>
      <c r="H55" s="14"/>
      <c r="I55" s="14"/>
      <c r="J55" s="14"/>
      <c r="K55" s="14">
        <f t="shared" si="19"/>
        <v>42752.800000000003</v>
      </c>
      <c r="L55" s="14"/>
      <c r="M55" s="14">
        <f t="shared" si="19"/>
        <v>83940</v>
      </c>
      <c r="N55" s="14"/>
      <c r="O55" s="14">
        <f t="shared" si="19"/>
        <v>39540</v>
      </c>
      <c r="P55" s="14"/>
      <c r="Q55" s="14">
        <f t="shared" si="19"/>
        <v>45308.639999999999</v>
      </c>
      <c r="R55" s="14"/>
      <c r="S55" s="14"/>
    </row>
    <row r="56" spans="1:19" ht="14.25" customHeight="1" x14ac:dyDescent="0.45">
      <c r="A56" s="20"/>
      <c r="B56" s="20"/>
      <c r="C56" s="20"/>
      <c r="D56" s="17" t="s">
        <v>14</v>
      </c>
      <c r="E56" s="4" t="s">
        <v>15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s="3" customFormat="1" x14ac:dyDescent="0.45">
      <c r="A57" s="20"/>
      <c r="B57" s="20"/>
      <c r="C57" s="20"/>
      <c r="D57" s="17"/>
      <c r="E57" s="12" t="s">
        <v>16</v>
      </c>
      <c r="F57" s="14"/>
      <c r="G57" s="14">
        <f t="shared" ref="G57:Q57" si="20">SUM(G62,G67,G72,G77,G82,G87,G92,G97)</f>
        <v>211541.44</v>
      </c>
      <c r="H57" s="14"/>
      <c r="I57" s="14"/>
      <c r="J57" s="14"/>
      <c r="K57" s="14">
        <f t="shared" si="20"/>
        <v>42752.800000000003</v>
      </c>
      <c r="L57" s="14"/>
      <c r="M57" s="14">
        <f t="shared" si="20"/>
        <v>83940</v>
      </c>
      <c r="N57" s="14"/>
      <c r="O57" s="14">
        <f t="shared" si="20"/>
        <v>39540</v>
      </c>
      <c r="P57" s="14"/>
      <c r="Q57" s="14">
        <f t="shared" si="20"/>
        <v>45308.639999999999</v>
      </c>
      <c r="R57" s="14"/>
      <c r="S57" s="14"/>
    </row>
    <row r="58" spans="1:19" x14ac:dyDescent="0.45">
      <c r="A58" s="20"/>
      <c r="B58" s="20"/>
      <c r="C58" s="20"/>
      <c r="D58" s="17"/>
      <c r="E58" s="4" t="s">
        <v>17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45">
      <c r="A59" s="20"/>
      <c r="B59" s="20"/>
      <c r="C59" s="20"/>
      <c r="D59" s="17"/>
      <c r="E59" s="4" t="s">
        <v>18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ht="15" customHeight="1" x14ac:dyDescent="0.45">
      <c r="A60" s="17">
        <v>1</v>
      </c>
      <c r="B60" s="18" t="s">
        <v>24</v>
      </c>
      <c r="C60" s="18" t="s">
        <v>54</v>
      </c>
      <c r="D60" s="17" t="s">
        <v>13</v>
      </c>
      <c r="E60" s="17"/>
      <c r="F60" s="14"/>
      <c r="G60" s="14">
        <f t="shared" ref="G60:O60" si="21">SUM(G61:G64)</f>
        <v>39540</v>
      </c>
      <c r="H60" s="14"/>
      <c r="I60" s="14"/>
      <c r="J60" s="14"/>
      <c r="K60" s="14"/>
      <c r="L60" s="14"/>
      <c r="M60" s="14"/>
      <c r="N60" s="14"/>
      <c r="O60" s="14">
        <f t="shared" si="21"/>
        <v>39540</v>
      </c>
      <c r="P60" s="14"/>
      <c r="Q60" s="14"/>
      <c r="R60" s="14"/>
      <c r="S60" s="14"/>
    </row>
    <row r="61" spans="1:19" ht="14.25" customHeight="1" x14ac:dyDescent="0.45">
      <c r="A61" s="17"/>
      <c r="B61" s="18"/>
      <c r="C61" s="18"/>
      <c r="D61" s="17" t="s">
        <v>14</v>
      </c>
      <c r="E61" s="4" t="s">
        <v>15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45">
      <c r="A62" s="17"/>
      <c r="B62" s="18"/>
      <c r="C62" s="18"/>
      <c r="D62" s="17"/>
      <c r="E62" s="4" t="s">
        <v>16</v>
      </c>
      <c r="F62" s="14"/>
      <c r="G62" s="14">
        <f t="shared" ref="G62" si="22">I62+K62+M62+O62+Q62+S62</f>
        <v>39540</v>
      </c>
      <c r="H62" s="14"/>
      <c r="I62" s="14"/>
      <c r="J62" s="14"/>
      <c r="K62" s="14"/>
      <c r="L62" s="14"/>
      <c r="M62" s="14"/>
      <c r="N62" s="14"/>
      <c r="O62" s="14">
        <v>39540</v>
      </c>
      <c r="P62" s="14"/>
      <c r="Q62" s="14"/>
      <c r="R62" s="14"/>
      <c r="S62" s="14"/>
    </row>
    <row r="63" spans="1:19" x14ac:dyDescent="0.45">
      <c r="A63" s="17"/>
      <c r="B63" s="18"/>
      <c r="C63" s="18"/>
      <c r="D63" s="17"/>
      <c r="E63" s="4" t="s">
        <v>17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45">
      <c r="A64" s="17"/>
      <c r="B64" s="18"/>
      <c r="C64" s="18"/>
      <c r="D64" s="17"/>
      <c r="E64" s="4" t="s">
        <v>18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ht="15" customHeight="1" x14ac:dyDescent="0.45">
      <c r="A65" s="17">
        <v>2</v>
      </c>
      <c r="B65" s="18" t="s">
        <v>24</v>
      </c>
      <c r="C65" s="18" t="s">
        <v>98</v>
      </c>
      <c r="D65" s="17" t="s">
        <v>13</v>
      </c>
      <c r="E65" s="17"/>
      <c r="F65" s="14"/>
      <c r="G65" s="14">
        <f t="shared" ref="G65:K65" si="23">SUM(G66:G69)</f>
        <v>25840</v>
      </c>
      <c r="H65" s="14"/>
      <c r="I65" s="14"/>
      <c r="J65" s="14"/>
      <c r="K65" s="14">
        <f t="shared" si="23"/>
        <v>25840</v>
      </c>
      <c r="L65" s="14"/>
      <c r="M65" s="14"/>
      <c r="N65" s="14"/>
      <c r="O65" s="14"/>
      <c r="P65" s="14"/>
      <c r="Q65" s="14"/>
      <c r="R65" s="14"/>
      <c r="S65" s="14"/>
    </row>
    <row r="66" spans="1:19" ht="14.25" customHeight="1" x14ac:dyDescent="0.45">
      <c r="A66" s="17"/>
      <c r="B66" s="18"/>
      <c r="C66" s="18"/>
      <c r="D66" s="17" t="s">
        <v>14</v>
      </c>
      <c r="E66" s="4" t="s">
        <v>15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x14ac:dyDescent="0.45">
      <c r="A67" s="17"/>
      <c r="B67" s="18"/>
      <c r="C67" s="18"/>
      <c r="D67" s="17"/>
      <c r="E67" s="4" t="s">
        <v>16</v>
      </c>
      <c r="F67" s="14"/>
      <c r="G67" s="14">
        <f t="shared" ref="G67" si="24">I67+K67+M67+O67+Q67+S67</f>
        <v>25840</v>
      </c>
      <c r="H67" s="14"/>
      <c r="I67" s="14"/>
      <c r="J67" s="14"/>
      <c r="K67" s="14">
        <v>25840</v>
      </c>
      <c r="L67" s="14"/>
      <c r="M67" s="14"/>
      <c r="N67" s="14"/>
      <c r="O67" s="14"/>
      <c r="P67" s="14"/>
      <c r="Q67" s="14"/>
      <c r="R67" s="14"/>
      <c r="S67" s="14"/>
    </row>
    <row r="68" spans="1:19" x14ac:dyDescent="0.45">
      <c r="A68" s="17"/>
      <c r="B68" s="18"/>
      <c r="C68" s="18"/>
      <c r="D68" s="17"/>
      <c r="E68" s="4" t="s">
        <v>17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x14ac:dyDescent="0.45">
      <c r="A69" s="17"/>
      <c r="B69" s="18"/>
      <c r="C69" s="18"/>
      <c r="D69" s="17"/>
      <c r="E69" s="4" t="s">
        <v>18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ht="15" customHeight="1" x14ac:dyDescent="0.45">
      <c r="A70" s="17">
        <v>3</v>
      </c>
      <c r="B70" s="18" t="s">
        <v>24</v>
      </c>
      <c r="C70" s="18" t="s">
        <v>55</v>
      </c>
      <c r="D70" s="17" t="s">
        <v>13</v>
      </c>
      <c r="E70" s="17"/>
      <c r="F70" s="14"/>
      <c r="G70" s="14">
        <f t="shared" ref="G70:Q70" si="25">SUM(G71:G74)</f>
        <v>14550</v>
      </c>
      <c r="H70" s="14"/>
      <c r="I70" s="14"/>
      <c r="J70" s="14"/>
      <c r="K70" s="14"/>
      <c r="L70" s="14"/>
      <c r="M70" s="14"/>
      <c r="N70" s="14"/>
      <c r="O70" s="14"/>
      <c r="P70" s="14"/>
      <c r="Q70" s="14">
        <f t="shared" si="25"/>
        <v>14550</v>
      </c>
      <c r="R70" s="14"/>
      <c r="S70" s="14"/>
    </row>
    <row r="71" spans="1:19" ht="14.25" customHeight="1" x14ac:dyDescent="0.45">
      <c r="A71" s="17"/>
      <c r="B71" s="18"/>
      <c r="C71" s="18"/>
      <c r="D71" s="17" t="s">
        <v>14</v>
      </c>
      <c r="E71" s="4" t="s">
        <v>15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x14ac:dyDescent="0.45">
      <c r="A72" s="17"/>
      <c r="B72" s="18"/>
      <c r="C72" s="18"/>
      <c r="D72" s="17"/>
      <c r="E72" s="4" t="s">
        <v>16</v>
      </c>
      <c r="F72" s="14"/>
      <c r="G72" s="14">
        <f t="shared" ref="G72" si="26">I72+K72+M72+O72+Q72+S72</f>
        <v>14550</v>
      </c>
      <c r="H72" s="14"/>
      <c r="I72" s="14"/>
      <c r="J72" s="14"/>
      <c r="K72" s="14"/>
      <c r="L72" s="14"/>
      <c r="M72" s="14"/>
      <c r="N72" s="14"/>
      <c r="O72" s="14"/>
      <c r="P72" s="14"/>
      <c r="Q72" s="14">
        <v>14550</v>
      </c>
      <c r="R72" s="14"/>
      <c r="S72" s="14"/>
    </row>
    <row r="73" spans="1:19" x14ac:dyDescent="0.45">
      <c r="A73" s="17"/>
      <c r="B73" s="18"/>
      <c r="C73" s="18"/>
      <c r="D73" s="17"/>
      <c r="E73" s="4" t="s">
        <v>17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:19" x14ac:dyDescent="0.45">
      <c r="A74" s="17"/>
      <c r="B74" s="18"/>
      <c r="C74" s="18"/>
      <c r="D74" s="17"/>
      <c r="E74" s="4" t="s">
        <v>18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 ht="15" customHeight="1" x14ac:dyDescent="0.45">
      <c r="A75" s="17">
        <v>4</v>
      </c>
      <c r="B75" s="18" t="s">
        <v>24</v>
      </c>
      <c r="C75" s="18" t="s">
        <v>57</v>
      </c>
      <c r="D75" s="17" t="s">
        <v>13</v>
      </c>
      <c r="E75" s="17"/>
      <c r="F75" s="14"/>
      <c r="G75" s="14">
        <f t="shared" ref="G75:M75" si="27">SUM(G76:G79)</f>
        <v>34947.919999999998</v>
      </c>
      <c r="H75" s="14"/>
      <c r="I75" s="14"/>
      <c r="J75" s="14"/>
      <c r="K75" s="14"/>
      <c r="L75" s="14"/>
      <c r="M75" s="14">
        <f t="shared" si="27"/>
        <v>34947.919999999998</v>
      </c>
      <c r="N75" s="14"/>
      <c r="O75" s="14"/>
      <c r="P75" s="14"/>
      <c r="Q75" s="14"/>
      <c r="R75" s="14"/>
      <c r="S75" s="14"/>
    </row>
    <row r="76" spans="1:19" ht="14.25" customHeight="1" x14ac:dyDescent="0.45">
      <c r="A76" s="17"/>
      <c r="B76" s="18"/>
      <c r="C76" s="18"/>
      <c r="D76" s="17" t="s">
        <v>14</v>
      </c>
      <c r="E76" s="4" t="s">
        <v>15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 x14ac:dyDescent="0.45">
      <c r="A77" s="17"/>
      <c r="B77" s="18"/>
      <c r="C77" s="18"/>
      <c r="D77" s="17"/>
      <c r="E77" s="4" t="s">
        <v>16</v>
      </c>
      <c r="F77" s="14"/>
      <c r="G77" s="14">
        <f t="shared" ref="G77" si="28">I77+K77+M77+O77+Q77+S77</f>
        <v>34947.919999999998</v>
      </c>
      <c r="H77" s="14"/>
      <c r="I77" s="14"/>
      <c r="J77" s="14"/>
      <c r="K77" s="14"/>
      <c r="L77" s="14"/>
      <c r="M77" s="15">
        <v>34947.919999999998</v>
      </c>
      <c r="N77" s="14"/>
      <c r="O77" s="14"/>
      <c r="P77" s="14"/>
      <c r="Q77" s="14"/>
      <c r="R77" s="14"/>
      <c r="S77" s="14"/>
    </row>
    <row r="78" spans="1:19" x14ac:dyDescent="0.45">
      <c r="A78" s="17"/>
      <c r="B78" s="18"/>
      <c r="C78" s="18"/>
      <c r="D78" s="17"/>
      <c r="E78" s="4" t="s">
        <v>17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x14ac:dyDescent="0.45">
      <c r="A79" s="17"/>
      <c r="B79" s="18"/>
      <c r="C79" s="18"/>
      <c r="D79" s="17"/>
      <c r="E79" s="4" t="s">
        <v>18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 ht="15" customHeight="1" x14ac:dyDescent="0.45">
      <c r="A80" s="17">
        <v>5</v>
      </c>
      <c r="B80" s="18" t="s">
        <v>24</v>
      </c>
      <c r="C80" s="18" t="s">
        <v>56</v>
      </c>
      <c r="D80" s="17" t="s">
        <v>13</v>
      </c>
      <c r="E80" s="17"/>
      <c r="F80" s="14"/>
      <c r="G80" s="14">
        <f t="shared" ref="G80:Q80" si="29">SUM(G81:G84)</f>
        <v>30758.639999999999</v>
      </c>
      <c r="H80" s="14"/>
      <c r="I80" s="14"/>
      <c r="J80" s="14"/>
      <c r="K80" s="14"/>
      <c r="L80" s="14"/>
      <c r="M80" s="14"/>
      <c r="N80" s="14"/>
      <c r="O80" s="14"/>
      <c r="P80" s="14"/>
      <c r="Q80" s="14">
        <f t="shared" si="29"/>
        <v>30758.639999999999</v>
      </c>
      <c r="R80" s="14"/>
      <c r="S80" s="14"/>
    </row>
    <row r="81" spans="1:19" ht="14.25" customHeight="1" x14ac:dyDescent="0.45">
      <c r="A81" s="17"/>
      <c r="B81" s="18"/>
      <c r="C81" s="18"/>
      <c r="D81" s="17" t="s">
        <v>14</v>
      </c>
      <c r="E81" s="4" t="s">
        <v>15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19" x14ac:dyDescent="0.45">
      <c r="A82" s="17"/>
      <c r="B82" s="18"/>
      <c r="C82" s="18"/>
      <c r="D82" s="17"/>
      <c r="E82" s="4" t="s">
        <v>16</v>
      </c>
      <c r="F82" s="14"/>
      <c r="G82" s="14">
        <f t="shared" ref="G82" si="30">I82+K82+M82+O82+Q82+S82</f>
        <v>30758.639999999999</v>
      </c>
      <c r="H82" s="14"/>
      <c r="I82" s="14"/>
      <c r="J82" s="14"/>
      <c r="K82" s="14"/>
      <c r="L82" s="14"/>
      <c r="M82" s="14"/>
      <c r="N82" s="14"/>
      <c r="O82" s="14"/>
      <c r="P82" s="14"/>
      <c r="Q82" s="15">
        <v>30758.639999999999</v>
      </c>
      <c r="R82" s="14"/>
      <c r="S82" s="14"/>
    </row>
    <row r="83" spans="1:19" x14ac:dyDescent="0.45">
      <c r="A83" s="17"/>
      <c r="B83" s="18"/>
      <c r="C83" s="18"/>
      <c r="D83" s="17"/>
      <c r="E83" s="4" t="s">
        <v>17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:19" x14ac:dyDescent="0.45">
      <c r="A84" s="17"/>
      <c r="B84" s="18"/>
      <c r="C84" s="18"/>
      <c r="D84" s="17"/>
      <c r="E84" s="4" t="s">
        <v>18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:19" ht="15" customHeight="1" x14ac:dyDescent="0.45">
      <c r="A85" s="17">
        <v>6</v>
      </c>
      <c r="B85" s="18" t="s">
        <v>24</v>
      </c>
      <c r="C85" s="18" t="s">
        <v>58</v>
      </c>
      <c r="D85" s="17" t="s">
        <v>13</v>
      </c>
      <c r="E85" s="17"/>
      <c r="F85" s="14"/>
      <c r="G85" s="14">
        <f t="shared" ref="G85:K85" si="31">SUM(G86:G89)</f>
        <v>16912.8</v>
      </c>
      <c r="H85" s="14"/>
      <c r="I85" s="14"/>
      <c r="J85" s="14"/>
      <c r="K85" s="14">
        <f t="shared" si="31"/>
        <v>16912.8</v>
      </c>
      <c r="L85" s="14"/>
      <c r="M85" s="14"/>
      <c r="N85" s="14"/>
      <c r="O85" s="14"/>
      <c r="P85" s="14"/>
      <c r="Q85" s="14"/>
      <c r="R85" s="14"/>
      <c r="S85" s="14"/>
    </row>
    <row r="86" spans="1:19" ht="14.25" customHeight="1" x14ac:dyDescent="0.45">
      <c r="A86" s="17"/>
      <c r="B86" s="18"/>
      <c r="C86" s="18"/>
      <c r="D86" s="17" t="s">
        <v>14</v>
      </c>
      <c r="E86" s="4" t="s">
        <v>15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:19" x14ac:dyDescent="0.45">
      <c r="A87" s="17"/>
      <c r="B87" s="18"/>
      <c r="C87" s="18"/>
      <c r="D87" s="17"/>
      <c r="E87" s="4" t="s">
        <v>16</v>
      </c>
      <c r="F87" s="14"/>
      <c r="G87" s="14">
        <f t="shared" ref="G87" si="32">I87+K87+M87+O87+Q87+S87</f>
        <v>16912.8</v>
      </c>
      <c r="H87" s="14"/>
      <c r="I87" s="14"/>
      <c r="J87" s="14"/>
      <c r="K87" s="14">
        <v>16912.8</v>
      </c>
      <c r="L87" s="14"/>
      <c r="M87" s="14"/>
      <c r="N87" s="14"/>
      <c r="O87" s="14"/>
      <c r="P87" s="14"/>
      <c r="Q87" s="14"/>
      <c r="R87" s="14"/>
      <c r="S87" s="14"/>
    </row>
    <row r="88" spans="1:19" x14ac:dyDescent="0.45">
      <c r="A88" s="17"/>
      <c r="B88" s="18"/>
      <c r="C88" s="18"/>
      <c r="D88" s="17"/>
      <c r="E88" s="4" t="s">
        <v>17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:19" x14ac:dyDescent="0.45">
      <c r="A89" s="17"/>
      <c r="B89" s="18"/>
      <c r="C89" s="18"/>
      <c r="D89" s="17"/>
      <c r="E89" s="4" t="s">
        <v>18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 ht="15" customHeight="1" x14ac:dyDescent="0.45">
      <c r="A90" s="17">
        <v>7</v>
      </c>
      <c r="B90" s="18" t="s">
        <v>24</v>
      </c>
      <c r="C90" s="18" t="s">
        <v>59</v>
      </c>
      <c r="D90" s="17" t="s">
        <v>13</v>
      </c>
      <c r="E90" s="17"/>
      <c r="F90" s="14"/>
      <c r="G90" s="14">
        <f t="shared" ref="G90:M90" si="33">SUM(G91:G94)</f>
        <v>14034.41</v>
      </c>
      <c r="H90" s="14"/>
      <c r="I90" s="14"/>
      <c r="J90" s="14"/>
      <c r="K90" s="14"/>
      <c r="L90" s="14"/>
      <c r="M90" s="14">
        <f t="shared" si="33"/>
        <v>14034.41</v>
      </c>
      <c r="N90" s="14"/>
      <c r="O90" s="14"/>
      <c r="P90" s="14"/>
      <c r="Q90" s="14"/>
      <c r="R90" s="14"/>
      <c r="S90" s="14"/>
    </row>
    <row r="91" spans="1:19" ht="14.25" customHeight="1" x14ac:dyDescent="0.45">
      <c r="A91" s="17"/>
      <c r="B91" s="18"/>
      <c r="C91" s="18"/>
      <c r="D91" s="17" t="s">
        <v>14</v>
      </c>
      <c r="E91" s="4" t="s">
        <v>15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:19" x14ac:dyDescent="0.45">
      <c r="A92" s="17"/>
      <c r="B92" s="18"/>
      <c r="C92" s="18"/>
      <c r="D92" s="17"/>
      <c r="E92" s="4" t="s">
        <v>16</v>
      </c>
      <c r="F92" s="14"/>
      <c r="G92" s="14">
        <f t="shared" ref="G92" si="34">I92+K92+M92+O92+Q92+S92</f>
        <v>14034.41</v>
      </c>
      <c r="H92" s="14"/>
      <c r="I92" s="14"/>
      <c r="J92" s="14"/>
      <c r="K92" s="14"/>
      <c r="L92" s="14"/>
      <c r="M92" s="15">
        <v>14034.41</v>
      </c>
      <c r="N92" s="14"/>
      <c r="O92" s="14"/>
      <c r="P92" s="14"/>
      <c r="Q92" s="14"/>
      <c r="R92" s="14"/>
      <c r="S92" s="14"/>
    </row>
    <row r="93" spans="1:19" x14ac:dyDescent="0.45">
      <c r="A93" s="17"/>
      <c r="B93" s="18"/>
      <c r="C93" s="18"/>
      <c r="D93" s="17"/>
      <c r="E93" s="4" t="s">
        <v>17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19" x14ac:dyDescent="0.45">
      <c r="A94" s="17"/>
      <c r="B94" s="18"/>
      <c r="C94" s="18"/>
      <c r="D94" s="17"/>
      <c r="E94" s="4" t="s">
        <v>18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:19" ht="15" customHeight="1" x14ac:dyDescent="0.45">
      <c r="A95" s="17">
        <v>8</v>
      </c>
      <c r="B95" s="18" t="s">
        <v>24</v>
      </c>
      <c r="C95" s="18" t="s">
        <v>25</v>
      </c>
      <c r="D95" s="17" t="s">
        <v>13</v>
      </c>
      <c r="E95" s="17"/>
      <c r="F95" s="14"/>
      <c r="G95" s="14">
        <f t="shared" ref="G95:M95" si="35">SUM(G96:G99)</f>
        <v>34957.67</v>
      </c>
      <c r="H95" s="14"/>
      <c r="I95" s="14"/>
      <c r="J95" s="14"/>
      <c r="K95" s="14"/>
      <c r="L95" s="14"/>
      <c r="M95" s="14">
        <f t="shared" si="35"/>
        <v>34957.67</v>
      </c>
      <c r="N95" s="14"/>
      <c r="O95" s="14"/>
      <c r="P95" s="14"/>
      <c r="Q95" s="14"/>
      <c r="R95" s="14"/>
      <c r="S95" s="14"/>
    </row>
    <row r="96" spans="1:19" ht="14.25" customHeight="1" x14ac:dyDescent="0.45">
      <c r="A96" s="17"/>
      <c r="B96" s="18"/>
      <c r="C96" s="18"/>
      <c r="D96" s="17" t="s">
        <v>14</v>
      </c>
      <c r="E96" s="4" t="s">
        <v>15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:19" x14ac:dyDescent="0.45">
      <c r="A97" s="17"/>
      <c r="B97" s="18"/>
      <c r="C97" s="18"/>
      <c r="D97" s="17"/>
      <c r="E97" s="4" t="s">
        <v>16</v>
      </c>
      <c r="F97" s="14"/>
      <c r="G97" s="14">
        <f t="shared" ref="G97" si="36">I97+K97+M97+O97+Q97+S97</f>
        <v>34957.67</v>
      </c>
      <c r="H97" s="14"/>
      <c r="I97" s="14"/>
      <c r="J97" s="14"/>
      <c r="K97" s="14"/>
      <c r="L97" s="14"/>
      <c r="M97" s="15">
        <v>34957.67</v>
      </c>
      <c r="N97" s="14"/>
      <c r="O97" s="14"/>
      <c r="P97" s="14"/>
      <c r="Q97" s="14"/>
      <c r="R97" s="14"/>
      <c r="S97" s="14"/>
    </row>
    <row r="98" spans="1:19" x14ac:dyDescent="0.45">
      <c r="A98" s="17"/>
      <c r="B98" s="18"/>
      <c r="C98" s="18"/>
      <c r="D98" s="17"/>
      <c r="E98" s="4" t="s">
        <v>17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:19" x14ac:dyDescent="0.45">
      <c r="A99" s="17"/>
      <c r="B99" s="18"/>
      <c r="C99" s="18"/>
      <c r="D99" s="17"/>
      <c r="E99" s="4" t="s">
        <v>18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:19" x14ac:dyDescent="0.45">
      <c r="A100" s="20" t="s">
        <v>89</v>
      </c>
      <c r="B100" s="20"/>
      <c r="C100" s="20"/>
      <c r="D100" s="17" t="s">
        <v>13</v>
      </c>
      <c r="E100" s="17"/>
      <c r="F100" s="14"/>
      <c r="G100" s="14">
        <f t="shared" ref="G100:Q100" si="37">SUM(G105,G110)</f>
        <v>185352.23333000002</v>
      </c>
      <c r="H100" s="14"/>
      <c r="I100" s="14"/>
      <c r="J100" s="14"/>
      <c r="K100" s="14"/>
      <c r="L100" s="14"/>
      <c r="M100" s="14">
        <f t="shared" si="37"/>
        <v>29568.333330000001</v>
      </c>
      <c r="N100" s="14"/>
      <c r="O100" s="14">
        <f t="shared" si="37"/>
        <v>76029.2</v>
      </c>
      <c r="P100" s="14"/>
      <c r="Q100" s="14">
        <f t="shared" si="37"/>
        <v>79754.7</v>
      </c>
      <c r="R100" s="14"/>
      <c r="S100" s="14"/>
    </row>
    <row r="101" spans="1:19" ht="14.25" customHeight="1" x14ac:dyDescent="0.45">
      <c r="A101" s="20"/>
      <c r="B101" s="20"/>
      <c r="C101" s="20"/>
      <c r="D101" s="17" t="s">
        <v>14</v>
      </c>
      <c r="E101" s="4" t="s">
        <v>15</v>
      </c>
      <c r="F101" s="14"/>
      <c r="G101" s="14">
        <f t="shared" ref="G101:Q101" si="38">SUM(G106,G111)</f>
        <v>104375.1</v>
      </c>
      <c r="H101" s="14"/>
      <c r="I101" s="14"/>
      <c r="J101" s="14"/>
      <c r="K101" s="14"/>
      <c r="L101" s="14"/>
      <c r="M101" s="14"/>
      <c r="N101" s="14"/>
      <c r="O101" s="14">
        <f t="shared" si="38"/>
        <v>50939.5</v>
      </c>
      <c r="P101" s="14"/>
      <c r="Q101" s="14">
        <f t="shared" si="38"/>
        <v>53435.6</v>
      </c>
      <c r="R101" s="14"/>
      <c r="S101" s="14"/>
    </row>
    <row r="102" spans="1:19" s="3" customFormat="1" x14ac:dyDescent="0.45">
      <c r="A102" s="20"/>
      <c r="B102" s="20"/>
      <c r="C102" s="20"/>
      <c r="D102" s="17"/>
      <c r="E102" s="12" t="s">
        <v>16</v>
      </c>
      <c r="F102" s="14"/>
      <c r="G102" s="14">
        <f t="shared" ref="G102:Q102" si="39">SUM(G107,G112)</f>
        <v>80977.133330000011</v>
      </c>
      <c r="H102" s="14"/>
      <c r="I102" s="14"/>
      <c r="J102" s="14"/>
      <c r="K102" s="14"/>
      <c r="L102" s="14"/>
      <c r="M102" s="14">
        <f t="shared" si="39"/>
        <v>29568.333330000001</v>
      </c>
      <c r="N102" s="14"/>
      <c r="O102" s="14">
        <f t="shared" si="39"/>
        <v>25089.7</v>
      </c>
      <c r="P102" s="14"/>
      <c r="Q102" s="14">
        <f t="shared" si="39"/>
        <v>26319.1</v>
      </c>
      <c r="R102" s="14"/>
      <c r="S102" s="14"/>
    </row>
    <row r="103" spans="1:19" x14ac:dyDescent="0.45">
      <c r="A103" s="20"/>
      <c r="B103" s="20"/>
      <c r="C103" s="20"/>
      <c r="D103" s="17"/>
      <c r="E103" s="4" t="s">
        <v>17</v>
      </c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:19" x14ac:dyDescent="0.45">
      <c r="A104" s="20"/>
      <c r="B104" s="20"/>
      <c r="C104" s="20"/>
      <c r="D104" s="17"/>
      <c r="E104" s="4" t="s">
        <v>18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:19" ht="15" customHeight="1" x14ac:dyDescent="0.45">
      <c r="A105" s="17">
        <v>1</v>
      </c>
      <c r="B105" s="18" t="s">
        <v>26</v>
      </c>
      <c r="C105" s="18" t="s">
        <v>102</v>
      </c>
      <c r="D105" s="17" t="s">
        <v>13</v>
      </c>
      <c r="E105" s="17"/>
      <c r="F105" s="14"/>
      <c r="G105" s="14">
        <f t="shared" ref="G105:Q105" si="40">SUM(G106:G109)</f>
        <v>155783.90000000002</v>
      </c>
      <c r="H105" s="14"/>
      <c r="I105" s="14"/>
      <c r="J105" s="14"/>
      <c r="K105" s="14"/>
      <c r="L105" s="14"/>
      <c r="M105" s="14"/>
      <c r="N105" s="14"/>
      <c r="O105" s="14">
        <f t="shared" si="40"/>
        <v>76029.2</v>
      </c>
      <c r="P105" s="14"/>
      <c r="Q105" s="14">
        <f t="shared" si="40"/>
        <v>79754.7</v>
      </c>
      <c r="R105" s="14"/>
      <c r="S105" s="14"/>
    </row>
    <row r="106" spans="1:19" ht="16.5" customHeight="1" x14ac:dyDescent="0.45">
      <c r="A106" s="17"/>
      <c r="B106" s="18"/>
      <c r="C106" s="18"/>
      <c r="D106" s="17" t="s">
        <v>14</v>
      </c>
      <c r="E106" s="4" t="s">
        <v>15</v>
      </c>
      <c r="F106" s="14"/>
      <c r="G106" s="14">
        <f t="shared" ref="G106:G107" si="41">I106+K106+M106+O106+Q106+S106</f>
        <v>104375.1</v>
      </c>
      <c r="H106" s="14"/>
      <c r="I106" s="14"/>
      <c r="J106" s="14"/>
      <c r="K106" s="14"/>
      <c r="L106" s="14"/>
      <c r="M106" s="14"/>
      <c r="N106" s="14"/>
      <c r="O106" s="14">
        <v>50939.5</v>
      </c>
      <c r="P106" s="14"/>
      <c r="Q106" s="14">
        <v>53435.6</v>
      </c>
      <c r="R106" s="14"/>
      <c r="S106" s="14"/>
    </row>
    <row r="107" spans="1:19" x14ac:dyDescent="0.45">
      <c r="A107" s="17"/>
      <c r="B107" s="18"/>
      <c r="C107" s="18"/>
      <c r="D107" s="17"/>
      <c r="E107" s="4" t="s">
        <v>16</v>
      </c>
      <c r="F107" s="14"/>
      <c r="G107" s="14">
        <f t="shared" si="41"/>
        <v>51408.800000000003</v>
      </c>
      <c r="H107" s="14"/>
      <c r="I107" s="14"/>
      <c r="J107" s="14"/>
      <c r="K107" s="14"/>
      <c r="L107" s="14"/>
      <c r="M107" s="14"/>
      <c r="N107" s="14"/>
      <c r="O107" s="14">
        <v>25089.7</v>
      </c>
      <c r="P107" s="14"/>
      <c r="Q107" s="14">
        <v>26319.1</v>
      </c>
      <c r="R107" s="14"/>
      <c r="S107" s="14"/>
    </row>
    <row r="108" spans="1:19" ht="15" customHeight="1" x14ac:dyDescent="0.45">
      <c r="A108" s="17"/>
      <c r="B108" s="18"/>
      <c r="C108" s="18"/>
      <c r="D108" s="17"/>
      <c r="E108" s="4" t="s">
        <v>17</v>
      </c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:19" ht="35.25" customHeight="1" x14ac:dyDescent="0.45">
      <c r="A109" s="17"/>
      <c r="B109" s="18"/>
      <c r="C109" s="18"/>
      <c r="D109" s="17"/>
      <c r="E109" s="4" t="s">
        <v>18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:19" ht="15" customHeight="1" x14ac:dyDescent="0.45">
      <c r="A110" s="17">
        <v>2</v>
      </c>
      <c r="B110" s="18" t="s">
        <v>26</v>
      </c>
      <c r="C110" s="18" t="s">
        <v>103</v>
      </c>
      <c r="D110" s="17" t="s">
        <v>13</v>
      </c>
      <c r="E110" s="17"/>
      <c r="F110" s="14"/>
      <c r="G110" s="14">
        <f t="shared" ref="G110:M110" si="42">SUM(G111:G114)</f>
        <v>29568.333330000001</v>
      </c>
      <c r="H110" s="14"/>
      <c r="I110" s="14"/>
      <c r="J110" s="14"/>
      <c r="K110" s="14"/>
      <c r="L110" s="14"/>
      <c r="M110" s="14">
        <f t="shared" si="42"/>
        <v>29568.333330000001</v>
      </c>
      <c r="N110" s="14"/>
      <c r="O110" s="14"/>
      <c r="P110" s="14"/>
      <c r="Q110" s="14"/>
      <c r="R110" s="14"/>
      <c r="S110" s="14"/>
    </row>
    <row r="111" spans="1:19" ht="14.25" customHeight="1" x14ac:dyDescent="0.45">
      <c r="A111" s="17"/>
      <c r="B111" s="18"/>
      <c r="C111" s="18"/>
      <c r="D111" s="17" t="s">
        <v>14</v>
      </c>
      <c r="E111" s="4" t="s">
        <v>15</v>
      </c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:19" x14ac:dyDescent="0.45">
      <c r="A112" s="17"/>
      <c r="B112" s="18"/>
      <c r="C112" s="18"/>
      <c r="D112" s="17"/>
      <c r="E112" s="4" t="s">
        <v>16</v>
      </c>
      <c r="F112" s="14"/>
      <c r="G112" s="14">
        <f t="shared" ref="G112" si="43">I112+K112+M112+O112+Q112+S112</f>
        <v>29568.333330000001</v>
      </c>
      <c r="H112" s="14"/>
      <c r="I112" s="14"/>
      <c r="J112" s="14"/>
      <c r="K112" s="14"/>
      <c r="L112" s="14"/>
      <c r="M112" s="14">
        <v>29568.333330000001</v>
      </c>
      <c r="N112" s="14"/>
      <c r="O112" s="14"/>
      <c r="P112" s="14"/>
      <c r="Q112" s="14"/>
      <c r="R112" s="14"/>
      <c r="S112" s="14"/>
    </row>
    <row r="113" spans="1:19" x14ac:dyDescent="0.45">
      <c r="A113" s="17"/>
      <c r="B113" s="18"/>
      <c r="C113" s="18"/>
      <c r="D113" s="17"/>
      <c r="E113" s="4" t="s">
        <v>17</v>
      </c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 x14ac:dyDescent="0.45">
      <c r="A114" s="17"/>
      <c r="B114" s="18"/>
      <c r="C114" s="18"/>
      <c r="D114" s="17"/>
      <c r="E114" s="4" t="s">
        <v>18</v>
      </c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:19" s="1" customFormat="1" x14ac:dyDescent="0.45">
      <c r="A115" s="20" t="s">
        <v>90</v>
      </c>
      <c r="B115" s="20"/>
      <c r="C115" s="20"/>
      <c r="D115" s="17" t="s">
        <v>13</v>
      </c>
      <c r="E115" s="17"/>
      <c r="F115" s="14">
        <f t="shared" ref="F115:K115" si="44">SUM(F120)</f>
        <v>3744.44</v>
      </c>
      <c r="G115" s="14">
        <f t="shared" si="44"/>
        <v>33935.599999999999</v>
      </c>
      <c r="H115" s="14">
        <f t="shared" si="44"/>
        <v>3744.44</v>
      </c>
      <c r="I115" s="14">
        <f t="shared" si="44"/>
        <v>11500.6</v>
      </c>
      <c r="J115" s="14"/>
      <c r="K115" s="14">
        <f t="shared" si="44"/>
        <v>22435</v>
      </c>
      <c r="L115" s="14"/>
      <c r="M115" s="14"/>
      <c r="N115" s="14"/>
      <c r="O115" s="14"/>
      <c r="P115" s="14"/>
      <c r="Q115" s="14"/>
      <c r="R115" s="14"/>
      <c r="S115" s="14"/>
    </row>
    <row r="116" spans="1:19" s="1" customFormat="1" ht="14.25" customHeight="1" x14ac:dyDescent="0.45">
      <c r="A116" s="20"/>
      <c r="B116" s="20"/>
      <c r="C116" s="20"/>
      <c r="D116" s="17" t="s">
        <v>14</v>
      </c>
      <c r="E116" s="4" t="s">
        <v>15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:19" s="3" customFormat="1" x14ac:dyDescent="0.45">
      <c r="A117" s="20"/>
      <c r="B117" s="20"/>
      <c r="C117" s="20"/>
      <c r="D117" s="17"/>
      <c r="E117" s="12" t="s">
        <v>16</v>
      </c>
      <c r="F117" s="14">
        <f t="shared" ref="F117:K117" si="45">SUM(F122)</f>
        <v>3606.66</v>
      </c>
      <c r="G117" s="14">
        <f t="shared" si="45"/>
        <v>32639.54</v>
      </c>
      <c r="H117" s="14">
        <f t="shared" si="45"/>
        <v>3606.66</v>
      </c>
      <c r="I117" s="14">
        <f t="shared" si="45"/>
        <v>11039.54</v>
      </c>
      <c r="J117" s="14"/>
      <c r="K117" s="14">
        <f t="shared" si="45"/>
        <v>21600</v>
      </c>
      <c r="L117" s="14"/>
      <c r="M117" s="14"/>
      <c r="N117" s="14"/>
      <c r="O117" s="14"/>
      <c r="P117" s="14"/>
      <c r="Q117" s="14"/>
      <c r="R117" s="14"/>
      <c r="S117" s="14"/>
    </row>
    <row r="118" spans="1:19" s="1" customFormat="1" x14ac:dyDescent="0.45">
      <c r="A118" s="20"/>
      <c r="B118" s="20"/>
      <c r="C118" s="20"/>
      <c r="D118" s="17"/>
      <c r="E118" s="4" t="s">
        <v>17</v>
      </c>
      <c r="F118" s="14">
        <f t="shared" ref="F118:K118" si="46">SUM(F123)</f>
        <v>137.78</v>
      </c>
      <c r="G118" s="14">
        <f t="shared" si="46"/>
        <v>1296.06</v>
      </c>
      <c r="H118" s="14">
        <f t="shared" si="46"/>
        <v>137.78</v>
      </c>
      <c r="I118" s="14">
        <f t="shared" si="46"/>
        <v>461.06</v>
      </c>
      <c r="J118" s="14"/>
      <c r="K118" s="14">
        <f t="shared" si="46"/>
        <v>835</v>
      </c>
      <c r="L118" s="14"/>
      <c r="M118" s="14"/>
      <c r="N118" s="14"/>
      <c r="O118" s="14"/>
      <c r="P118" s="14"/>
      <c r="Q118" s="14"/>
      <c r="R118" s="14"/>
      <c r="S118" s="14"/>
    </row>
    <row r="119" spans="1:19" s="1" customFormat="1" x14ac:dyDescent="0.45">
      <c r="A119" s="20"/>
      <c r="B119" s="20"/>
      <c r="C119" s="20"/>
      <c r="D119" s="17"/>
      <c r="E119" s="4" t="s">
        <v>18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:19" s="1" customFormat="1" ht="15" customHeight="1" x14ac:dyDescent="0.45">
      <c r="A120" s="17">
        <v>1</v>
      </c>
      <c r="B120" s="18" t="s">
        <v>49</v>
      </c>
      <c r="C120" s="21" t="s">
        <v>60</v>
      </c>
      <c r="D120" s="17" t="s">
        <v>13</v>
      </c>
      <c r="E120" s="17"/>
      <c r="F120" s="14">
        <f t="shared" ref="F120:K120" si="47">SUM(F121:F124)</f>
        <v>3744.44</v>
      </c>
      <c r="G120" s="14">
        <f t="shared" si="47"/>
        <v>33935.599999999999</v>
      </c>
      <c r="H120" s="14">
        <f t="shared" si="47"/>
        <v>3744.44</v>
      </c>
      <c r="I120" s="14">
        <f t="shared" si="47"/>
        <v>11500.6</v>
      </c>
      <c r="J120" s="14"/>
      <c r="K120" s="14">
        <f t="shared" si="47"/>
        <v>22435</v>
      </c>
      <c r="L120" s="14"/>
      <c r="M120" s="14"/>
      <c r="N120" s="14"/>
      <c r="O120" s="14"/>
      <c r="P120" s="14"/>
      <c r="Q120" s="14"/>
      <c r="R120" s="14"/>
      <c r="S120" s="14"/>
    </row>
    <row r="121" spans="1:19" s="1" customFormat="1" ht="14.25" customHeight="1" x14ac:dyDescent="0.45">
      <c r="A121" s="17"/>
      <c r="B121" s="18"/>
      <c r="C121" s="21"/>
      <c r="D121" s="17" t="s">
        <v>14</v>
      </c>
      <c r="E121" s="4" t="s">
        <v>15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:19" s="1" customFormat="1" x14ac:dyDescent="0.45">
      <c r="A122" s="17"/>
      <c r="B122" s="18"/>
      <c r="C122" s="21"/>
      <c r="D122" s="17"/>
      <c r="E122" s="4" t="s">
        <v>16</v>
      </c>
      <c r="F122" s="14">
        <f t="shared" ref="F122:F123" si="48">H122+J122+L122+N122+P122+R122</f>
        <v>3606.66</v>
      </c>
      <c r="G122" s="14">
        <f t="shared" ref="G122:G123" si="49">I122+K122+M122+O122+Q122+S122</f>
        <v>32639.54</v>
      </c>
      <c r="H122" s="14">
        <v>3606.66</v>
      </c>
      <c r="I122" s="14">
        <v>11039.54</v>
      </c>
      <c r="J122" s="14"/>
      <c r="K122" s="14">
        <v>21600</v>
      </c>
      <c r="L122" s="14"/>
      <c r="M122" s="14"/>
      <c r="N122" s="14"/>
      <c r="O122" s="14"/>
      <c r="P122" s="14"/>
      <c r="Q122" s="14"/>
      <c r="R122" s="14"/>
      <c r="S122" s="14"/>
    </row>
    <row r="123" spans="1:19" s="1" customFormat="1" x14ac:dyDescent="0.45">
      <c r="A123" s="17"/>
      <c r="B123" s="18"/>
      <c r="C123" s="21"/>
      <c r="D123" s="17"/>
      <c r="E123" s="4" t="s">
        <v>17</v>
      </c>
      <c r="F123" s="14">
        <f t="shared" si="48"/>
        <v>137.78</v>
      </c>
      <c r="G123" s="14">
        <f t="shared" si="49"/>
        <v>1296.06</v>
      </c>
      <c r="H123" s="14">
        <v>137.78</v>
      </c>
      <c r="I123" s="14">
        <v>461.06</v>
      </c>
      <c r="J123" s="14"/>
      <c r="K123" s="14">
        <v>835</v>
      </c>
      <c r="L123" s="14"/>
      <c r="M123" s="14"/>
      <c r="N123" s="14"/>
      <c r="O123" s="14"/>
      <c r="P123" s="14"/>
      <c r="Q123" s="14"/>
      <c r="R123" s="14"/>
      <c r="S123" s="14"/>
    </row>
    <row r="124" spans="1:19" s="1" customFormat="1" x14ac:dyDescent="0.45">
      <c r="A124" s="17"/>
      <c r="B124" s="18"/>
      <c r="C124" s="21"/>
      <c r="D124" s="17"/>
      <c r="E124" s="4" t="s">
        <v>18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:19" x14ac:dyDescent="0.45">
      <c r="A125" s="20" t="s">
        <v>91</v>
      </c>
      <c r="B125" s="20"/>
      <c r="C125" s="20"/>
      <c r="D125" s="17" t="s">
        <v>13</v>
      </c>
      <c r="E125" s="17"/>
      <c r="F125" s="14">
        <f t="shared" ref="F125:S125" si="50">SUM(F130,F135)</f>
        <v>12963.797000000002</v>
      </c>
      <c r="G125" s="14">
        <f t="shared" si="50"/>
        <v>529800.77236000006</v>
      </c>
      <c r="H125" s="14">
        <f t="shared" si="50"/>
        <v>2813.8</v>
      </c>
      <c r="I125" s="14">
        <f t="shared" si="50"/>
        <v>12217.65</v>
      </c>
      <c r="J125" s="14">
        <f t="shared" si="50"/>
        <v>4444.5619999999999</v>
      </c>
      <c r="K125" s="14"/>
      <c r="L125" s="14">
        <f t="shared" si="50"/>
        <v>5705.4350000000004</v>
      </c>
      <c r="M125" s="14"/>
      <c r="N125" s="14"/>
      <c r="O125" s="14">
        <f t="shared" si="50"/>
        <v>273480.96999999997</v>
      </c>
      <c r="P125" s="14"/>
      <c r="Q125" s="14">
        <f t="shared" si="50"/>
        <v>243784.06235999998</v>
      </c>
      <c r="R125" s="14"/>
      <c r="S125" s="14">
        <f t="shared" si="50"/>
        <v>318.08999999999997</v>
      </c>
    </row>
    <row r="126" spans="1:19" ht="14.25" customHeight="1" x14ac:dyDescent="0.45">
      <c r="A126" s="20"/>
      <c r="B126" s="20"/>
      <c r="C126" s="20"/>
      <c r="D126" s="17" t="s">
        <v>14</v>
      </c>
      <c r="E126" s="4" t="s">
        <v>15</v>
      </c>
      <c r="F126" s="14"/>
      <c r="G126" s="14">
        <f t="shared" ref="G126:S126" si="51">SUM(G131,G136)</f>
        <v>346780.39191999997</v>
      </c>
      <c r="H126" s="14"/>
      <c r="I126" s="14"/>
      <c r="J126" s="14"/>
      <c r="K126" s="14"/>
      <c r="L126" s="14"/>
      <c r="M126" s="14"/>
      <c r="N126" s="14"/>
      <c r="O126" s="14">
        <f t="shared" si="51"/>
        <v>183232.1</v>
      </c>
      <c r="P126" s="14"/>
      <c r="Q126" s="14">
        <f t="shared" si="51"/>
        <v>163335.19191999998</v>
      </c>
      <c r="R126" s="14"/>
      <c r="S126" s="14">
        <f t="shared" si="51"/>
        <v>213.1</v>
      </c>
    </row>
    <row r="127" spans="1:19" s="3" customFormat="1" x14ac:dyDescent="0.45">
      <c r="A127" s="20"/>
      <c r="B127" s="20"/>
      <c r="C127" s="20"/>
      <c r="D127" s="17"/>
      <c r="E127" s="12" t="s">
        <v>16</v>
      </c>
      <c r="F127" s="14">
        <f t="shared" ref="F127:S127" si="52">SUM(F132,F137)</f>
        <v>12862.294000000002</v>
      </c>
      <c r="G127" s="14">
        <f t="shared" si="52"/>
        <v>182537.73043999998</v>
      </c>
      <c r="H127" s="14">
        <f t="shared" si="52"/>
        <v>2813.8</v>
      </c>
      <c r="I127" s="14">
        <f t="shared" si="52"/>
        <v>11735</v>
      </c>
      <c r="J127" s="14">
        <f t="shared" si="52"/>
        <v>4400.1170000000002</v>
      </c>
      <c r="K127" s="14"/>
      <c r="L127" s="14">
        <f t="shared" si="52"/>
        <v>5648.3770000000004</v>
      </c>
      <c r="M127" s="14"/>
      <c r="N127" s="14"/>
      <c r="O127" s="14">
        <f t="shared" si="52"/>
        <v>90248.87</v>
      </c>
      <c r="P127" s="14"/>
      <c r="Q127" s="14">
        <f t="shared" si="52"/>
        <v>80448.870439999999</v>
      </c>
      <c r="R127" s="14"/>
      <c r="S127" s="14">
        <f t="shared" si="52"/>
        <v>104.99</v>
      </c>
    </row>
    <row r="128" spans="1:19" x14ac:dyDescent="0.45">
      <c r="A128" s="20"/>
      <c r="B128" s="20"/>
      <c r="C128" s="20"/>
      <c r="D128" s="17"/>
      <c r="E128" s="4" t="s">
        <v>17</v>
      </c>
      <c r="F128" s="14">
        <f t="shared" ref="F128:L128" si="53">SUM(F133,F138)</f>
        <v>101.503</v>
      </c>
      <c r="G128" s="14">
        <f t="shared" si="53"/>
        <v>482.65</v>
      </c>
      <c r="H128" s="14"/>
      <c r="I128" s="14">
        <f t="shared" si="53"/>
        <v>482.65</v>
      </c>
      <c r="J128" s="14">
        <f t="shared" si="53"/>
        <v>44.445</v>
      </c>
      <c r="K128" s="14"/>
      <c r="L128" s="14">
        <f t="shared" si="53"/>
        <v>57.058</v>
      </c>
      <c r="M128" s="14"/>
      <c r="N128" s="14"/>
      <c r="O128" s="14"/>
      <c r="P128" s="14"/>
      <c r="Q128" s="14"/>
      <c r="R128" s="14"/>
      <c r="S128" s="14"/>
    </row>
    <row r="129" spans="1:19" x14ac:dyDescent="0.45">
      <c r="A129" s="20"/>
      <c r="B129" s="20"/>
      <c r="C129" s="20"/>
      <c r="D129" s="17"/>
      <c r="E129" s="4" t="s">
        <v>18</v>
      </c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:19" ht="15" customHeight="1" x14ac:dyDescent="0.45">
      <c r="A130" s="17">
        <v>1</v>
      </c>
      <c r="B130" s="18" t="s">
        <v>27</v>
      </c>
      <c r="C130" s="19" t="s">
        <v>99</v>
      </c>
      <c r="D130" s="17" t="s">
        <v>13</v>
      </c>
      <c r="E130" s="17"/>
      <c r="F130" s="14">
        <f t="shared" ref="F130:Q130" si="54">SUM(F131:F134)</f>
        <v>10149.997000000001</v>
      </c>
      <c r="G130" s="14">
        <f t="shared" si="54"/>
        <v>129418.35235999999</v>
      </c>
      <c r="H130" s="14"/>
      <c r="I130" s="14"/>
      <c r="J130" s="14">
        <f t="shared" si="54"/>
        <v>4444.5619999999999</v>
      </c>
      <c r="K130" s="14"/>
      <c r="L130" s="14">
        <f t="shared" si="54"/>
        <v>5705.4350000000004</v>
      </c>
      <c r="M130" s="14"/>
      <c r="N130" s="14"/>
      <c r="O130" s="14">
        <f t="shared" si="54"/>
        <v>70848.75</v>
      </c>
      <c r="P130" s="14"/>
      <c r="Q130" s="14">
        <f t="shared" si="54"/>
        <v>58569.602359999997</v>
      </c>
      <c r="R130" s="14"/>
      <c r="S130" s="14"/>
    </row>
    <row r="131" spans="1:19" ht="14.25" customHeight="1" x14ac:dyDescent="0.45">
      <c r="A131" s="17"/>
      <c r="B131" s="18"/>
      <c r="C131" s="19"/>
      <c r="D131" s="17" t="s">
        <v>14</v>
      </c>
      <c r="E131" s="4" t="s">
        <v>15</v>
      </c>
      <c r="F131" s="14"/>
      <c r="G131" s="14">
        <f t="shared" ref="F131:G133" si="55">I131+K131+M131+O131+Q131+S131</f>
        <v>86710.111919999996</v>
      </c>
      <c r="H131" s="14"/>
      <c r="I131" s="14"/>
      <c r="J131" s="14"/>
      <c r="K131" s="14"/>
      <c r="L131" s="14"/>
      <c r="M131" s="14"/>
      <c r="N131" s="14"/>
      <c r="O131" s="14">
        <v>47468.6</v>
      </c>
      <c r="P131" s="14"/>
      <c r="Q131" s="14">
        <v>39241.511919999997</v>
      </c>
      <c r="R131" s="14"/>
      <c r="S131" s="14"/>
    </row>
    <row r="132" spans="1:19" x14ac:dyDescent="0.45">
      <c r="A132" s="17"/>
      <c r="B132" s="18"/>
      <c r="C132" s="19"/>
      <c r="D132" s="17"/>
      <c r="E132" s="4" t="s">
        <v>16</v>
      </c>
      <c r="F132" s="14">
        <f t="shared" si="55"/>
        <v>10048.494000000001</v>
      </c>
      <c r="G132" s="14">
        <f t="shared" si="55"/>
        <v>42708.240440000001</v>
      </c>
      <c r="H132" s="14"/>
      <c r="I132" s="14"/>
      <c r="J132" s="14">
        <v>4400.1170000000002</v>
      </c>
      <c r="K132" s="14"/>
      <c r="L132" s="14">
        <v>5648.3770000000004</v>
      </c>
      <c r="M132" s="14"/>
      <c r="N132" s="14"/>
      <c r="O132" s="14">
        <v>23380.15</v>
      </c>
      <c r="P132" s="14"/>
      <c r="Q132" s="14">
        <v>19328.09044</v>
      </c>
      <c r="R132" s="14"/>
      <c r="S132" s="14"/>
    </row>
    <row r="133" spans="1:19" x14ac:dyDescent="0.45">
      <c r="A133" s="17"/>
      <c r="B133" s="18"/>
      <c r="C133" s="19"/>
      <c r="D133" s="17"/>
      <c r="E133" s="4" t="s">
        <v>17</v>
      </c>
      <c r="F133" s="14">
        <f t="shared" si="55"/>
        <v>101.503</v>
      </c>
      <c r="G133" s="14"/>
      <c r="H133" s="14"/>
      <c r="I133" s="14"/>
      <c r="J133" s="14">
        <v>44.445</v>
      </c>
      <c r="K133" s="14"/>
      <c r="L133" s="14">
        <v>57.058</v>
      </c>
      <c r="M133" s="14"/>
      <c r="N133" s="14"/>
      <c r="O133" s="14"/>
      <c r="P133" s="14"/>
      <c r="Q133" s="14"/>
      <c r="R133" s="14"/>
      <c r="S133" s="14"/>
    </row>
    <row r="134" spans="1:19" x14ac:dyDescent="0.45">
      <c r="A134" s="17"/>
      <c r="B134" s="18"/>
      <c r="C134" s="19"/>
      <c r="D134" s="17"/>
      <c r="E134" s="4" t="s">
        <v>18</v>
      </c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:19" ht="15" customHeight="1" x14ac:dyDescent="0.45">
      <c r="A135" s="17">
        <v>2</v>
      </c>
      <c r="B135" s="18" t="s">
        <v>27</v>
      </c>
      <c r="C135" s="19" t="s">
        <v>61</v>
      </c>
      <c r="D135" s="17" t="s">
        <v>13</v>
      </c>
      <c r="E135" s="17"/>
      <c r="F135" s="14">
        <f t="shared" ref="F135:S135" si="56">SUM(F136:F139)</f>
        <v>2813.8</v>
      </c>
      <c r="G135" s="14">
        <f t="shared" si="56"/>
        <v>400382.42000000004</v>
      </c>
      <c r="H135" s="14">
        <f t="shared" si="56"/>
        <v>2813.8</v>
      </c>
      <c r="I135" s="14">
        <f t="shared" si="56"/>
        <v>12217.65</v>
      </c>
      <c r="J135" s="14"/>
      <c r="K135" s="14"/>
      <c r="L135" s="14"/>
      <c r="M135" s="14"/>
      <c r="N135" s="14"/>
      <c r="O135" s="14">
        <f t="shared" si="56"/>
        <v>202632.22</v>
      </c>
      <c r="P135" s="14"/>
      <c r="Q135" s="14">
        <f t="shared" si="56"/>
        <v>185214.46</v>
      </c>
      <c r="R135" s="14"/>
      <c r="S135" s="14">
        <f t="shared" si="56"/>
        <v>318.08999999999997</v>
      </c>
    </row>
    <row r="136" spans="1:19" ht="14.25" customHeight="1" x14ac:dyDescent="0.45">
      <c r="A136" s="17"/>
      <c r="B136" s="18"/>
      <c r="C136" s="19"/>
      <c r="D136" s="17" t="s">
        <v>14</v>
      </c>
      <c r="E136" s="4" t="s">
        <v>15</v>
      </c>
      <c r="F136" s="14"/>
      <c r="G136" s="14">
        <f t="shared" ref="F136:G138" si="57">I136+K136+M136+O136+Q136+S136</f>
        <v>260070.28</v>
      </c>
      <c r="H136" s="14"/>
      <c r="I136" s="14"/>
      <c r="J136" s="14"/>
      <c r="K136" s="14"/>
      <c r="L136" s="14"/>
      <c r="M136" s="14"/>
      <c r="N136" s="14"/>
      <c r="O136" s="14">
        <v>135763.5</v>
      </c>
      <c r="P136" s="14"/>
      <c r="Q136" s="14">
        <v>124093.68</v>
      </c>
      <c r="R136" s="14"/>
      <c r="S136" s="14">
        <v>213.1</v>
      </c>
    </row>
    <row r="137" spans="1:19" x14ac:dyDescent="0.45">
      <c r="A137" s="17"/>
      <c r="B137" s="18"/>
      <c r="C137" s="19"/>
      <c r="D137" s="17"/>
      <c r="E137" s="4" t="s">
        <v>16</v>
      </c>
      <c r="F137" s="14">
        <f t="shared" si="57"/>
        <v>2813.8</v>
      </c>
      <c r="G137" s="14">
        <f t="shared" si="57"/>
        <v>139829.49</v>
      </c>
      <c r="H137" s="14">
        <v>2813.8</v>
      </c>
      <c r="I137" s="14">
        <v>11735</v>
      </c>
      <c r="J137" s="14"/>
      <c r="K137" s="14"/>
      <c r="L137" s="14"/>
      <c r="M137" s="14"/>
      <c r="N137" s="14"/>
      <c r="O137" s="14">
        <v>66868.72</v>
      </c>
      <c r="P137" s="14"/>
      <c r="Q137" s="14">
        <v>61120.78</v>
      </c>
      <c r="R137" s="14"/>
      <c r="S137" s="14">
        <v>104.99</v>
      </c>
    </row>
    <row r="138" spans="1:19" x14ac:dyDescent="0.45">
      <c r="A138" s="17"/>
      <c r="B138" s="18"/>
      <c r="C138" s="19"/>
      <c r="D138" s="17"/>
      <c r="E138" s="4" t="s">
        <v>17</v>
      </c>
      <c r="F138" s="14"/>
      <c r="G138" s="14">
        <f t="shared" si="57"/>
        <v>482.65</v>
      </c>
      <c r="H138" s="14"/>
      <c r="I138" s="14">
        <v>482.65</v>
      </c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:19" ht="91.9" customHeight="1" x14ac:dyDescent="0.45">
      <c r="A139" s="17"/>
      <c r="B139" s="18"/>
      <c r="C139" s="19"/>
      <c r="D139" s="17"/>
      <c r="E139" s="4" t="s">
        <v>18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:19" x14ac:dyDescent="0.45">
      <c r="A140" s="20" t="s">
        <v>92</v>
      </c>
      <c r="B140" s="20"/>
      <c r="C140" s="20"/>
      <c r="D140" s="17" t="s">
        <v>13</v>
      </c>
      <c r="E140" s="17"/>
      <c r="F140" s="14"/>
      <c r="G140" s="14">
        <f t="shared" ref="G140:M140" si="58">SUM(G145,G150,G155,G160,G165,G170,G175,G180,G185,G190,G195,G200,G205,G210,G215,G220,G225,G230,G235)</f>
        <v>284790.57694</v>
      </c>
      <c r="H140" s="14"/>
      <c r="I140" s="14"/>
      <c r="J140" s="14"/>
      <c r="K140" s="14">
        <f t="shared" si="58"/>
        <v>262490.57694</v>
      </c>
      <c r="L140" s="14"/>
      <c r="M140" s="14">
        <f t="shared" si="58"/>
        <v>22300</v>
      </c>
      <c r="N140" s="14"/>
      <c r="O140" s="14"/>
      <c r="P140" s="14"/>
      <c r="Q140" s="14"/>
      <c r="R140" s="14"/>
      <c r="S140" s="14"/>
    </row>
    <row r="141" spans="1:19" ht="14.25" customHeight="1" x14ac:dyDescent="0.45">
      <c r="A141" s="20"/>
      <c r="B141" s="20"/>
      <c r="C141" s="20"/>
      <c r="D141" s="17" t="s">
        <v>14</v>
      </c>
      <c r="E141" s="4" t="s">
        <v>15</v>
      </c>
      <c r="F141" s="14"/>
      <c r="G141" s="14">
        <f t="shared" ref="G141" si="59">SUM(G146,G151,G156,G161,G166,G171,G176,G181,G186,G191,G196,G201,G206,G211,G216,G221,G226,G231,G236)</f>
        <v>20769.710749999998</v>
      </c>
      <c r="H141" s="14"/>
      <c r="I141" s="14"/>
      <c r="J141" s="14"/>
      <c r="K141" s="14">
        <f>K236</f>
        <v>20769.710749999998</v>
      </c>
      <c r="L141" s="14"/>
      <c r="M141" s="14"/>
      <c r="N141" s="14"/>
      <c r="O141" s="14"/>
      <c r="P141" s="14"/>
      <c r="Q141" s="14"/>
      <c r="R141" s="14"/>
      <c r="S141" s="14"/>
    </row>
    <row r="142" spans="1:19" s="3" customFormat="1" x14ac:dyDescent="0.45">
      <c r="A142" s="20"/>
      <c r="B142" s="20"/>
      <c r="C142" s="20"/>
      <c r="D142" s="17"/>
      <c r="E142" s="12" t="s">
        <v>16</v>
      </c>
      <c r="F142" s="14"/>
      <c r="G142" s="14">
        <f t="shared" ref="G142:M142" si="60">SUM(G147,G152,G157,G162,G167,G172,G177,G182,G187,G192,G197,G202,G207,G212,G217,G222,G227,G232,G237)</f>
        <v>228079.84618999998</v>
      </c>
      <c r="H142" s="14"/>
      <c r="I142" s="14"/>
      <c r="J142" s="14"/>
      <c r="K142" s="14">
        <f>K147+K152+K157+K162+K177+K182+K187+K192+K197+K202+K207+K212+K217+K232+K237</f>
        <v>205779.84619000001</v>
      </c>
      <c r="L142" s="14"/>
      <c r="M142" s="14">
        <f t="shared" si="60"/>
        <v>22300</v>
      </c>
      <c r="N142" s="14"/>
      <c r="O142" s="14"/>
      <c r="P142" s="14"/>
      <c r="Q142" s="14"/>
      <c r="R142" s="14"/>
      <c r="S142" s="14"/>
    </row>
    <row r="143" spans="1:19" x14ac:dyDescent="0.45">
      <c r="A143" s="20"/>
      <c r="B143" s="20"/>
      <c r="C143" s="20"/>
      <c r="D143" s="17"/>
      <c r="E143" s="4" t="s">
        <v>17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:19" x14ac:dyDescent="0.45">
      <c r="A144" s="20"/>
      <c r="B144" s="20"/>
      <c r="C144" s="20"/>
      <c r="D144" s="17"/>
      <c r="E144" s="4" t="s">
        <v>18</v>
      </c>
      <c r="F144" s="14"/>
      <c r="G144" s="14">
        <f t="shared" ref="G144:K144" si="61">SUM(G149,G154,G159,G164,G169,G174,G179,G184,G189,G194,G199,G204,G209,G214,G219,G224,G229,G234,G239)</f>
        <v>35941.019999999997</v>
      </c>
      <c r="H144" s="14"/>
      <c r="I144" s="14"/>
      <c r="J144" s="14"/>
      <c r="K144" s="14">
        <f t="shared" si="61"/>
        <v>35941.019999999997</v>
      </c>
      <c r="L144" s="14"/>
      <c r="M144" s="14"/>
      <c r="N144" s="14"/>
      <c r="O144" s="14"/>
      <c r="P144" s="14"/>
      <c r="Q144" s="14"/>
      <c r="R144" s="14"/>
      <c r="S144" s="14"/>
    </row>
    <row r="145" spans="1:19" ht="15" customHeight="1" x14ac:dyDescent="0.45">
      <c r="A145" s="17">
        <v>1</v>
      </c>
      <c r="B145" s="18" t="s">
        <v>28</v>
      </c>
      <c r="C145" s="18" t="s">
        <v>29</v>
      </c>
      <c r="D145" s="17" t="s">
        <v>13</v>
      </c>
      <c r="E145" s="17"/>
      <c r="F145" s="14"/>
      <c r="G145" s="14">
        <f t="shared" ref="G145:K145" si="62">SUM(G146:G149)</f>
        <v>10400</v>
      </c>
      <c r="H145" s="14"/>
      <c r="I145" s="14"/>
      <c r="J145" s="14"/>
      <c r="K145" s="14">
        <f t="shared" si="62"/>
        <v>10400</v>
      </c>
      <c r="L145" s="14"/>
      <c r="M145" s="14"/>
      <c r="N145" s="14"/>
      <c r="O145" s="14"/>
      <c r="P145" s="14"/>
      <c r="Q145" s="14"/>
      <c r="R145" s="14"/>
      <c r="S145" s="14"/>
    </row>
    <row r="146" spans="1:19" ht="14.25" customHeight="1" x14ac:dyDescent="0.45">
      <c r="A146" s="17"/>
      <c r="B146" s="18"/>
      <c r="C146" s="18"/>
      <c r="D146" s="17" t="s">
        <v>14</v>
      </c>
      <c r="E146" s="4" t="s">
        <v>15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spans="1:19" x14ac:dyDescent="0.45">
      <c r="A147" s="17"/>
      <c r="B147" s="18"/>
      <c r="C147" s="18"/>
      <c r="D147" s="17"/>
      <c r="E147" s="4" t="s">
        <v>16</v>
      </c>
      <c r="F147" s="14"/>
      <c r="G147" s="14">
        <f t="shared" ref="G147" si="63">I147+K147+M147+O147+Q147+S147</f>
        <v>10400</v>
      </c>
      <c r="H147" s="14"/>
      <c r="I147" s="14"/>
      <c r="J147" s="14"/>
      <c r="K147" s="14">
        <v>10400</v>
      </c>
      <c r="L147" s="14"/>
      <c r="M147" s="14"/>
      <c r="N147" s="14"/>
      <c r="O147" s="14"/>
      <c r="P147" s="14"/>
      <c r="Q147" s="14"/>
      <c r="R147" s="14"/>
      <c r="S147" s="14"/>
    </row>
    <row r="148" spans="1:19" x14ac:dyDescent="0.45">
      <c r="A148" s="17"/>
      <c r="B148" s="18"/>
      <c r="C148" s="18"/>
      <c r="D148" s="17"/>
      <c r="E148" s="4" t="s">
        <v>17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spans="1:19" x14ac:dyDescent="0.45">
      <c r="A149" s="17"/>
      <c r="B149" s="18"/>
      <c r="C149" s="18"/>
      <c r="D149" s="17"/>
      <c r="E149" s="4" t="s">
        <v>18</v>
      </c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 ht="15" customHeight="1" x14ac:dyDescent="0.45">
      <c r="A150" s="17">
        <v>2</v>
      </c>
      <c r="B150" s="18" t="s">
        <v>28</v>
      </c>
      <c r="C150" s="18" t="s">
        <v>30</v>
      </c>
      <c r="D150" s="17" t="s">
        <v>13</v>
      </c>
      <c r="E150" s="17"/>
      <c r="F150" s="14"/>
      <c r="G150" s="14">
        <f t="shared" ref="G150:K150" si="64">SUM(G151:G154)</f>
        <v>11107.15</v>
      </c>
      <c r="H150" s="14"/>
      <c r="I150" s="14"/>
      <c r="J150" s="14"/>
      <c r="K150" s="14">
        <f t="shared" si="64"/>
        <v>11107.15</v>
      </c>
      <c r="L150" s="14"/>
      <c r="M150" s="14"/>
      <c r="N150" s="14"/>
      <c r="O150" s="14"/>
      <c r="P150" s="14"/>
      <c r="Q150" s="14"/>
      <c r="R150" s="14"/>
      <c r="S150" s="14"/>
    </row>
    <row r="151" spans="1:19" ht="14.25" customHeight="1" x14ac:dyDescent="0.45">
      <c r="A151" s="17"/>
      <c r="B151" s="18"/>
      <c r="C151" s="18"/>
      <c r="D151" s="17" t="s">
        <v>14</v>
      </c>
      <c r="E151" s="4" t="s">
        <v>15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1:19" x14ac:dyDescent="0.45">
      <c r="A152" s="17"/>
      <c r="B152" s="18"/>
      <c r="C152" s="18"/>
      <c r="D152" s="17"/>
      <c r="E152" s="4" t="s">
        <v>16</v>
      </c>
      <c r="F152" s="14"/>
      <c r="G152" s="14">
        <f t="shared" ref="G152" si="65">I152+K152+M152+O152+Q152+S152</f>
        <v>11107.15</v>
      </c>
      <c r="H152" s="14"/>
      <c r="I152" s="14"/>
      <c r="J152" s="14"/>
      <c r="K152" s="14">
        <v>11107.15</v>
      </c>
      <c r="L152" s="14"/>
      <c r="M152" s="14"/>
      <c r="N152" s="14"/>
      <c r="O152" s="14"/>
      <c r="P152" s="14"/>
      <c r="Q152" s="14"/>
      <c r="R152" s="14"/>
      <c r="S152" s="14"/>
    </row>
    <row r="153" spans="1:19" x14ac:dyDescent="0.45">
      <c r="A153" s="17"/>
      <c r="B153" s="18"/>
      <c r="C153" s="18"/>
      <c r="D153" s="17"/>
      <c r="E153" s="4" t="s">
        <v>17</v>
      </c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1:19" x14ac:dyDescent="0.45">
      <c r="A154" s="17"/>
      <c r="B154" s="18"/>
      <c r="C154" s="18"/>
      <c r="D154" s="17"/>
      <c r="E154" s="4" t="s">
        <v>18</v>
      </c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</row>
    <row r="155" spans="1:19" ht="15" customHeight="1" x14ac:dyDescent="0.45">
      <c r="A155" s="17">
        <v>3</v>
      </c>
      <c r="B155" s="18" t="s">
        <v>28</v>
      </c>
      <c r="C155" s="18" t="s">
        <v>31</v>
      </c>
      <c r="D155" s="17" t="s">
        <v>13</v>
      </c>
      <c r="E155" s="17"/>
      <c r="F155" s="14"/>
      <c r="G155" s="14">
        <f t="shared" ref="G155:K155" si="66">SUM(G156:G159)</f>
        <v>11576.77</v>
      </c>
      <c r="H155" s="14"/>
      <c r="I155" s="14"/>
      <c r="J155" s="14"/>
      <c r="K155" s="14">
        <f t="shared" si="66"/>
        <v>11576.77</v>
      </c>
      <c r="L155" s="14"/>
      <c r="M155" s="14"/>
      <c r="N155" s="14"/>
      <c r="O155" s="14"/>
      <c r="P155" s="14"/>
      <c r="Q155" s="14"/>
      <c r="R155" s="14"/>
      <c r="S155" s="14"/>
    </row>
    <row r="156" spans="1:19" ht="14.25" customHeight="1" x14ac:dyDescent="0.45">
      <c r="A156" s="17"/>
      <c r="B156" s="18"/>
      <c r="C156" s="18"/>
      <c r="D156" s="17" t="s">
        <v>14</v>
      </c>
      <c r="E156" s="4" t="s">
        <v>15</v>
      </c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</row>
    <row r="157" spans="1:19" x14ac:dyDescent="0.45">
      <c r="A157" s="17"/>
      <c r="B157" s="18"/>
      <c r="C157" s="18"/>
      <c r="D157" s="17"/>
      <c r="E157" s="4" t="s">
        <v>16</v>
      </c>
      <c r="F157" s="14"/>
      <c r="G157" s="14">
        <f t="shared" ref="G157" si="67">I157+K157+M157+O157+Q157+S157</f>
        <v>11576.77</v>
      </c>
      <c r="H157" s="14"/>
      <c r="I157" s="14"/>
      <c r="J157" s="14"/>
      <c r="K157" s="14">
        <v>11576.77</v>
      </c>
      <c r="L157" s="14"/>
      <c r="M157" s="14"/>
      <c r="N157" s="14"/>
      <c r="O157" s="14"/>
      <c r="P157" s="14"/>
      <c r="Q157" s="14"/>
      <c r="R157" s="14"/>
      <c r="S157" s="14"/>
    </row>
    <row r="158" spans="1:19" x14ac:dyDescent="0.45">
      <c r="A158" s="17"/>
      <c r="B158" s="18"/>
      <c r="C158" s="18"/>
      <c r="D158" s="17"/>
      <c r="E158" s="4" t="s">
        <v>17</v>
      </c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1:19" x14ac:dyDescent="0.45">
      <c r="A159" s="17"/>
      <c r="B159" s="18"/>
      <c r="C159" s="18"/>
      <c r="D159" s="17"/>
      <c r="E159" s="4" t="s">
        <v>18</v>
      </c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</row>
    <row r="160" spans="1:19" ht="15" customHeight="1" x14ac:dyDescent="0.45">
      <c r="A160" s="17">
        <v>4</v>
      </c>
      <c r="B160" s="18" t="s">
        <v>28</v>
      </c>
      <c r="C160" s="18" t="s">
        <v>32</v>
      </c>
      <c r="D160" s="17" t="s">
        <v>13</v>
      </c>
      <c r="E160" s="17"/>
      <c r="F160" s="14"/>
      <c r="G160" s="14">
        <f t="shared" ref="G160:K160" si="68">SUM(G161:G164)</f>
        <v>14193.06</v>
      </c>
      <c r="H160" s="14"/>
      <c r="I160" s="14"/>
      <c r="J160" s="14"/>
      <c r="K160" s="14">
        <f t="shared" si="68"/>
        <v>14193.06</v>
      </c>
      <c r="L160" s="14"/>
      <c r="M160" s="14"/>
      <c r="N160" s="14"/>
      <c r="O160" s="14"/>
      <c r="P160" s="14"/>
      <c r="Q160" s="14"/>
      <c r="R160" s="14"/>
      <c r="S160" s="14"/>
    </row>
    <row r="161" spans="1:19" ht="14.25" customHeight="1" x14ac:dyDescent="0.45">
      <c r="A161" s="17"/>
      <c r="B161" s="18"/>
      <c r="C161" s="18"/>
      <c r="D161" s="17" t="s">
        <v>14</v>
      </c>
      <c r="E161" s="4" t="s">
        <v>15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</row>
    <row r="162" spans="1:19" x14ac:dyDescent="0.45">
      <c r="A162" s="17"/>
      <c r="B162" s="18"/>
      <c r="C162" s="18"/>
      <c r="D162" s="17"/>
      <c r="E162" s="4" t="s">
        <v>16</v>
      </c>
      <c r="F162" s="14"/>
      <c r="G162" s="14">
        <f t="shared" ref="G162" si="69">I162+K162+M162+O162+Q162+S162</f>
        <v>14193.06</v>
      </c>
      <c r="H162" s="14"/>
      <c r="I162" s="14"/>
      <c r="J162" s="14"/>
      <c r="K162" s="14">
        <v>14193.06</v>
      </c>
      <c r="L162" s="14"/>
      <c r="M162" s="14"/>
      <c r="N162" s="14"/>
      <c r="O162" s="14"/>
      <c r="P162" s="14"/>
      <c r="Q162" s="14"/>
      <c r="R162" s="14"/>
      <c r="S162" s="14"/>
    </row>
    <row r="163" spans="1:19" x14ac:dyDescent="0.45">
      <c r="A163" s="17"/>
      <c r="B163" s="18"/>
      <c r="C163" s="18"/>
      <c r="D163" s="17"/>
      <c r="E163" s="4" t="s">
        <v>17</v>
      </c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</row>
    <row r="164" spans="1:19" x14ac:dyDescent="0.45">
      <c r="A164" s="17"/>
      <c r="B164" s="18"/>
      <c r="C164" s="18"/>
      <c r="D164" s="17"/>
      <c r="E164" s="4" t="s">
        <v>18</v>
      </c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</row>
    <row r="165" spans="1:19" ht="15" customHeight="1" x14ac:dyDescent="0.45">
      <c r="A165" s="17">
        <v>5</v>
      </c>
      <c r="B165" s="18" t="s">
        <v>28</v>
      </c>
      <c r="C165" s="18" t="s">
        <v>33</v>
      </c>
      <c r="D165" s="17" t="s">
        <v>13</v>
      </c>
      <c r="E165" s="17"/>
      <c r="F165" s="14"/>
      <c r="G165" s="14">
        <f t="shared" ref="G165:M165" si="70">SUM(G166:G169)</f>
        <v>22300</v>
      </c>
      <c r="H165" s="14"/>
      <c r="I165" s="14"/>
      <c r="J165" s="14"/>
      <c r="K165" s="14"/>
      <c r="L165" s="14"/>
      <c r="M165" s="14">
        <f t="shared" si="70"/>
        <v>22300</v>
      </c>
      <c r="N165" s="14"/>
      <c r="O165" s="14"/>
      <c r="P165" s="14"/>
      <c r="Q165" s="14"/>
      <c r="R165" s="14"/>
      <c r="S165" s="14"/>
    </row>
    <row r="166" spans="1:19" ht="14.25" customHeight="1" x14ac:dyDescent="0.45">
      <c r="A166" s="17"/>
      <c r="B166" s="18"/>
      <c r="C166" s="18"/>
      <c r="D166" s="17" t="s">
        <v>14</v>
      </c>
      <c r="E166" s="4" t="s">
        <v>15</v>
      </c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</row>
    <row r="167" spans="1:19" x14ac:dyDescent="0.45">
      <c r="A167" s="17"/>
      <c r="B167" s="18"/>
      <c r="C167" s="18"/>
      <c r="D167" s="17"/>
      <c r="E167" s="4" t="s">
        <v>16</v>
      </c>
      <c r="F167" s="14"/>
      <c r="G167" s="14">
        <f t="shared" ref="G167" si="71">I167+K167+M167+O167+Q167+S167</f>
        <v>22300</v>
      </c>
      <c r="H167" s="14"/>
      <c r="I167" s="14"/>
      <c r="J167" s="14"/>
      <c r="K167" s="14"/>
      <c r="L167" s="14"/>
      <c r="M167" s="14">
        <v>22300</v>
      </c>
      <c r="N167" s="14"/>
      <c r="O167" s="14"/>
      <c r="P167" s="14"/>
      <c r="Q167" s="14"/>
      <c r="R167" s="14"/>
      <c r="S167" s="14"/>
    </row>
    <row r="168" spans="1:19" x14ac:dyDescent="0.45">
      <c r="A168" s="17"/>
      <c r="B168" s="18"/>
      <c r="C168" s="18"/>
      <c r="D168" s="17"/>
      <c r="E168" s="4" t="s">
        <v>17</v>
      </c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</row>
    <row r="169" spans="1:19" x14ac:dyDescent="0.45">
      <c r="A169" s="17"/>
      <c r="B169" s="18"/>
      <c r="C169" s="18"/>
      <c r="D169" s="17"/>
      <c r="E169" s="4" t="s">
        <v>18</v>
      </c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</row>
    <row r="170" spans="1:19" ht="15" customHeight="1" x14ac:dyDescent="0.45">
      <c r="A170" s="17">
        <v>6</v>
      </c>
      <c r="B170" s="18" t="s">
        <v>28</v>
      </c>
      <c r="C170" s="18" t="s">
        <v>34</v>
      </c>
      <c r="D170" s="17" t="s">
        <v>13</v>
      </c>
      <c r="E170" s="17"/>
      <c r="F170" s="14"/>
      <c r="G170" s="14">
        <f t="shared" ref="G170:K170" si="72">SUM(G171:G174)</f>
        <v>19926.43</v>
      </c>
      <c r="H170" s="14"/>
      <c r="I170" s="14"/>
      <c r="J170" s="14"/>
      <c r="K170" s="14">
        <f t="shared" si="72"/>
        <v>19926.43</v>
      </c>
      <c r="L170" s="14"/>
      <c r="M170" s="14"/>
      <c r="N170" s="14"/>
      <c r="O170" s="14"/>
      <c r="P170" s="14"/>
      <c r="Q170" s="14"/>
      <c r="R170" s="14"/>
      <c r="S170" s="14"/>
    </row>
    <row r="171" spans="1:19" ht="14.25" customHeight="1" x14ac:dyDescent="0.45">
      <c r="A171" s="17"/>
      <c r="B171" s="18"/>
      <c r="C171" s="18"/>
      <c r="D171" s="17" t="s">
        <v>14</v>
      </c>
      <c r="E171" s="4" t="s">
        <v>15</v>
      </c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</row>
    <row r="172" spans="1:19" x14ac:dyDescent="0.45">
      <c r="A172" s="17"/>
      <c r="B172" s="18"/>
      <c r="C172" s="18"/>
      <c r="D172" s="17"/>
      <c r="E172" s="4" t="s">
        <v>16</v>
      </c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</row>
    <row r="173" spans="1:19" x14ac:dyDescent="0.45">
      <c r="A173" s="17"/>
      <c r="B173" s="18"/>
      <c r="C173" s="18"/>
      <c r="D173" s="17"/>
      <c r="E173" s="4" t="s">
        <v>17</v>
      </c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</row>
    <row r="174" spans="1:19" x14ac:dyDescent="0.45">
      <c r="A174" s="17"/>
      <c r="B174" s="18"/>
      <c r="C174" s="18"/>
      <c r="D174" s="17"/>
      <c r="E174" s="4" t="s">
        <v>18</v>
      </c>
      <c r="F174" s="14"/>
      <c r="G174" s="14">
        <f t="shared" ref="G174" si="73">I174+K174+M174+O174+Q174+S174</f>
        <v>19926.43</v>
      </c>
      <c r="H174" s="14"/>
      <c r="I174" s="14"/>
      <c r="J174" s="14"/>
      <c r="K174" s="14">
        <v>19926.43</v>
      </c>
      <c r="L174" s="14"/>
      <c r="M174" s="14"/>
      <c r="N174" s="14"/>
      <c r="O174" s="14"/>
      <c r="P174" s="14"/>
      <c r="Q174" s="14"/>
      <c r="R174" s="14"/>
      <c r="S174" s="14"/>
    </row>
    <row r="175" spans="1:19" ht="15" customHeight="1" x14ac:dyDescent="0.45">
      <c r="A175" s="17">
        <v>7</v>
      </c>
      <c r="B175" s="18" t="s">
        <v>28</v>
      </c>
      <c r="C175" s="18" t="s">
        <v>35</v>
      </c>
      <c r="D175" s="17" t="s">
        <v>13</v>
      </c>
      <c r="E175" s="17"/>
      <c r="F175" s="14"/>
      <c r="G175" s="14">
        <f t="shared" ref="G175:K175" si="74">SUM(G176:G179)</f>
        <v>14808.12</v>
      </c>
      <c r="H175" s="14"/>
      <c r="I175" s="14"/>
      <c r="J175" s="14"/>
      <c r="K175" s="14">
        <f t="shared" si="74"/>
        <v>14808.12</v>
      </c>
      <c r="L175" s="14"/>
      <c r="M175" s="14"/>
      <c r="N175" s="14"/>
      <c r="O175" s="14"/>
      <c r="P175" s="14"/>
      <c r="Q175" s="14"/>
      <c r="R175" s="14"/>
      <c r="S175" s="14"/>
    </row>
    <row r="176" spans="1:19" ht="14.25" customHeight="1" x14ac:dyDescent="0.45">
      <c r="A176" s="17"/>
      <c r="B176" s="18"/>
      <c r="C176" s="18"/>
      <c r="D176" s="17" t="s">
        <v>14</v>
      </c>
      <c r="E176" s="4" t="s">
        <v>15</v>
      </c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</row>
    <row r="177" spans="1:19" x14ac:dyDescent="0.45">
      <c r="A177" s="17"/>
      <c r="B177" s="18"/>
      <c r="C177" s="18"/>
      <c r="D177" s="17"/>
      <c r="E177" s="4" t="s">
        <v>16</v>
      </c>
      <c r="F177" s="14"/>
      <c r="G177" s="14">
        <f t="shared" ref="G177" si="75">I177+K177+M177+O177+Q177+S177</f>
        <v>14808.12</v>
      </c>
      <c r="H177" s="14"/>
      <c r="I177" s="14"/>
      <c r="J177" s="14"/>
      <c r="K177" s="14">
        <v>14808.12</v>
      </c>
      <c r="L177" s="14"/>
      <c r="M177" s="14"/>
      <c r="N177" s="14"/>
      <c r="O177" s="14"/>
      <c r="P177" s="14"/>
      <c r="Q177" s="14"/>
      <c r="R177" s="14"/>
      <c r="S177" s="14"/>
    </row>
    <row r="178" spans="1:19" x14ac:dyDescent="0.45">
      <c r="A178" s="17"/>
      <c r="B178" s="18"/>
      <c r="C178" s="18"/>
      <c r="D178" s="17"/>
      <c r="E178" s="4" t="s">
        <v>17</v>
      </c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</row>
    <row r="179" spans="1:19" x14ac:dyDescent="0.45">
      <c r="A179" s="17"/>
      <c r="B179" s="18"/>
      <c r="C179" s="18"/>
      <c r="D179" s="17"/>
      <c r="E179" s="4" t="s">
        <v>18</v>
      </c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</row>
    <row r="180" spans="1:19" ht="15" customHeight="1" x14ac:dyDescent="0.45">
      <c r="A180" s="17">
        <v>8</v>
      </c>
      <c r="B180" s="18" t="s">
        <v>28</v>
      </c>
      <c r="C180" s="18" t="s">
        <v>100</v>
      </c>
      <c r="D180" s="17" t="s">
        <v>13</v>
      </c>
      <c r="E180" s="17"/>
      <c r="F180" s="14"/>
      <c r="G180" s="14">
        <f t="shared" ref="G180:K180" si="76">SUM(G181:G184)</f>
        <v>18234.900000000001</v>
      </c>
      <c r="H180" s="14"/>
      <c r="I180" s="14"/>
      <c r="J180" s="14"/>
      <c r="K180" s="14">
        <f t="shared" si="76"/>
        <v>18234.900000000001</v>
      </c>
      <c r="L180" s="14"/>
      <c r="M180" s="14"/>
      <c r="N180" s="14"/>
      <c r="O180" s="14"/>
      <c r="P180" s="14"/>
      <c r="Q180" s="14"/>
      <c r="R180" s="14"/>
      <c r="S180" s="14"/>
    </row>
    <row r="181" spans="1:19" ht="14.25" customHeight="1" x14ac:dyDescent="0.45">
      <c r="A181" s="17"/>
      <c r="B181" s="18"/>
      <c r="C181" s="18"/>
      <c r="D181" s="17" t="s">
        <v>14</v>
      </c>
      <c r="E181" s="4" t="s">
        <v>15</v>
      </c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</row>
    <row r="182" spans="1:19" x14ac:dyDescent="0.45">
      <c r="A182" s="17"/>
      <c r="B182" s="18"/>
      <c r="C182" s="18"/>
      <c r="D182" s="17"/>
      <c r="E182" s="4" t="s">
        <v>16</v>
      </c>
      <c r="F182" s="14"/>
      <c r="G182" s="14">
        <f t="shared" ref="G182" si="77">I182+K182+M182+O182+Q182+S182</f>
        <v>18234.900000000001</v>
      </c>
      <c r="H182" s="14"/>
      <c r="I182" s="14"/>
      <c r="J182" s="14"/>
      <c r="K182" s="14">
        <v>18234.900000000001</v>
      </c>
      <c r="L182" s="14"/>
      <c r="M182" s="14"/>
      <c r="N182" s="14"/>
      <c r="O182" s="14"/>
      <c r="P182" s="14"/>
      <c r="Q182" s="14"/>
      <c r="R182" s="14"/>
      <c r="S182" s="14"/>
    </row>
    <row r="183" spans="1:19" x14ac:dyDescent="0.45">
      <c r="A183" s="17"/>
      <c r="B183" s="18"/>
      <c r="C183" s="18"/>
      <c r="D183" s="17"/>
      <c r="E183" s="4" t="s">
        <v>17</v>
      </c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</row>
    <row r="184" spans="1:19" x14ac:dyDescent="0.45">
      <c r="A184" s="17"/>
      <c r="B184" s="18"/>
      <c r="C184" s="18"/>
      <c r="D184" s="17"/>
      <c r="E184" s="4" t="s">
        <v>18</v>
      </c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19" ht="15" customHeight="1" x14ac:dyDescent="0.45">
      <c r="A185" s="17">
        <v>9</v>
      </c>
      <c r="B185" s="18" t="s">
        <v>28</v>
      </c>
      <c r="C185" s="18" t="s">
        <v>36</v>
      </c>
      <c r="D185" s="17" t="s">
        <v>13</v>
      </c>
      <c r="E185" s="17"/>
      <c r="F185" s="14"/>
      <c r="G185" s="14">
        <f t="shared" ref="G185:K185" si="78">SUM(G186:G189)</f>
        <v>11576.94</v>
      </c>
      <c r="H185" s="14"/>
      <c r="I185" s="14"/>
      <c r="J185" s="14"/>
      <c r="K185" s="14">
        <f t="shared" si="78"/>
        <v>11576.94</v>
      </c>
      <c r="L185" s="14"/>
      <c r="M185" s="14"/>
      <c r="N185" s="14"/>
      <c r="O185" s="14"/>
      <c r="P185" s="14"/>
      <c r="Q185" s="14"/>
      <c r="R185" s="14"/>
      <c r="S185" s="14"/>
    </row>
    <row r="186" spans="1:19" ht="14.25" customHeight="1" x14ac:dyDescent="0.45">
      <c r="A186" s="17"/>
      <c r="B186" s="18"/>
      <c r="C186" s="18"/>
      <c r="D186" s="17" t="s">
        <v>14</v>
      </c>
      <c r="E186" s="4" t="s">
        <v>15</v>
      </c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 x14ac:dyDescent="0.45">
      <c r="A187" s="17"/>
      <c r="B187" s="18"/>
      <c r="C187" s="18"/>
      <c r="D187" s="17"/>
      <c r="E187" s="4" t="s">
        <v>16</v>
      </c>
      <c r="F187" s="14"/>
      <c r="G187" s="14">
        <f t="shared" ref="G187" si="79">I187+K187+M187+O187+Q187+S187</f>
        <v>11576.94</v>
      </c>
      <c r="H187" s="14"/>
      <c r="I187" s="14"/>
      <c r="J187" s="14"/>
      <c r="K187" s="14">
        <v>11576.94</v>
      </c>
      <c r="L187" s="14"/>
      <c r="M187" s="14"/>
      <c r="N187" s="14"/>
      <c r="O187" s="14"/>
      <c r="P187" s="14"/>
      <c r="Q187" s="14"/>
      <c r="R187" s="14"/>
      <c r="S187" s="14"/>
    </row>
    <row r="188" spans="1:19" x14ac:dyDescent="0.45">
      <c r="A188" s="17"/>
      <c r="B188" s="18"/>
      <c r="C188" s="18"/>
      <c r="D188" s="17"/>
      <c r="E188" s="4" t="s">
        <v>17</v>
      </c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1:19" x14ac:dyDescent="0.45">
      <c r="A189" s="17"/>
      <c r="B189" s="18"/>
      <c r="C189" s="18"/>
      <c r="D189" s="17"/>
      <c r="E189" s="4" t="s">
        <v>18</v>
      </c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</row>
    <row r="190" spans="1:19" ht="15" customHeight="1" x14ac:dyDescent="0.45">
      <c r="A190" s="17">
        <v>10</v>
      </c>
      <c r="B190" s="18" t="s">
        <v>28</v>
      </c>
      <c r="C190" s="18" t="s">
        <v>84</v>
      </c>
      <c r="D190" s="17" t="s">
        <v>13</v>
      </c>
      <c r="E190" s="17"/>
      <c r="F190" s="14"/>
      <c r="G190" s="14">
        <f t="shared" ref="G190:K190" si="80">SUM(G191:G194)</f>
        <v>14808.12</v>
      </c>
      <c r="H190" s="14"/>
      <c r="I190" s="14"/>
      <c r="J190" s="14"/>
      <c r="K190" s="14">
        <f t="shared" si="80"/>
        <v>14808.12</v>
      </c>
      <c r="L190" s="14"/>
      <c r="M190" s="14"/>
      <c r="N190" s="14"/>
      <c r="O190" s="14"/>
      <c r="P190" s="14"/>
      <c r="Q190" s="14"/>
      <c r="R190" s="14"/>
      <c r="S190" s="14"/>
    </row>
    <row r="191" spans="1:19" ht="14.25" customHeight="1" x14ac:dyDescent="0.45">
      <c r="A191" s="17"/>
      <c r="B191" s="18"/>
      <c r="C191" s="18"/>
      <c r="D191" s="17" t="s">
        <v>14</v>
      </c>
      <c r="E191" s="4" t="s">
        <v>15</v>
      </c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1:19" x14ac:dyDescent="0.45">
      <c r="A192" s="17"/>
      <c r="B192" s="18"/>
      <c r="C192" s="18"/>
      <c r="D192" s="17"/>
      <c r="E192" s="4" t="s">
        <v>16</v>
      </c>
      <c r="F192" s="14"/>
      <c r="G192" s="14">
        <f t="shared" ref="G192" si="81">I192+K192+M192+O192+Q192+S192</f>
        <v>14808.12</v>
      </c>
      <c r="H192" s="14"/>
      <c r="I192" s="14"/>
      <c r="J192" s="14"/>
      <c r="K192" s="14">
        <v>14808.12</v>
      </c>
      <c r="L192" s="14"/>
      <c r="M192" s="14"/>
      <c r="N192" s="14"/>
      <c r="O192" s="14"/>
      <c r="P192" s="14"/>
      <c r="Q192" s="14"/>
      <c r="R192" s="14"/>
      <c r="S192" s="14"/>
    </row>
    <row r="193" spans="1:19" x14ac:dyDescent="0.45">
      <c r="A193" s="17"/>
      <c r="B193" s="18"/>
      <c r="C193" s="18"/>
      <c r="D193" s="17"/>
      <c r="E193" s="4" t="s">
        <v>17</v>
      </c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1:19" x14ac:dyDescent="0.45">
      <c r="A194" s="17"/>
      <c r="B194" s="18"/>
      <c r="C194" s="18"/>
      <c r="D194" s="17"/>
      <c r="E194" s="4" t="s">
        <v>18</v>
      </c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</row>
    <row r="195" spans="1:19" ht="15" customHeight="1" x14ac:dyDescent="0.45">
      <c r="A195" s="17">
        <v>11</v>
      </c>
      <c r="B195" s="18" t="s">
        <v>28</v>
      </c>
      <c r="C195" s="18" t="s">
        <v>37</v>
      </c>
      <c r="D195" s="17" t="s">
        <v>13</v>
      </c>
      <c r="E195" s="17"/>
      <c r="F195" s="14"/>
      <c r="G195" s="14">
        <f t="shared" ref="G195:K195" si="82">SUM(G196:G199)</f>
        <v>18619.919999999998</v>
      </c>
      <c r="H195" s="14"/>
      <c r="I195" s="14"/>
      <c r="J195" s="14"/>
      <c r="K195" s="14">
        <f t="shared" si="82"/>
        <v>18619.919999999998</v>
      </c>
      <c r="L195" s="14"/>
      <c r="M195" s="14"/>
      <c r="N195" s="14"/>
      <c r="O195" s="14"/>
      <c r="P195" s="14"/>
      <c r="Q195" s="14"/>
      <c r="R195" s="14"/>
      <c r="S195" s="14"/>
    </row>
    <row r="196" spans="1:19" ht="14.25" customHeight="1" x14ac:dyDescent="0.45">
      <c r="A196" s="17"/>
      <c r="B196" s="18"/>
      <c r="C196" s="18"/>
      <c r="D196" s="17" t="s">
        <v>14</v>
      </c>
      <c r="E196" s="4" t="s">
        <v>15</v>
      </c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</row>
    <row r="197" spans="1:19" x14ac:dyDescent="0.45">
      <c r="A197" s="17"/>
      <c r="B197" s="18"/>
      <c r="C197" s="18"/>
      <c r="D197" s="17"/>
      <c r="E197" s="4" t="s">
        <v>16</v>
      </c>
      <c r="F197" s="14"/>
      <c r="G197" s="14">
        <f t="shared" ref="G197" si="83">I197+K197+M197+O197+Q197+S197</f>
        <v>18619.919999999998</v>
      </c>
      <c r="H197" s="14"/>
      <c r="I197" s="14"/>
      <c r="J197" s="14"/>
      <c r="K197" s="14">
        <v>18619.919999999998</v>
      </c>
      <c r="L197" s="14"/>
      <c r="M197" s="14"/>
      <c r="N197" s="14"/>
      <c r="O197" s="14"/>
      <c r="P197" s="14"/>
      <c r="Q197" s="14"/>
      <c r="R197" s="14"/>
      <c r="S197" s="14"/>
    </row>
    <row r="198" spans="1:19" x14ac:dyDescent="0.45">
      <c r="A198" s="17"/>
      <c r="B198" s="18"/>
      <c r="C198" s="18"/>
      <c r="D198" s="17"/>
      <c r="E198" s="4" t="s">
        <v>17</v>
      </c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1:19" x14ac:dyDescent="0.45">
      <c r="A199" s="17"/>
      <c r="B199" s="18"/>
      <c r="C199" s="18"/>
      <c r="D199" s="17"/>
      <c r="E199" s="4" t="s">
        <v>18</v>
      </c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</row>
    <row r="200" spans="1:19" ht="15" customHeight="1" x14ac:dyDescent="0.45">
      <c r="A200" s="17">
        <v>12</v>
      </c>
      <c r="B200" s="18" t="s">
        <v>28</v>
      </c>
      <c r="C200" s="18" t="s">
        <v>83</v>
      </c>
      <c r="D200" s="17" t="s">
        <v>13</v>
      </c>
      <c r="E200" s="17"/>
      <c r="F200" s="14"/>
      <c r="G200" s="14">
        <f t="shared" ref="G200:K200" si="84">SUM(G201:G204)</f>
        <v>14739.99</v>
      </c>
      <c r="H200" s="14"/>
      <c r="I200" s="14"/>
      <c r="J200" s="14"/>
      <c r="K200" s="14">
        <f t="shared" si="84"/>
        <v>14739.99</v>
      </c>
      <c r="L200" s="14"/>
      <c r="M200" s="14"/>
      <c r="N200" s="14"/>
      <c r="O200" s="14"/>
      <c r="P200" s="14"/>
      <c r="Q200" s="14"/>
      <c r="R200" s="14"/>
      <c r="S200" s="14"/>
    </row>
    <row r="201" spans="1:19" ht="14.25" customHeight="1" x14ac:dyDescent="0.45">
      <c r="A201" s="17"/>
      <c r="B201" s="18"/>
      <c r="C201" s="18"/>
      <c r="D201" s="17" t="s">
        <v>14</v>
      </c>
      <c r="E201" s="4" t="s">
        <v>15</v>
      </c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</row>
    <row r="202" spans="1:19" x14ac:dyDescent="0.45">
      <c r="A202" s="17"/>
      <c r="B202" s="18"/>
      <c r="C202" s="18"/>
      <c r="D202" s="17"/>
      <c r="E202" s="4" t="s">
        <v>16</v>
      </c>
      <c r="F202" s="14"/>
      <c r="G202" s="14">
        <f t="shared" ref="G202" si="85">I202+K202+M202+O202+Q202+S202</f>
        <v>14739.99</v>
      </c>
      <c r="H202" s="14"/>
      <c r="I202" s="14"/>
      <c r="J202" s="14"/>
      <c r="K202" s="14">
        <v>14739.99</v>
      </c>
      <c r="L202" s="14"/>
      <c r="M202" s="14"/>
      <c r="N202" s="14"/>
      <c r="O202" s="14"/>
      <c r="P202" s="14"/>
      <c r="Q202" s="14"/>
      <c r="R202" s="14"/>
      <c r="S202" s="14"/>
    </row>
    <row r="203" spans="1:19" x14ac:dyDescent="0.45">
      <c r="A203" s="17"/>
      <c r="B203" s="18"/>
      <c r="C203" s="18"/>
      <c r="D203" s="17"/>
      <c r="E203" s="4" t="s">
        <v>17</v>
      </c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1:19" x14ac:dyDescent="0.45">
      <c r="A204" s="17"/>
      <c r="B204" s="18"/>
      <c r="C204" s="18"/>
      <c r="D204" s="17"/>
      <c r="E204" s="4" t="s">
        <v>18</v>
      </c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</row>
    <row r="205" spans="1:19" ht="15" customHeight="1" x14ac:dyDescent="0.45">
      <c r="A205" s="17">
        <v>13</v>
      </c>
      <c r="B205" s="18" t="s">
        <v>28</v>
      </c>
      <c r="C205" s="18" t="s">
        <v>38</v>
      </c>
      <c r="D205" s="17" t="s">
        <v>13</v>
      </c>
      <c r="E205" s="17"/>
      <c r="F205" s="14"/>
      <c r="G205" s="14">
        <f t="shared" ref="G205:K205" si="86">SUM(G206:G209)</f>
        <v>14808.12</v>
      </c>
      <c r="H205" s="14"/>
      <c r="I205" s="14"/>
      <c r="J205" s="14"/>
      <c r="K205" s="14">
        <f t="shared" si="86"/>
        <v>14808.12</v>
      </c>
      <c r="L205" s="14"/>
      <c r="M205" s="14"/>
      <c r="N205" s="14"/>
      <c r="O205" s="14"/>
      <c r="P205" s="14"/>
      <c r="Q205" s="14"/>
      <c r="R205" s="14"/>
      <c r="S205" s="14"/>
    </row>
    <row r="206" spans="1:19" ht="14.25" customHeight="1" x14ac:dyDescent="0.45">
      <c r="A206" s="17"/>
      <c r="B206" s="18"/>
      <c r="C206" s="18"/>
      <c r="D206" s="17" t="s">
        <v>14</v>
      </c>
      <c r="E206" s="4" t="s">
        <v>15</v>
      </c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</row>
    <row r="207" spans="1:19" x14ac:dyDescent="0.45">
      <c r="A207" s="17"/>
      <c r="B207" s="18"/>
      <c r="C207" s="18"/>
      <c r="D207" s="17"/>
      <c r="E207" s="4" t="s">
        <v>16</v>
      </c>
      <c r="F207" s="14"/>
      <c r="G207" s="14">
        <f t="shared" ref="G207" si="87">I207+K207+M207+O207+Q207+S207</f>
        <v>14808.12</v>
      </c>
      <c r="H207" s="14"/>
      <c r="I207" s="14"/>
      <c r="J207" s="14"/>
      <c r="K207" s="14">
        <v>14808.12</v>
      </c>
      <c r="L207" s="14"/>
      <c r="M207" s="14"/>
      <c r="N207" s="14"/>
      <c r="O207" s="14"/>
      <c r="P207" s="14"/>
      <c r="Q207" s="14"/>
      <c r="R207" s="14"/>
      <c r="S207" s="14"/>
    </row>
    <row r="208" spans="1:19" x14ac:dyDescent="0.45">
      <c r="A208" s="17"/>
      <c r="B208" s="18"/>
      <c r="C208" s="18"/>
      <c r="D208" s="17"/>
      <c r="E208" s="4" t="s">
        <v>17</v>
      </c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</row>
    <row r="209" spans="1:19" x14ac:dyDescent="0.45">
      <c r="A209" s="17"/>
      <c r="B209" s="18"/>
      <c r="C209" s="18"/>
      <c r="D209" s="17"/>
      <c r="E209" s="4" t="s">
        <v>18</v>
      </c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</row>
    <row r="210" spans="1:19" ht="15" customHeight="1" x14ac:dyDescent="0.45">
      <c r="A210" s="17">
        <v>14</v>
      </c>
      <c r="B210" s="18" t="s">
        <v>28</v>
      </c>
      <c r="C210" s="18" t="s">
        <v>39</v>
      </c>
      <c r="D210" s="17" t="s">
        <v>13</v>
      </c>
      <c r="E210" s="17"/>
      <c r="F210" s="14"/>
      <c r="G210" s="14">
        <f t="shared" ref="G210:K210" si="88">SUM(G211:G214)</f>
        <v>11576.88</v>
      </c>
      <c r="H210" s="14"/>
      <c r="I210" s="14"/>
      <c r="J210" s="14"/>
      <c r="K210" s="14">
        <f t="shared" si="88"/>
        <v>11576.88</v>
      </c>
      <c r="L210" s="14"/>
      <c r="M210" s="14"/>
      <c r="N210" s="14"/>
      <c r="O210" s="14"/>
      <c r="P210" s="14"/>
      <c r="Q210" s="14"/>
      <c r="R210" s="14"/>
      <c r="S210" s="14"/>
    </row>
    <row r="211" spans="1:19" ht="14.25" customHeight="1" x14ac:dyDescent="0.45">
      <c r="A211" s="17"/>
      <c r="B211" s="18"/>
      <c r="C211" s="18"/>
      <c r="D211" s="17" t="s">
        <v>14</v>
      </c>
      <c r="E211" s="4" t="s">
        <v>15</v>
      </c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</row>
    <row r="212" spans="1:19" x14ac:dyDescent="0.45">
      <c r="A212" s="17"/>
      <c r="B212" s="18"/>
      <c r="C212" s="18"/>
      <c r="D212" s="17"/>
      <c r="E212" s="4" t="s">
        <v>16</v>
      </c>
      <c r="F212" s="14"/>
      <c r="G212" s="14">
        <f t="shared" ref="G212" si="89">I212+K212+M212+O212+Q212+S212</f>
        <v>11576.88</v>
      </c>
      <c r="H212" s="14"/>
      <c r="I212" s="14"/>
      <c r="J212" s="14"/>
      <c r="K212" s="14">
        <v>11576.88</v>
      </c>
      <c r="L212" s="14"/>
      <c r="M212" s="14"/>
      <c r="N212" s="14"/>
      <c r="O212" s="14"/>
      <c r="P212" s="14"/>
      <c r="Q212" s="14"/>
      <c r="R212" s="14"/>
      <c r="S212" s="14"/>
    </row>
    <row r="213" spans="1:19" x14ac:dyDescent="0.45">
      <c r="A213" s="17"/>
      <c r="B213" s="18"/>
      <c r="C213" s="18"/>
      <c r="D213" s="17"/>
      <c r="E213" s="4" t="s">
        <v>17</v>
      </c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1:19" x14ac:dyDescent="0.45">
      <c r="A214" s="17"/>
      <c r="B214" s="18"/>
      <c r="C214" s="18"/>
      <c r="D214" s="17"/>
      <c r="E214" s="4" t="s">
        <v>18</v>
      </c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1:19" ht="15" customHeight="1" x14ac:dyDescent="0.45">
      <c r="A215" s="17">
        <v>15</v>
      </c>
      <c r="B215" s="18" t="s">
        <v>28</v>
      </c>
      <c r="C215" s="18" t="s">
        <v>82</v>
      </c>
      <c r="D215" s="17" t="s">
        <v>13</v>
      </c>
      <c r="E215" s="17"/>
      <c r="F215" s="14"/>
      <c r="G215" s="14">
        <f t="shared" ref="G215:K215" si="90">SUM(G216:G219)</f>
        <v>14700</v>
      </c>
      <c r="H215" s="14"/>
      <c r="I215" s="14"/>
      <c r="J215" s="14"/>
      <c r="K215" s="14">
        <f t="shared" si="90"/>
        <v>14700</v>
      </c>
      <c r="L215" s="14"/>
      <c r="M215" s="14"/>
      <c r="N215" s="14"/>
      <c r="O215" s="14"/>
      <c r="P215" s="14"/>
      <c r="Q215" s="14"/>
      <c r="R215" s="14"/>
      <c r="S215" s="14"/>
    </row>
    <row r="216" spans="1:19" ht="14.25" customHeight="1" x14ac:dyDescent="0.45">
      <c r="A216" s="17"/>
      <c r="B216" s="18"/>
      <c r="C216" s="18"/>
      <c r="D216" s="17" t="s">
        <v>14</v>
      </c>
      <c r="E216" s="4" t="s">
        <v>15</v>
      </c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1:19" x14ac:dyDescent="0.45">
      <c r="A217" s="17"/>
      <c r="B217" s="18"/>
      <c r="C217" s="18"/>
      <c r="D217" s="17"/>
      <c r="E217" s="4" t="s">
        <v>16</v>
      </c>
      <c r="F217" s="14"/>
      <c r="G217" s="14">
        <f t="shared" ref="G217" si="91">I217+K217+M217+O217+Q217+S217</f>
        <v>14700</v>
      </c>
      <c r="H217" s="14"/>
      <c r="I217" s="14"/>
      <c r="J217" s="14"/>
      <c r="K217" s="14">
        <v>14700</v>
      </c>
      <c r="L217" s="14"/>
      <c r="M217" s="14"/>
      <c r="N217" s="14"/>
      <c r="O217" s="14"/>
      <c r="P217" s="14"/>
      <c r="Q217" s="14"/>
      <c r="R217" s="14"/>
      <c r="S217" s="14"/>
    </row>
    <row r="218" spans="1:19" x14ac:dyDescent="0.45">
      <c r="A218" s="17"/>
      <c r="B218" s="18"/>
      <c r="C218" s="18"/>
      <c r="D218" s="17"/>
      <c r="E218" s="4" t="s">
        <v>17</v>
      </c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</row>
    <row r="219" spans="1:19" x14ac:dyDescent="0.45">
      <c r="A219" s="17"/>
      <c r="B219" s="18"/>
      <c r="C219" s="18"/>
      <c r="D219" s="17"/>
      <c r="E219" s="4" t="s">
        <v>18</v>
      </c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</row>
    <row r="220" spans="1:19" ht="15" customHeight="1" x14ac:dyDescent="0.45">
      <c r="A220" s="17">
        <v>16</v>
      </c>
      <c r="B220" s="18" t="s">
        <v>28</v>
      </c>
      <c r="C220" s="18" t="s">
        <v>64</v>
      </c>
      <c r="D220" s="17" t="s">
        <v>13</v>
      </c>
      <c r="E220" s="17"/>
      <c r="F220" s="14"/>
      <c r="G220" s="14">
        <f t="shared" ref="G220:K220" si="92">SUM(G221:G224)</f>
        <v>8803.92</v>
      </c>
      <c r="H220" s="14"/>
      <c r="I220" s="14"/>
      <c r="J220" s="14"/>
      <c r="K220" s="14">
        <f t="shared" si="92"/>
        <v>8803.92</v>
      </c>
      <c r="L220" s="14"/>
      <c r="M220" s="14"/>
      <c r="N220" s="14"/>
      <c r="O220" s="14"/>
      <c r="P220" s="14"/>
      <c r="Q220" s="14"/>
      <c r="R220" s="14"/>
      <c r="S220" s="14"/>
    </row>
    <row r="221" spans="1:19" ht="14.25" customHeight="1" x14ac:dyDescent="0.45">
      <c r="A221" s="17"/>
      <c r="B221" s="18"/>
      <c r="C221" s="18"/>
      <c r="D221" s="17" t="s">
        <v>14</v>
      </c>
      <c r="E221" s="4" t="s">
        <v>15</v>
      </c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</row>
    <row r="222" spans="1:19" x14ac:dyDescent="0.45">
      <c r="A222" s="17"/>
      <c r="B222" s="18"/>
      <c r="C222" s="18"/>
      <c r="D222" s="17"/>
      <c r="E222" s="4" t="s">
        <v>16</v>
      </c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</row>
    <row r="223" spans="1:19" x14ac:dyDescent="0.45">
      <c r="A223" s="17"/>
      <c r="B223" s="18"/>
      <c r="C223" s="18"/>
      <c r="D223" s="17"/>
      <c r="E223" s="4" t="s">
        <v>17</v>
      </c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1:19" x14ac:dyDescent="0.45">
      <c r="A224" s="17"/>
      <c r="B224" s="18"/>
      <c r="C224" s="18"/>
      <c r="D224" s="17"/>
      <c r="E224" s="4" t="s">
        <v>18</v>
      </c>
      <c r="F224" s="14"/>
      <c r="G224" s="14">
        <f t="shared" ref="G224" si="93">I224+K224+M224+O224+Q224+S224</f>
        <v>8803.92</v>
      </c>
      <c r="H224" s="14"/>
      <c r="I224" s="14"/>
      <c r="J224" s="14"/>
      <c r="K224" s="14">
        <v>8803.92</v>
      </c>
      <c r="L224" s="14"/>
      <c r="M224" s="14"/>
      <c r="N224" s="14"/>
      <c r="O224" s="14"/>
      <c r="P224" s="14"/>
      <c r="Q224" s="14"/>
      <c r="R224" s="14"/>
      <c r="S224" s="14"/>
    </row>
    <row r="225" spans="1:19" ht="15" customHeight="1" x14ac:dyDescent="0.45">
      <c r="A225" s="17">
        <v>17</v>
      </c>
      <c r="B225" s="18" t="s">
        <v>28</v>
      </c>
      <c r="C225" s="18" t="s">
        <v>63</v>
      </c>
      <c r="D225" s="17" t="s">
        <v>13</v>
      </c>
      <c r="E225" s="17"/>
      <c r="F225" s="14"/>
      <c r="G225" s="14">
        <f t="shared" ref="G225:K225" si="94">SUM(G226:G229)</f>
        <v>7210.67</v>
      </c>
      <c r="H225" s="14"/>
      <c r="I225" s="14"/>
      <c r="J225" s="14"/>
      <c r="K225" s="14">
        <f t="shared" si="94"/>
        <v>7210.67</v>
      </c>
      <c r="L225" s="14"/>
      <c r="M225" s="14"/>
      <c r="N225" s="14"/>
      <c r="O225" s="14"/>
      <c r="P225" s="14"/>
      <c r="Q225" s="14"/>
      <c r="R225" s="14"/>
      <c r="S225" s="14"/>
    </row>
    <row r="226" spans="1:19" ht="14.25" customHeight="1" x14ac:dyDescent="0.45">
      <c r="A226" s="17"/>
      <c r="B226" s="18"/>
      <c r="C226" s="18"/>
      <c r="D226" s="17" t="s">
        <v>14</v>
      </c>
      <c r="E226" s="4" t="s">
        <v>15</v>
      </c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</row>
    <row r="227" spans="1:19" x14ac:dyDescent="0.45">
      <c r="A227" s="17"/>
      <c r="B227" s="18"/>
      <c r="C227" s="18"/>
      <c r="D227" s="17"/>
      <c r="E227" s="4" t="s">
        <v>16</v>
      </c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</row>
    <row r="228" spans="1:19" x14ac:dyDescent="0.45">
      <c r="A228" s="17"/>
      <c r="B228" s="18"/>
      <c r="C228" s="18"/>
      <c r="D228" s="17"/>
      <c r="E228" s="4" t="s">
        <v>17</v>
      </c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1:19" x14ac:dyDescent="0.45">
      <c r="A229" s="17"/>
      <c r="B229" s="18"/>
      <c r="C229" s="18"/>
      <c r="D229" s="17"/>
      <c r="E229" s="4" t="s">
        <v>18</v>
      </c>
      <c r="F229" s="14"/>
      <c r="G229" s="14">
        <f t="shared" ref="G229" si="95">I229+K229+M229+O229+Q229+S229</f>
        <v>7210.67</v>
      </c>
      <c r="H229" s="14"/>
      <c r="I229" s="14"/>
      <c r="J229" s="14"/>
      <c r="K229" s="14">
        <v>7210.67</v>
      </c>
      <c r="L229" s="14"/>
      <c r="M229" s="14"/>
      <c r="N229" s="14"/>
      <c r="O229" s="14"/>
      <c r="P229" s="14"/>
      <c r="Q229" s="14"/>
      <c r="R229" s="14"/>
      <c r="S229" s="14"/>
    </row>
    <row r="230" spans="1:19" ht="15" customHeight="1" x14ac:dyDescent="0.45">
      <c r="A230" s="17">
        <v>18</v>
      </c>
      <c r="B230" s="18" t="s">
        <v>28</v>
      </c>
      <c r="C230" s="18" t="s">
        <v>40</v>
      </c>
      <c r="D230" s="17" t="s">
        <v>13</v>
      </c>
      <c r="E230" s="17"/>
      <c r="F230" s="14"/>
      <c r="G230" s="14">
        <f t="shared" ref="G230:K230" si="96">SUM(G231:G234)</f>
        <v>14400</v>
      </c>
      <c r="H230" s="14"/>
      <c r="I230" s="14"/>
      <c r="J230" s="14"/>
      <c r="K230" s="14">
        <f t="shared" si="96"/>
        <v>14400</v>
      </c>
      <c r="L230" s="14"/>
      <c r="M230" s="14"/>
      <c r="N230" s="14"/>
      <c r="O230" s="14"/>
      <c r="P230" s="14"/>
      <c r="Q230" s="14"/>
      <c r="R230" s="14"/>
      <c r="S230" s="14"/>
    </row>
    <row r="231" spans="1:19" ht="14.25" customHeight="1" x14ac:dyDescent="0.45">
      <c r="A231" s="17"/>
      <c r="B231" s="18"/>
      <c r="C231" s="18"/>
      <c r="D231" s="17" t="s">
        <v>14</v>
      </c>
      <c r="E231" s="4" t="s">
        <v>15</v>
      </c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</row>
    <row r="232" spans="1:19" x14ac:dyDescent="0.45">
      <c r="A232" s="17"/>
      <c r="B232" s="18"/>
      <c r="C232" s="18"/>
      <c r="D232" s="17"/>
      <c r="E232" s="4" t="s">
        <v>16</v>
      </c>
      <c r="F232" s="14"/>
      <c r="G232" s="14">
        <f t="shared" ref="G232" si="97">I232+K232+M232+O232+Q232+S232</f>
        <v>14400</v>
      </c>
      <c r="H232" s="14"/>
      <c r="I232" s="14"/>
      <c r="J232" s="14"/>
      <c r="K232" s="14">
        <v>14400</v>
      </c>
      <c r="L232" s="14"/>
      <c r="M232" s="14"/>
      <c r="N232" s="14"/>
      <c r="O232" s="14"/>
      <c r="P232" s="14"/>
      <c r="Q232" s="14"/>
      <c r="R232" s="14"/>
      <c r="S232" s="14"/>
    </row>
    <row r="233" spans="1:19" x14ac:dyDescent="0.45">
      <c r="A233" s="17"/>
      <c r="B233" s="18"/>
      <c r="C233" s="18"/>
      <c r="D233" s="17"/>
      <c r="E233" s="4" t="s">
        <v>17</v>
      </c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1:19" x14ac:dyDescent="0.45">
      <c r="A234" s="17"/>
      <c r="B234" s="18"/>
      <c r="C234" s="18"/>
      <c r="D234" s="17"/>
      <c r="E234" s="4" t="s">
        <v>18</v>
      </c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</row>
    <row r="235" spans="1:19" ht="15" customHeight="1" x14ac:dyDescent="0.45">
      <c r="A235" s="17">
        <v>19</v>
      </c>
      <c r="B235" s="18" t="s">
        <v>28</v>
      </c>
      <c r="C235" s="18" t="s">
        <v>62</v>
      </c>
      <c r="D235" s="17" t="s">
        <v>13</v>
      </c>
      <c r="E235" s="17"/>
      <c r="F235" s="14"/>
      <c r="G235" s="14">
        <f t="shared" ref="G235:K235" si="98">SUM(G236:G239)</f>
        <v>30999.586940000001</v>
      </c>
      <c r="H235" s="14"/>
      <c r="I235" s="14"/>
      <c r="J235" s="14"/>
      <c r="K235" s="14">
        <f t="shared" si="98"/>
        <v>30999.586940000001</v>
      </c>
      <c r="L235" s="14"/>
      <c r="M235" s="14"/>
      <c r="N235" s="14"/>
      <c r="O235" s="14"/>
      <c r="P235" s="14"/>
      <c r="Q235" s="14"/>
      <c r="R235" s="14"/>
      <c r="S235" s="14"/>
    </row>
    <row r="236" spans="1:19" ht="14.25" customHeight="1" x14ac:dyDescent="0.45">
      <c r="A236" s="17"/>
      <c r="B236" s="18"/>
      <c r="C236" s="18"/>
      <c r="D236" s="17" t="s">
        <v>14</v>
      </c>
      <c r="E236" s="4" t="s">
        <v>15</v>
      </c>
      <c r="F236" s="14"/>
      <c r="G236" s="14">
        <f t="shared" ref="G236:G237" si="99">I236+K236+M236+O236+Q236+S236</f>
        <v>20769.710749999998</v>
      </c>
      <c r="H236" s="14"/>
      <c r="I236" s="14"/>
      <c r="J236" s="14"/>
      <c r="K236" s="14">
        <v>20769.710749999998</v>
      </c>
      <c r="L236" s="14"/>
      <c r="M236" s="14"/>
      <c r="N236" s="14"/>
      <c r="O236" s="14"/>
      <c r="P236" s="14"/>
      <c r="Q236" s="14"/>
      <c r="R236" s="14"/>
      <c r="S236" s="14"/>
    </row>
    <row r="237" spans="1:19" x14ac:dyDescent="0.45">
      <c r="A237" s="17"/>
      <c r="B237" s="18"/>
      <c r="C237" s="18"/>
      <c r="D237" s="17"/>
      <c r="E237" s="4" t="s">
        <v>16</v>
      </c>
      <c r="F237" s="14"/>
      <c r="G237" s="14">
        <f t="shared" si="99"/>
        <v>10229.876190000001</v>
      </c>
      <c r="H237" s="14"/>
      <c r="I237" s="14"/>
      <c r="J237" s="14"/>
      <c r="K237" s="14">
        <v>10229.876190000001</v>
      </c>
      <c r="L237" s="14"/>
      <c r="M237" s="14"/>
      <c r="N237" s="14"/>
      <c r="O237" s="14"/>
      <c r="P237" s="14"/>
      <c r="Q237" s="14"/>
      <c r="R237" s="14"/>
      <c r="S237" s="14"/>
    </row>
    <row r="238" spans="1:19" x14ac:dyDescent="0.45">
      <c r="A238" s="17"/>
      <c r="B238" s="18"/>
      <c r="C238" s="18"/>
      <c r="D238" s="17"/>
      <c r="E238" s="4" t="s">
        <v>17</v>
      </c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1:19" ht="64.900000000000006" customHeight="1" x14ac:dyDescent="0.45">
      <c r="A239" s="17"/>
      <c r="B239" s="18"/>
      <c r="C239" s="18"/>
      <c r="D239" s="17"/>
      <c r="E239" s="4" t="s">
        <v>18</v>
      </c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x14ac:dyDescent="0.45">
      <c r="A240" s="20" t="s">
        <v>93</v>
      </c>
      <c r="B240" s="20"/>
      <c r="C240" s="20"/>
      <c r="D240" s="17" t="s">
        <v>13</v>
      </c>
      <c r="E240" s="17"/>
      <c r="F240" s="14"/>
      <c r="G240" s="14">
        <f t="shared" ref="G240:K240" si="100">SUM(G245)</f>
        <v>18725</v>
      </c>
      <c r="H240" s="14"/>
      <c r="I240" s="14"/>
      <c r="J240" s="14"/>
      <c r="K240" s="14">
        <f t="shared" si="100"/>
        <v>18725</v>
      </c>
      <c r="L240" s="14"/>
      <c r="M240" s="14"/>
      <c r="N240" s="14"/>
      <c r="O240" s="14"/>
      <c r="P240" s="14"/>
      <c r="Q240" s="14"/>
      <c r="R240" s="14"/>
      <c r="S240" s="14"/>
    </row>
    <row r="241" spans="1:19" ht="14.25" customHeight="1" x14ac:dyDescent="0.45">
      <c r="A241" s="20"/>
      <c r="B241" s="20"/>
      <c r="C241" s="20"/>
      <c r="D241" s="17" t="s">
        <v>14</v>
      </c>
      <c r="E241" s="4" t="s">
        <v>15</v>
      </c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s="3" customFormat="1" x14ac:dyDescent="0.45">
      <c r="A242" s="20"/>
      <c r="B242" s="20"/>
      <c r="C242" s="20"/>
      <c r="D242" s="17"/>
      <c r="E242" s="12" t="s">
        <v>16</v>
      </c>
      <c r="F242" s="14"/>
      <c r="G242" s="14">
        <f t="shared" ref="G242:K242" si="101">SUM(G247)</f>
        <v>18725</v>
      </c>
      <c r="H242" s="14"/>
      <c r="I242" s="14"/>
      <c r="J242" s="14"/>
      <c r="K242" s="14">
        <f t="shared" si="101"/>
        <v>18725</v>
      </c>
      <c r="L242" s="14"/>
      <c r="M242" s="14"/>
      <c r="N242" s="14"/>
      <c r="O242" s="14"/>
      <c r="P242" s="14"/>
      <c r="Q242" s="14"/>
      <c r="R242" s="14"/>
      <c r="S242" s="14"/>
    </row>
    <row r="243" spans="1:19" x14ac:dyDescent="0.45">
      <c r="A243" s="20"/>
      <c r="B243" s="20"/>
      <c r="C243" s="20"/>
      <c r="D243" s="17"/>
      <c r="E243" s="4" t="s">
        <v>17</v>
      </c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x14ac:dyDescent="0.45">
      <c r="A244" s="20"/>
      <c r="B244" s="20"/>
      <c r="C244" s="20"/>
      <c r="D244" s="17"/>
      <c r="E244" s="4" t="s">
        <v>18</v>
      </c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</row>
    <row r="245" spans="1:19" ht="15" customHeight="1" x14ac:dyDescent="0.45">
      <c r="A245" s="17">
        <v>1</v>
      </c>
      <c r="B245" s="18" t="s">
        <v>41</v>
      </c>
      <c r="C245" s="18" t="s">
        <v>65</v>
      </c>
      <c r="D245" s="17" t="s">
        <v>13</v>
      </c>
      <c r="E245" s="17"/>
      <c r="F245" s="14"/>
      <c r="G245" s="14">
        <f t="shared" ref="G245:K245" si="102">SUM(G246:G249)</f>
        <v>18725</v>
      </c>
      <c r="H245" s="14"/>
      <c r="I245" s="14"/>
      <c r="J245" s="14"/>
      <c r="K245" s="14">
        <f t="shared" si="102"/>
        <v>18725</v>
      </c>
      <c r="L245" s="14"/>
      <c r="M245" s="14"/>
      <c r="N245" s="14"/>
      <c r="O245" s="14"/>
      <c r="P245" s="14"/>
      <c r="Q245" s="14"/>
      <c r="R245" s="14"/>
      <c r="S245" s="14"/>
    </row>
    <row r="246" spans="1:19" ht="14.25" customHeight="1" x14ac:dyDescent="0.45">
      <c r="A246" s="17"/>
      <c r="B246" s="18"/>
      <c r="C246" s="18"/>
      <c r="D246" s="17" t="s">
        <v>14</v>
      </c>
      <c r="E246" s="4" t="s">
        <v>15</v>
      </c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</row>
    <row r="247" spans="1:19" x14ac:dyDescent="0.45">
      <c r="A247" s="17"/>
      <c r="B247" s="18"/>
      <c r="C247" s="18"/>
      <c r="D247" s="17"/>
      <c r="E247" s="4" t="s">
        <v>16</v>
      </c>
      <c r="F247" s="14"/>
      <c r="G247" s="14">
        <f t="shared" ref="G247" si="103">I247+K247+M247+O247+Q247+S247</f>
        <v>18725</v>
      </c>
      <c r="H247" s="14"/>
      <c r="I247" s="14"/>
      <c r="J247" s="14"/>
      <c r="K247" s="14">
        <v>18725</v>
      </c>
      <c r="L247" s="14"/>
      <c r="M247" s="14"/>
      <c r="N247" s="14"/>
      <c r="O247" s="14"/>
      <c r="P247" s="14"/>
      <c r="Q247" s="14"/>
      <c r="R247" s="14"/>
      <c r="S247" s="14"/>
    </row>
    <row r="248" spans="1:19" x14ac:dyDescent="0.45">
      <c r="A248" s="17"/>
      <c r="B248" s="18"/>
      <c r="C248" s="18"/>
      <c r="D248" s="17"/>
      <c r="E248" s="4" t="s">
        <v>17</v>
      </c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1:19" x14ac:dyDescent="0.45">
      <c r="A249" s="17"/>
      <c r="B249" s="18"/>
      <c r="C249" s="18"/>
      <c r="D249" s="17"/>
      <c r="E249" s="4" t="s">
        <v>18</v>
      </c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x14ac:dyDescent="0.45">
      <c r="A250" s="20" t="s">
        <v>94</v>
      </c>
      <c r="B250" s="20"/>
      <c r="C250" s="20"/>
      <c r="D250" s="17" t="s">
        <v>13</v>
      </c>
      <c r="E250" s="17"/>
      <c r="F250" s="14"/>
      <c r="G250" s="14">
        <f t="shared" ref="G250:Q250" si="104">SUM(G255,G260,G265,G270)</f>
        <v>207095.35230999999</v>
      </c>
      <c r="H250" s="14"/>
      <c r="I250" s="14"/>
      <c r="J250" s="14"/>
      <c r="K250" s="14">
        <f t="shared" si="104"/>
        <v>57644.128969999998</v>
      </c>
      <c r="L250" s="14"/>
      <c r="M250" s="14">
        <f t="shared" si="104"/>
        <v>89201.223339999997</v>
      </c>
      <c r="N250" s="14"/>
      <c r="O250" s="14"/>
      <c r="P250" s="14"/>
      <c r="Q250" s="14">
        <f t="shared" si="104"/>
        <v>60250</v>
      </c>
      <c r="R250" s="14"/>
      <c r="S250" s="14"/>
    </row>
    <row r="251" spans="1:19" ht="14.25" customHeight="1" x14ac:dyDescent="0.45">
      <c r="A251" s="20"/>
      <c r="B251" s="20"/>
      <c r="C251" s="20"/>
      <c r="D251" s="17" t="s">
        <v>14</v>
      </c>
      <c r="E251" s="4" t="s">
        <v>15</v>
      </c>
      <c r="F251" s="14"/>
      <c r="G251" s="14">
        <f t="shared" ref="G251:M251" si="105">SUM(G256,G261,G266,G271)</f>
        <v>80237.185839999991</v>
      </c>
      <c r="H251" s="14"/>
      <c r="I251" s="14"/>
      <c r="J251" s="14"/>
      <c r="K251" s="14">
        <f t="shared" si="105"/>
        <v>38621.58584</v>
      </c>
      <c r="L251" s="14"/>
      <c r="M251" s="14">
        <f t="shared" si="105"/>
        <v>41615.599999999999</v>
      </c>
      <c r="N251" s="14"/>
      <c r="O251" s="14"/>
      <c r="P251" s="14"/>
      <c r="Q251" s="14"/>
      <c r="R251" s="14"/>
      <c r="S251" s="14"/>
    </row>
    <row r="252" spans="1:19" s="3" customFormat="1" x14ac:dyDescent="0.45">
      <c r="A252" s="20"/>
      <c r="B252" s="20"/>
      <c r="C252" s="20"/>
      <c r="D252" s="17"/>
      <c r="E252" s="12" t="s">
        <v>16</v>
      </c>
      <c r="F252" s="14"/>
      <c r="G252" s="14">
        <f t="shared" ref="G252:Q252" si="106">SUM(G257,G262,G267,G272)</f>
        <v>126858.16647</v>
      </c>
      <c r="H252" s="14"/>
      <c r="I252" s="14"/>
      <c r="J252" s="14"/>
      <c r="K252" s="14">
        <f t="shared" si="106"/>
        <v>19022.543129999998</v>
      </c>
      <c r="L252" s="14"/>
      <c r="M252" s="14">
        <f t="shared" si="106"/>
        <v>47585.623340000006</v>
      </c>
      <c r="N252" s="14"/>
      <c r="O252" s="14"/>
      <c r="P252" s="14"/>
      <c r="Q252" s="14">
        <f t="shared" si="106"/>
        <v>60250</v>
      </c>
      <c r="R252" s="14"/>
      <c r="S252" s="14"/>
    </row>
    <row r="253" spans="1:19" x14ac:dyDescent="0.45">
      <c r="A253" s="20"/>
      <c r="B253" s="20"/>
      <c r="C253" s="20"/>
      <c r="D253" s="17"/>
      <c r="E253" s="4" t="s">
        <v>17</v>
      </c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</row>
    <row r="254" spans="1:19" x14ac:dyDescent="0.45">
      <c r="A254" s="20"/>
      <c r="B254" s="20"/>
      <c r="C254" s="20"/>
      <c r="D254" s="17"/>
      <c r="E254" s="4" t="s">
        <v>18</v>
      </c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</row>
    <row r="255" spans="1:19" ht="15" customHeight="1" x14ac:dyDescent="0.45">
      <c r="A255" s="17">
        <v>1</v>
      </c>
      <c r="B255" s="18" t="s">
        <v>42</v>
      </c>
      <c r="C255" s="18" t="s">
        <v>43</v>
      </c>
      <c r="D255" s="17" t="s">
        <v>13</v>
      </c>
      <c r="E255" s="17"/>
      <c r="F255" s="14"/>
      <c r="G255" s="14">
        <f t="shared" ref="G255:M255" si="107">SUM(G256:G259)</f>
        <v>119757.01896999999</v>
      </c>
      <c r="H255" s="14"/>
      <c r="I255" s="14"/>
      <c r="J255" s="14"/>
      <c r="K255" s="14">
        <f t="shared" si="107"/>
        <v>57644.128969999998</v>
      </c>
      <c r="L255" s="14"/>
      <c r="M255" s="14">
        <f t="shared" si="107"/>
        <v>62112.89</v>
      </c>
      <c r="N255" s="14"/>
      <c r="O255" s="14"/>
      <c r="P255" s="14"/>
      <c r="Q255" s="14"/>
      <c r="R255" s="14"/>
      <c r="S255" s="14"/>
    </row>
    <row r="256" spans="1:19" ht="14.25" customHeight="1" x14ac:dyDescent="0.45">
      <c r="A256" s="17"/>
      <c r="B256" s="18"/>
      <c r="C256" s="18"/>
      <c r="D256" s="17" t="s">
        <v>14</v>
      </c>
      <c r="E256" s="4" t="s">
        <v>15</v>
      </c>
      <c r="F256" s="14"/>
      <c r="G256" s="14">
        <f t="shared" ref="G256:G257" si="108">I256+K256+M256+O256+Q256+S256</f>
        <v>80237.185839999991</v>
      </c>
      <c r="H256" s="14"/>
      <c r="I256" s="14"/>
      <c r="J256" s="14"/>
      <c r="K256" s="14">
        <v>38621.58584</v>
      </c>
      <c r="L256" s="14"/>
      <c r="M256" s="14">
        <v>41615.599999999999</v>
      </c>
      <c r="N256" s="14"/>
      <c r="O256" s="14"/>
      <c r="P256" s="14"/>
      <c r="Q256" s="14"/>
      <c r="R256" s="14"/>
      <c r="S256" s="14"/>
    </row>
    <row r="257" spans="1:19" x14ac:dyDescent="0.45">
      <c r="A257" s="17"/>
      <c r="B257" s="18"/>
      <c r="C257" s="18"/>
      <c r="D257" s="17"/>
      <c r="E257" s="4" t="s">
        <v>16</v>
      </c>
      <c r="F257" s="14"/>
      <c r="G257" s="14">
        <f t="shared" si="108"/>
        <v>39519.833129999999</v>
      </c>
      <c r="H257" s="14"/>
      <c r="I257" s="14"/>
      <c r="J257" s="14"/>
      <c r="K257" s="14">
        <v>19022.543129999998</v>
      </c>
      <c r="L257" s="14"/>
      <c r="M257" s="14">
        <v>20497.29</v>
      </c>
      <c r="N257" s="14"/>
      <c r="O257" s="14"/>
      <c r="P257" s="14"/>
      <c r="Q257" s="14"/>
      <c r="R257" s="14"/>
      <c r="S257" s="14"/>
    </row>
    <row r="258" spans="1:19" x14ac:dyDescent="0.45">
      <c r="A258" s="17"/>
      <c r="B258" s="18"/>
      <c r="C258" s="18"/>
      <c r="D258" s="17"/>
      <c r="E258" s="4" t="s">
        <v>17</v>
      </c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</row>
    <row r="259" spans="1:19" x14ac:dyDescent="0.45">
      <c r="A259" s="17"/>
      <c r="B259" s="18"/>
      <c r="C259" s="18"/>
      <c r="D259" s="17"/>
      <c r="E259" s="4" t="s">
        <v>18</v>
      </c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1:19" ht="15" customHeight="1" x14ac:dyDescent="0.45">
      <c r="A260" s="17">
        <v>2</v>
      </c>
      <c r="B260" s="18" t="s">
        <v>42</v>
      </c>
      <c r="C260" s="18" t="s">
        <v>66</v>
      </c>
      <c r="D260" s="17" t="s">
        <v>13</v>
      </c>
      <c r="E260" s="17"/>
      <c r="F260" s="14"/>
      <c r="G260" s="14">
        <f t="shared" ref="G260:Q260" si="109">SUM(G261:G264)</f>
        <v>33800</v>
      </c>
      <c r="H260" s="14"/>
      <c r="I260" s="14"/>
      <c r="J260" s="14"/>
      <c r="K260" s="14"/>
      <c r="L260" s="14"/>
      <c r="M260" s="14"/>
      <c r="N260" s="14"/>
      <c r="O260" s="14"/>
      <c r="P260" s="14"/>
      <c r="Q260" s="14">
        <f t="shared" si="109"/>
        <v>33800</v>
      </c>
      <c r="R260" s="14"/>
      <c r="S260" s="14"/>
    </row>
    <row r="261" spans="1:19" ht="14.25" customHeight="1" x14ac:dyDescent="0.45">
      <c r="A261" s="17"/>
      <c r="B261" s="18"/>
      <c r="C261" s="18"/>
      <c r="D261" s="17" t="s">
        <v>14</v>
      </c>
      <c r="E261" s="4" t="s">
        <v>15</v>
      </c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</row>
    <row r="262" spans="1:19" x14ac:dyDescent="0.45">
      <c r="A262" s="17"/>
      <c r="B262" s="18"/>
      <c r="C262" s="18"/>
      <c r="D262" s="17"/>
      <c r="E262" s="4" t="s">
        <v>16</v>
      </c>
      <c r="F262" s="14"/>
      <c r="G262" s="14">
        <f t="shared" ref="G262" si="110">I262+K262+M262+O262+Q262+S262</f>
        <v>33800</v>
      </c>
      <c r="H262" s="14"/>
      <c r="I262" s="14"/>
      <c r="J262" s="14"/>
      <c r="K262" s="14"/>
      <c r="L262" s="14"/>
      <c r="M262" s="14"/>
      <c r="N262" s="14"/>
      <c r="O262" s="14"/>
      <c r="P262" s="14"/>
      <c r="Q262" s="14">
        <v>33800</v>
      </c>
      <c r="R262" s="14"/>
      <c r="S262" s="14"/>
    </row>
    <row r="263" spans="1:19" x14ac:dyDescent="0.45">
      <c r="A263" s="17"/>
      <c r="B263" s="18"/>
      <c r="C263" s="18"/>
      <c r="D263" s="17"/>
      <c r="E263" s="4" t="s">
        <v>17</v>
      </c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1:19" x14ac:dyDescent="0.45">
      <c r="A264" s="17"/>
      <c r="B264" s="18"/>
      <c r="C264" s="18"/>
      <c r="D264" s="17"/>
      <c r="E264" s="4" t="s">
        <v>18</v>
      </c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ht="15" customHeight="1" x14ac:dyDescent="0.45">
      <c r="A265" s="17">
        <v>3</v>
      </c>
      <c r="B265" s="18" t="s">
        <v>42</v>
      </c>
      <c r="C265" s="18" t="s">
        <v>67</v>
      </c>
      <c r="D265" s="17" t="s">
        <v>13</v>
      </c>
      <c r="E265" s="17"/>
      <c r="F265" s="14"/>
      <c r="G265" s="14">
        <f t="shared" ref="G265:Q265" si="111">SUM(G266:G269)</f>
        <v>26450</v>
      </c>
      <c r="H265" s="14"/>
      <c r="I265" s="14"/>
      <c r="J265" s="14"/>
      <c r="K265" s="14"/>
      <c r="L265" s="14"/>
      <c r="M265" s="14"/>
      <c r="N265" s="14"/>
      <c r="O265" s="14"/>
      <c r="P265" s="14"/>
      <c r="Q265" s="14">
        <f t="shared" si="111"/>
        <v>26450</v>
      </c>
      <c r="R265" s="14"/>
      <c r="S265" s="14"/>
    </row>
    <row r="266" spans="1:19" ht="14.25" customHeight="1" x14ac:dyDescent="0.45">
      <c r="A266" s="17"/>
      <c r="B266" s="18"/>
      <c r="C266" s="18"/>
      <c r="D266" s="17" t="s">
        <v>14</v>
      </c>
      <c r="E266" s="4" t="s">
        <v>15</v>
      </c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x14ac:dyDescent="0.45">
      <c r="A267" s="17"/>
      <c r="B267" s="18"/>
      <c r="C267" s="18"/>
      <c r="D267" s="17"/>
      <c r="E267" s="4" t="s">
        <v>16</v>
      </c>
      <c r="F267" s="14"/>
      <c r="G267" s="14">
        <f t="shared" ref="G267" si="112">I267+K267+M267+O267+Q267+S267</f>
        <v>26450</v>
      </c>
      <c r="H267" s="14"/>
      <c r="I267" s="14"/>
      <c r="J267" s="14"/>
      <c r="K267" s="14"/>
      <c r="L267" s="14"/>
      <c r="M267" s="14"/>
      <c r="N267" s="14"/>
      <c r="O267" s="14"/>
      <c r="P267" s="14"/>
      <c r="Q267" s="14">
        <v>26450</v>
      </c>
      <c r="R267" s="14"/>
      <c r="S267" s="14"/>
    </row>
    <row r="268" spans="1:19" x14ac:dyDescent="0.45">
      <c r="A268" s="17"/>
      <c r="B268" s="18"/>
      <c r="C268" s="18"/>
      <c r="D268" s="17"/>
      <c r="E268" s="4" t="s">
        <v>17</v>
      </c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1:19" x14ac:dyDescent="0.45">
      <c r="A269" s="17"/>
      <c r="B269" s="18"/>
      <c r="C269" s="18"/>
      <c r="D269" s="17"/>
      <c r="E269" s="4" t="s">
        <v>18</v>
      </c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</row>
    <row r="270" spans="1:19" ht="15" customHeight="1" x14ac:dyDescent="0.45">
      <c r="A270" s="17">
        <v>4</v>
      </c>
      <c r="B270" s="18" t="s">
        <v>42</v>
      </c>
      <c r="C270" s="18" t="s">
        <v>68</v>
      </c>
      <c r="D270" s="17" t="s">
        <v>13</v>
      </c>
      <c r="E270" s="17"/>
      <c r="F270" s="14"/>
      <c r="G270" s="14">
        <f t="shared" ref="G270:M270" si="113">SUM(G271:G274)</f>
        <v>27088.333340000001</v>
      </c>
      <c r="H270" s="14"/>
      <c r="I270" s="14"/>
      <c r="J270" s="14"/>
      <c r="K270" s="14"/>
      <c r="L270" s="14"/>
      <c r="M270" s="14">
        <f t="shared" si="113"/>
        <v>27088.333340000001</v>
      </c>
      <c r="N270" s="14"/>
      <c r="O270" s="14"/>
      <c r="P270" s="14"/>
      <c r="Q270" s="14"/>
      <c r="R270" s="14"/>
      <c r="S270" s="14"/>
    </row>
    <row r="271" spans="1:19" ht="14.25" customHeight="1" x14ac:dyDescent="0.45">
      <c r="A271" s="17"/>
      <c r="B271" s="18"/>
      <c r="C271" s="18"/>
      <c r="D271" s="17" t="s">
        <v>14</v>
      </c>
      <c r="E271" s="4" t="s">
        <v>15</v>
      </c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</row>
    <row r="272" spans="1:19" x14ac:dyDescent="0.45">
      <c r="A272" s="17"/>
      <c r="B272" s="18"/>
      <c r="C272" s="18"/>
      <c r="D272" s="17"/>
      <c r="E272" s="4" t="s">
        <v>16</v>
      </c>
      <c r="F272" s="14"/>
      <c r="G272" s="14">
        <f t="shared" ref="G272" si="114">I272+K272+M272+O272+Q272+S272</f>
        <v>27088.333340000001</v>
      </c>
      <c r="H272" s="14"/>
      <c r="I272" s="14"/>
      <c r="J272" s="14"/>
      <c r="K272" s="14"/>
      <c r="L272" s="14"/>
      <c r="M272" s="14">
        <v>27088.333340000001</v>
      </c>
      <c r="N272" s="14"/>
      <c r="O272" s="14"/>
      <c r="P272" s="14"/>
      <c r="Q272" s="14"/>
      <c r="R272" s="14"/>
      <c r="S272" s="14"/>
    </row>
    <row r="273" spans="1:19" x14ac:dyDescent="0.45">
      <c r="A273" s="17"/>
      <c r="B273" s="18"/>
      <c r="C273" s="18"/>
      <c r="D273" s="17"/>
      <c r="E273" s="4" t="s">
        <v>17</v>
      </c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</row>
    <row r="274" spans="1:19" x14ac:dyDescent="0.45">
      <c r="A274" s="17"/>
      <c r="B274" s="18"/>
      <c r="C274" s="18"/>
      <c r="D274" s="17"/>
      <c r="E274" s="4" t="s">
        <v>18</v>
      </c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</row>
    <row r="275" spans="1:19" x14ac:dyDescent="0.45">
      <c r="A275" s="20" t="s">
        <v>95</v>
      </c>
      <c r="B275" s="20"/>
      <c r="C275" s="20"/>
      <c r="D275" s="17" t="s">
        <v>13</v>
      </c>
      <c r="E275" s="17"/>
      <c r="F275" s="14"/>
      <c r="G275" s="14">
        <f t="shared" ref="G275:K275" si="115">SUM(G280,G285)</f>
        <v>29308.98</v>
      </c>
      <c r="H275" s="14"/>
      <c r="I275" s="14"/>
      <c r="J275" s="14"/>
      <c r="K275" s="14">
        <f t="shared" si="115"/>
        <v>29308.98</v>
      </c>
      <c r="L275" s="14"/>
      <c r="M275" s="14"/>
      <c r="N275" s="14"/>
      <c r="O275" s="14"/>
      <c r="P275" s="14"/>
      <c r="Q275" s="14"/>
      <c r="R275" s="14"/>
      <c r="S275" s="14"/>
    </row>
    <row r="276" spans="1:19" ht="14.25" customHeight="1" x14ac:dyDescent="0.45">
      <c r="A276" s="20"/>
      <c r="B276" s="20"/>
      <c r="C276" s="20"/>
      <c r="D276" s="17" t="s">
        <v>14</v>
      </c>
      <c r="E276" s="4" t="s">
        <v>15</v>
      </c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</row>
    <row r="277" spans="1:19" s="3" customFormat="1" x14ac:dyDescent="0.45">
      <c r="A277" s="20"/>
      <c r="B277" s="20"/>
      <c r="C277" s="20"/>
      <c r="D277" s="17"/>
      <c r="E277" s="12" t="s">
        <v>16</v>
      </c>
      <c r="F277" s="14"/>
      <c r="G277" s="14">
        <f t="shared" ref="G277:K277" si="116">SUM(G282,G287)</f>
        <v>20890</v>
      </c>
      <c r="H277" s="14"/>
      <c r="I277" s="14"/>
      <c r="J277" s="14"/>
      <c r="K277" s="14">
        <f t="shared" si="116"/>
        <v>20890</v>
      </c>
      <c r="L277" s="14"/>
      <c r="M277" s="14"/>
      <c r="N277" s="14"/>
      <c r="O277" s="14"/>
      <c r="P277" s="14"/>
      <c r="Q277" s="14"/>
      <c r="R277" s="14"/>
      <c r="S277" s="14"/>
    </row>
    <row r="278" spans="1:19" x14ac:dyDescent="0.45">
      <c r="A278" s="20"/>
      <c r="B278" s="20"/>
      <c r="C278" s="20"/>
      <c r="D278" s="17"/>
      <c r="E278" s="4" t="s">
        <v>17</v>
      </c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1:19" x14ac:dyDescent="0.45">
      <c r="A279" s="20"/>
      <c r="B279" s="20"/>
      <c r="C279" s="20"/>
      <c r="D279" s="17"/>
      <c r="E279" s="4" t="s">
        <v>18</v>
      </c>
      <c r="F279" s="14"/>
      <c r="G279" s="14">
        <f t="shared" ref="G279:K279" si="117">SUM(G284,G289)</f>
        <v>8418.98</v>
      </c>
      <c r="H279" s="14"/>
      <c r="I279" s="14"/>
      <c r="J279" s="14"/>
      <c r="K279" s="14">
        <f t="shared" si="117"/>
        <v>8418.98</v>
      </c>
      <c r="L279" s="14"/>
      <c r="M279" s="14"/>
      <c r="N279" s="14"/>
      <c r="O279" s="14"/>
      <c r="P279" s="14"/>
      <c r="Q279" s="14"/>
      <c r="R279" s="14"/>
      <c r="S279" s="14"/>
    </row>
    <row r="280" spans="1:19" ht="15" customHeight="1" x14ac:dyDescent="0.45">
      <c r="A280" s="17">
        <v>1</v>
      </c>
      <c r="B280" s="18" t="s">
        <v>44</v>
      </c>
      <c r="C280" s="18" t="s">
        <v>69</v>
      </c>
      <c r="D280" s="17" t="s">
        <v>13</v>
      </c>
      <c r="E280" s="17"/>
      <c r="F280" s="14"/>
      <c r="G280" s="14">
        <f t="shared" ref="G280:K280" si="118">SUM(G281:G284)</f>
        <v>20890</v>
      </c>
      <c r="H280" s="14"/>
      <c r="I280" s="14"/>
      <c r="J280" s="14"/>
      <c r="K280" s="14">
        <f t="shared" si="118"/>
        <v>20890</v>
      </c>
      <c r="L280" s="14"/>
      <c r="M280" s="14"/>
      <c r="N280" s="14"/>
      <c r="O280" s="14"/>
      <c r="P280" s="14"/>
      <c r="Q280" s="14"/>
      <c r="R280" s="14"/>
      <c r="S280" s="14"/>
    </row>
    <row r="281" spans="1:19" ht="14.25" customHeight="1" x14ac:dyDescent="0.45">
      <c r="A281" s="17"/>
      <c r="B281" s="18"/>
      <c r="C281" s="18"/>
      <c r="D281" s="17" t="s">
        <v>14</v>
      </c>
      <c r="E281" s="4" t="s">
        <v>15</v>
      </c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x14ac:dyDescent="0.45">
      <c r="A282" s="17"/>
      <c r="B282" s="18"/>
      <c r="C282" s="18"/>
      <c r="D282" s="17"/>
      <c r="E282" s="4" t="s">
        <v>16</v>
      </c>
      <c r="F282" s="14"/>
      <c r="G282" s="14">
        <f t="shared" ref="G282" si="119">I282+K282+M282+O282+Q282+S282</f>
        <v>20890</v>
      </c>
      <c r="H282" s="14"/>
      <c r="I282" s="14"/>
      <c r="J282" s="14"/>
      <c r="K282" s="14">
        <v>20890</v>
      </c>
      <c r="L282" s="14"/>
      <c r="M282" s="14"/>
      <c r="N282" s="14"/>
      <c r="O282" s="14"/>
      <c r="P282" s="14"/>
      <c r="Q282" s="14"/>
      <c r="R282" s="14"/>
      <c r="S282" s="14"/>
    </row>
    <row r="283" spans="1:19" x14ac:dyDescent="0.45">
      <c r="A283" s="17"/>
      <c r="B283" s="18"/>
      <c r="C283" s="18"/>
      <c r="D283" s="17"/>
      <c r="E283" s="4" t="s">
        <v>17</v>
      </c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1:19" x14ac:dyDescent="0.45">
      <c r="A284" s="17"/>
      <c r="B284" s="18"/>
      <c r="C284" s="18"/>
      <c r="D284" s="17"/>
      <c r="E284" s="4" t="s">
        <v>18</v>
      </c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</row>
    <row r="285" spans="1:19" ht="15" customHeight="1" x14ac:dyDescent="0.45">
      <c r="A285" s="17">
        <v>2</v>
      </c>
      <c r="B285" s="18" t="s">
        <v>44</v>
      </c>
      <c r="C285" s="18" t="s">
        <v>70</v>
      </c>
      <c r="D285" s="17" t="s">
        <v>13</v>
      </c>
      <c r="E285" s="17"/>
      <c r="F285" s="14"/>
      <c r="G285" s="14">
        <f t="shared" ref="G285:K285" si="120">SUM(G286:G289)</f>
        <v>8418.98</v>
      </c>
      <c r="H285" s="14"/>
      <c r="I285" s="14"/>
      <c r="J285" s="14"/>
      <c r="K285" s="14">
        <f t="shared" si="120"/>
        <v>8418.98</v>
      </c>
      <c r="L285" s="14"/>
      <c r="M285" s="14"/>
      <c r="N285" s="14"/>
      <c r="O285" s="14"/>
      <c r="P285" s="14"/>
      <c r="Q285" s="14"/>
      <c r="R285" s="14"/>
      <c r="S285" s="14"/>
    </row>
    <row r="286" spans="1:19" ht="14.25" customHeight="1" x14ac:dyDescent="0.45">
      <c r="A286" s="17"/>
      <c r="B286" s="18"/>
      <c r="C286" s="18"/>
      <c r="D286" s="17" t="s">
        <v>14</v>
      </c>
      <c r="E286" s="4" t="s">
        <v>15</v>
      </c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</row>
    <row r="287" spans="1:19" x14ac:dyDescent="0.45">
      <c r="A287" s="17"/>
      <c r="B287" s="18"/>
      <c r="C287" s="18"/>
      <c r="D287" s="17"/>
      <c r="E287" s="4" t="s">
        <v>16</v>
      </c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1:19" x14ac:dyDescent="0.45">
      <c r="A288" s="17"/>
      <c r="B288" s="18"/>
      <c r="C288" s="18"/>
      <c r="D288" s="17"/>
      <c r="E288" s="4" t="s">
        <v>17</v>
      </c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</row>
    <row r="289" spans="1:19" x14ac:dyDescent="0.45">
      <c r="A289" s="17"/>
      <c r="B289" s="18"/>
      <c r="C289" s="18"/>
      <c r="D289" s="17"/>
      <c r="E289" s="4" t="s">
        <v>18</v>
      </c>
      <c r="F289" s="14"/>
      <c r="G289" s="14">
        <f t="shared" ref="G289" si="121">I289+K289+M289+O289+Q289+S289</f>
        <v>8418.98</v>
      </c>
      <c r="H289" s="14"/>
      <c r="I289" s="14"/>
      <c r="J289" s="14"/>
      <c r="K289" s="14">
        <v>8418.98</v>
      </c>
      <c r="L289" s="14"/>
      <c r="M289" s="14"/>
      <c r="N289" s="14"/>
      <c r="O289" s="14"/>
      <c r="P289" s="14"/>
      <c r="Q289" s="14"/>
      <c r="R289" s="14"/>
      <c r="S289" s="14"/>
    </row>
    <row r="290" spans="1:19" x14ac:dyDescent="0.45">
      <c r="A290" s="20" t="s">
        <v>96</v>
      </c>
      <c r="B290" s="20"/>
      <c r="C290" s="20"/>
      <c r="D290" s="17" t="s">
        <v>13</v>
      </c>
      <c r="E290" s="17"/>
      <c r="F290" s="14"/>
      <c r="G290" s="14">
        <f t="shared" ref="G290:Q290" si="122">SUM(G295,G300,G305,G310)</f>
        <v>43336.800000000003</v>
      </c>
      <c r="H290" s="14"/>
      <c r="I290" s="14"/>
      <c r="J290" s="14"/>
      <c r="K290" s="14">
        <f t="shared" si="122"/>
        <v>32386.799999999999</v>
      </c>
      <c r="L290" s="14"/>
      <c r="M290" s="14"/>
      <c r="N290" s="14"/>
      <c r="O290" s="14"/>
      <c r="P290" s="14"/>
      <c r="Q290" s="14">
        <f t="shared" si="122"/>
        <v>10950</v>
      </c>
      <c r="R290" s="14"/>
      <c r="S290" s="14"/>
    </row>
    <row r="291" spans="1:19" ht="14.25" customHeight="1" x14ac:dyDescent="0.45">
      <c r="A291" s="20"/>
      <c r="B291" s="20"/>
      <c r="C291" s="20"/>
      <c r="D291" s="17" t="s">
        <v>14</v>
      </c>
      <c r="E291" s="4" t="s">
        <v>15</v>
      </c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1:19" s="3" customFormat="1" x14ac:dyDescent="0.45">
      <c r="A292" s="20"/>
      <c r="B292" s="20"/>
      <c r="C292" s="20"/>
      <c r="D292" s="17"/>
      <c r="E292" s="12" t="s">
        <v>16</v>
      </c>
      <c r="F292" s="14"/>
      <c r="G292" s="14">
        <f t="shared" ref="G292:Q292" si="123">SUM(G297,G302,G307,G312)</f>
        <v>43336.800000000003</v>
      </c>
      <c r="H292" s="14"/>
      <c r="I292" s="14"/>
      <c r="J292" s="14"/>
      <c r="K292" s="14">
        <f t="shared" si="123"/>
        <v>32386.799999999999</v>
      </c>
      <c r="L292" s="14"/>
      <c r="M292" s="14"/>
      <c r="N292" s="14"/>
      <c r="O292" s="14"/>
      <c r="P292" s="14"/>
      <c r="Q292" s="14">
        <f t="shared" si="123"/>
        <v>10950</v>
      </c>
      <c r="R292" s="14"/>
      <c r="S292" s="14"/>
    </row>
    <row r="293" spans="1:19" x14ac:dyDescent="0.45">
      <c r="A293" s="20"/>
      <c r="B293" s="20"/>
      <c r="C293" s="20"/>
      <c r="D293" s="17"/>
      <c r="E293" s="4" t="s">
        <v>17</v>
      </c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1:19" x14ac:dyDescent="0.45">
      <c r="A294" s="20"/>
      <c r="B294" s="20"/>
      <c r="C294" s="20"/>
      <c r="D294" s="17"/>
      <c r="E294" s="4" t="s">
        <v>18</v>
      </c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1:19" ht="15" customHeight="1" x14ac:dyDescent="0.45">
      <c r="A295" s="17">
        <v>1</v>
      </c>
      <c r="B295" s="18" t="s">
        <v>45</v>
      </c>
      <c r="C295" s="18" t="s">
        <v>71</v>
      </c>
      <c r="D295" s="17" t="s">
        <v>13</v>
      </c>
      <c r="E295" s="17"/>
      <c r="F295" s="14"/>
      <c r="G295" s="14">
        <f t="shared" ref="G295:K295" si="124">SUM(G296:G299)</f>
        <v>11992.8</v>
      </c>
      <c r="H295" s="14"/>
      <c r="I295" s="14"/>
      <c r="J295" s="14"/>
      <c r="K295" s="14">
        <f t="shared" si="124"/>
        <v>11992.8</v>
      </c>
      <c r="L295" s="14"/>
      <c r="M295" s="14"/>
      <c r="N295" s="14"/>
      <c r="O295" s="14"/>
      <c r="P295" s="14"/>
      <c r="Q295" s="14"/>
      <c r="R295" s="14"/>
      <c r="S295" s="14"/>
    </row>
    <row r="296" spans="1:19" ht="14.25" customHeight="1" x14ac:dyDescent="0.45">
      <c r="A296" s="17"/>
      <c r="B296" s="18"/>
      <c r="C296" s="18"/>
      <c r="D296" s="17" t="s">
        <v>14</v>
      </c>
      <c r="E296" s="4" t="s">
        <v>15</v>
      </c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19" x14ac:dyDescent="0.45">
      <c r="A297" s="17"/>
      <c r="B297" s="18"/>
      <c r="C297" s="18"/>
      <c r="D297" s="17"/>
      <c r="E297" s="4" t="s">
        <v>16</v>
      </c>
      <c r="F297" s="14"/>
      <c r="G297" s="14">
        <f t="shared" ref="G297" si="125">I297+K297+M297+O297+Q297+S297</f>
        <v>11992.8</v>
      </c>
      <c r="H297" s="14"/>
      <c r="I297" s="14"/>
      <c r="J297" s="14"/>
      <c r="K297" s="14">
        <v>11992.8</v>
      </c>
      <c r="L297" s="14"/>
      <c r="M297" s="14"/>
      <c r="N297" s="14"/>
      <c r="O297" s="14"/>
      <c r="P297" s="14"/>
      <c r="Q297" s="14"/>
      <c r="R297" s="14"/>
      <c r="S297" s="14"/>
    </row>
    <row r="298" spans="1:19" x14ac:dyDescent="0.45">
      <c r="A298" s="17"/>
      <c r="B298" s="18"/>
      <c r="C298" s="18"/>
      <c r="D298" s="17"/>
      <c r="E298" s="4" t="s">
        <v>17</v>
      </c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</row>
    <row r="299" spans="1:19" x14ac:dyDescent="0.45">
      <c r="A299" s="17"/>
      <c r="B299" s="18"/>
      <c r="C299" s="18"/>
      <c r="D299" s="17"/>
      <c r="E299" s="4" t="s">
        <v>18</v>
      </c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1:19" ht="15" customHeight="1" x14ac:dyDescent="0.45">
      <c r="A300" s="17">
        <v>2</v>
      </c>
      <c r="B300" s="18" t="s">
        <v>45</v>
      </c>
      <c r="C300" s="18" t="s">
        <v>72</v>
      </c>
      <c r="D300" s="17" t="s">
        <v>13</v>
      </c>
      <c r="E300" s="17"/>
      <c r="F300" s="14"/>
      <c r="G300" s="14">
        <f t="shared" ref="G300:Q300" si="126">SUM(G301:G304)</f>
        <v>10950</v>
      </c>
      <c r="H300" s="14"/>
      <c r="I300" s="14"/>
      <c r="J300" s="14"/>
      <c r="K300" s="14"/>
      <c r="L300" s="14"/>
      <c r="M300" s="14"/>
      <c r="N300" s="14"/>
      <c r="O300" s="14"/>
      <c r="P300" s="14"/>
      <c r="Q300" s="14">
        <f t="shared" si="126"/>
        <v>10950</v>
      </c>
      <c r="R300" s="14"/>
      <c r="S300" s="14"/>
    </row>
    <row r="301" spans="1:19" ht="14.25" customHeight="1" x14ac:dyDescent="0.45">
      <c r="A301" s="17"/>
      <c r="B301" s="18"/>
      <c r="C301" s="18"/>
      <c r="D301" s="17" t="s">
        <v>14</v>
      </c>
      <c r="E301" s="4" t="s">
        <v>15</v>
      </c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1:19" x14ac:dyDescent="0.45">
      <c r="A302" s="17"/>
      <c r="B302" s="18"/>
      <c r="C302" s="18"/>
      <c r="D302" s="17"/>
      <c r="E302" s="4" t="s">
        <v>16</v>
      </c>
      <c r="F302" s="14"/>
      <c r="G302" s="14">
        <f t="shared" ref="G302" si="127">I302+K302+M302+O302+Q302+S302</f>
        <v>10950</v>
      </c>
      <c r="H302" s="14"/>
      <c r="I302" s="14"/>
      <c r="J302" s="14"/>
      <c r="K302" s="14"/>
      <c r="L302" s="14"/>
      <c r="M302" s="14"/>
      <c r="N302" s="14"/>
      <c r="O302" s="14"/>
      <c r="P302" s="14"/>
      <c r="Q302" s="14">
        <v>10950</v>
      </c>
      <c r="R302" s="14"/>
      <c r="S302" s="14"/>
    </row>
    <row r="303" spans="1:19" x14ac:dyDescent="0.45">
      <c r="A303" s="17"/>
      <c r="B303" s="18"/>
      <c r="C303" s="18"/>
      <c r="D303" s="17"/>
      <c r="E303" s="4" t="s">
        <v>17</v>
      </c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1:19" x14ac:dyDescent="0.45">
      <c r="A304" s="17"/>
      <c r="B304" s="18"/>
      <c r="C304" s="18"/>
      <c r="D304" s="17"/>
      <c r="E304" s="4" t="s">
        <v>18</v>
      </c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1:19" ht="15" customHeight="1" x14ac:dyDescent="0.45">
      <c r="A305" s="17">
        <v>3</v>
      </c>
      <c r="B305" s="18" t="s">
        <v>45</v>
      </c>
      <c r="C305" s="18" t="s">
        <v>73</v>
      </c>
      <c r="D305" s="17" t="s">
        <v>13</v>
      </c>
      <c r="E305" s="17"/>
      <c r="F305" s="14"/>
      <c r="G305" s="14">
        <f t="shared" ref="G305:K305" si="128">SUM(G306:G309)</f>
        <v>11624</v>
      </c>
      <c r="H305" s="14"/>
      <c r="I305" s="14"/>
      <c r="J305" s="14"/>
      <c r="K305" s="14">
        <f t="shared" si="128"/>
        <v>11624</v>
      </c>
      <c r="L305" s="14"/>
      <c r="M305" s="14"/>
      <c r="N305" s="14"/>
      <c r="O305" s="14"/>
      <c r="P305" s="14"/>
      <c r="Q305" s="14"/>
      <c r="R305" s="14"/>
      <c r="S305" s="14"/>
    </row>
    <row r="306" spans="1:19" ht="14.25" customHeight="1" x14ac:dyDescent="0.45">
      <c r="A306" s="17"/>
      <c r="B306" s="18"/>
      <c r="C306" s="18"/>
      <c r="D306" s="17" t="s">
        <v>14</v>
      </c>
      <c r="E306" s="4" t="s">
        <v>15</v>
      </c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</row>
    <row r="307" spans="1:19" x14ac:dyDescent="0.45">
      <c r="A307" s="17"/>
      <c r="B307" s="18"/>
      <c r="C307" s="18"/>
      <c r="D307" s="17"/>
      <c r="E307" s="4" t="s">
        <v>16</v>
      </c>
      <c r="F307" s="14"/>
      <c r="G307" s="14">
        <f t="shared" ref="G307" si="129">I307+K307+M307+O307+Q307+S307</f>
        <v>11624</v>
      </c>
      <c r="H307" s="14"/>
      <c r="I307" s="14"/>
      <c r="J307" s="14"/>
      <c r="K307" s="14">
        <v>11624</v>
      </c>
      <c r="L307" s="14"/>
      <c r="M307" s="14"/>
      <c r="N307" s="14"/>
      <c r="O307" s="14"/>
      <c r="P307" s="14"/>
      <c r="Q307" s="14"/>
      <c r="R307" s="14"/>
      <c r="S307" s="14"/>
    </row>
    <row r="308" spans="1:19" x14ac:dyDescent="0.45">
      <c r="A308" s="17"/>
      <c r="B308" s="18"/>
      <c r="C308" s="18"/>
      <c r="D308" s="17"/>
      <c r="E308" s="4" t="s">
        <v>17</v>
      </c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</row>
    <row r="309" spans="1:19" x14ac:dyDescent="0.45">
      <c r="A309" s="17"/>
      <c r="B309" s="18"/>
      <c r="C309" s="18"/>
      <c r="D309" s="17"/>
      <c r="E309" s="4" t="s">
        <v>18</v>
      </c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1:19" ht="15" customHeight="1" x14ac:dyDescent="0.45">
      <c r="A310" s="17">
        <v>4</v>
      </c>
      <c r="B310" s="18" t="s">
        <v>45</v>
      </c>
      <c r="C310" s="18" t="s">
        <v>74</v>
      </c>
      <c r="D310" s="17" t="s">
        <v>13</v>
      </c>
      <c r="E310" s="17"/>
      <c r="F310" s="14"/>
      <c r="G310" s="14">
        <f t="shared" ref="G310:K310" si="130">SUM(G311:G314)</f>
        <v>8770</v>
      </c>
      <c r="H310" s="14"/>
      <c r="I310" s="14"/>
      <c r="J310" s="14"/>
      <c r="K310" s="14">
        <f t="shared" si="130"/>
        <v>8770</v>
      </c>
      <c r="L310" s="14"/>
      <c r="M310" s="14"/>
      <c r="N310" s="14"/>
      <c r="O310" s="14"/>
      <c r="P310" s="14"/>
      <c r="Q310" s="14"/>
      <c r="R310" s="14"/>
      <c r="S310" s="14"/>
    </row>
    <row r="311" spans="1:19" ht="14.25" customHeight="1" x14ac:dyDescent="0.45">
      <c r="A311" s="17"/>
      <c r="B311" s="18"/>
      <c r="C311" s="18"/>
      <c r="D311" s="17" t="s">
        <v>14</v>
      </c>
      <c r="E311" s="4" t="s">
        <v>15</v>
      </c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</row>
    <row r="312" spans="1:19" x14ac:dyDescent="0.45">
      <c r="A312" s="17"/>
      <c r="B312" s="18"/>
      <c r="C312" s="18"/>
      <c r="D312" s="17"/>
      <c r="E312" s="4" t="s">
        <v>16</v>
      </c>
      <c r="F312" s="14"/>
      <c r="G312" s="14">
        <f t="shared" ref="G312" si="131">I312+K312+M312+O312+Q312+S312</f>
        <v>8770</v>
      </c>
      <c r="H312" s="14"/>
      <c r="I312" s="14"/>
      <c r="J312" s="14"/>
      <c r="K312" s="14">
        <v>8770</v>
      </c>
      <c r="L312" s="14"/>
      <c r="M312" s="14"/>
      <c r="N312" s="14"/>
      <c r="O312" s="14"/>
      <c r="P312" s="14"/>
      <c r="Q312" s="14"/>
      <c r="R312" s="14"/>
      <c r="S312" s="14"/>
    </row>
    <row r="313" spans="1:19" x14ac:dyDescent="0.45">
      <c r="A313" s="17"/>
      <c r="B313" s="18"/>
      <c r="C313" s="18"/>
      <c r="D313" s="17"/>
      <c r="E313" s="4" t="s">
        <v>17</v>
      </c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1:19" x14ac:dyDescent="0.45">
      <c r="A314" s="17"/>
      <c r="B314" s="18"/>
      <c r="C314" s="18"/>
      <c r="D314" s="17"/>
      <c r="E314" s="4" t="s">
        <v>18</v>
      </c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</row>
    <row r="315" spans="1:19" x14ac:dyDescent="0.45">
      <c r="A315" s="20" t="s">
        <v>97</v>
      </c>
      <c r="B315" s="20"/>
      <c r="C315" s="20"/>
      <c r="D315" s="17" t="s">
        <v>13</v>
      </c>
      <c r="E315" s="17"/>
      <c r="F315" s="14">
        <f t="shared" ref="F315:S315" si="132">SUM(F320,F325,F330,F335,F340,F345,F350,F355)</f>
        <v>37173.163999999997</v>
      </c>
      <c r="G315" s="14">
        <f t="shared" si="132"/>
        <v>1322257.0593900001</v>
      </c>
      <c r="H315" s="14">
        <f t="shared" si="132"/>
        <v>21762.720000000001</v>
      </c>
      <c r="I315" s="14"/>
      <c r="J315" s="14">
        <f t="shared" si="132"/>
        <v>7253.3739999999998</v>
      </c>
      <c r="K315" s="14">
        <f t="shared" si="132"/>
        <v>25856.734090000002</v>
      </c>
      <c r="L315" s="14">
        <f t="shared" si="132"/>
        <v>717.06999999999994</v>
      </c>
      <c r="M315" s="14">
        <f t="shared" si="132"/>
        <v>638314.86835</v>
      </c>
      <c r="N315" s="14">
        <f t="shared" si="132"/>
        <v>1191.58</v>
      </c>
      <c r="O315" s="14">
        <f t="shared" si="132"/>
        <v>234372.13</v>
      </c>
      <c r="P315" s="14">
        <f t="shared" si="132"/>
        <v>3181.15</v>
      </c>
      <c r="Q315" s="14">
        <f t="shared" si="132"/>
        <v>137157.07695000002</v>
      </c>
      <c r="R315" s="14">
        <f t="shared" si="132"/>
        <v>3067.27</v>
      </c>
      <c r="S315" s="14">
        <f t="shared" si="132"/>
        <v>286556.25</v>
      </c>
    </row>
    <row r="316" spans="1:19" ht="14.25" customHeight="1" x14ac:dyDescent="0.45">
      <c r="A316" s="20"/>
      <c r="B316" s="20"/>
      <c r="C316" s="20"/>
      <c r="D316" s="17" t="s">
        <v>14</v>
      </c>
      <c r="E316" s="4" t="s">
        <v>15</v>
      </c>
      <c r="F316" s="14"/>
      <c r="G316" s="14">
        <f t="shared" ref="G316:S316" si="133">SUM(G321,G326,G331,G336,G341,G346,G351,G356)</f>
        <v>850407.74267000007</v>
      </c>
      <c r="H316" s="14"/>
      <c r="I316" s="14"/>
      <c r="J316" s="14"/>
      <c r="K316" s="14">
        <f t="shared" si="133"/>
        <v>17324.003410000001</v>
      </c>
      <c r="L316" s="14"/>
      <c r="M316" s="14">
        <f t="shared" si="133"/>
        <v>427670.99925999995</v>
      </c>
      <c r="N316" s="14"/>
      <c r="O316" s="14">
        <f t="shared" si="133"/>
        <v>134909.31</v>
      </c>
      <c r="P316" s="14"/>
      <c r="Q316" s="14">
        <f t="shared" si="133"/>
        <v>78510.8</v>
      </c>
      <c r="R316" s="14"/>
      <c r="S316" s="14">
        <f t="shared" si="133"/>
        <v>191992.63</v>
      </c>
    </row>
    <row r="317" spans="1:19" s="3" customFormat="1" x14ac:dyDescent="0.45">
      <c r="A317" s="20"/>
      <c r="B317" s="20"/>
      <c r="C317" s="20"/>
      <c r="D317" s="17"/>
      <c r="E317" s="12" t="s">
        <v>16</v>
      </c>
      <c r="F317" s="14">
        <f t="shared" ref="F317:S317" si="134">SUM(F322,F327,F332,F337,F342,F347,F352,F357)</f>
        <v>35335.42</v>
      </c>
      <c r="G317" s="14">
        <f t="shared" si="134"/>
        <v>442271.44455999997</v>
      </c>
      <c r="H317" s="14">
        <f t="shared" si="134"/>
        <v>21106.76</v>
      </c>
      <c r="I317" s="14"/>
      <c r="J317" s="14">
        <f t="shared" si="134"/>
        <v>6193.49</v>
      </c>
      <c r="K317" s="14">
        <f t="shared" si="134"/>
        <v>8532.7306800000006</v>
      </c>
      <c r="L317" s="14">
        <f t="shared" si="134"/>
        <v>595.16999999999996</v>
      </c>
      <c r="M317" s="14">
        <f t="shared" si="134"/>
        <v>210643.86909000002</v>
      </c>
      <c r="N317" s="14">
        <f t="shared" si="134"/>
        <v>1191.58</v>
      </c>
      <c r="O317" s="14">
        <f t="shared" si="134"/>
        <v>92905.12</v>
      </c>
      <c r="P317" s="14">
        <f t="shared" si="134"/>
        <v>3181.15</v>
      </c>
      <c r="Q317" s="14">
        <f t="shared" si="134"/>
        <v>58318.72479</v>
      </c>
      <c r="R317" s="14">
        <f t="shared" si="134"/>
        <v>3067.27</v>
      </c>
      <c r="S317" s="14">
        <f t="shared" si="134"/>
        <v>71871</v>
      </c>
    </row>
    <row r="318" spans="1:19" x14ac:dyDescent="0.45">
      <c r="A318" s="20"/>
      <c r="B318" s="20"/>
      <c r="C318" s="20"/>
      <c r="D318" s="17"/>
      <c r="E318" s="4" t="s">
        <v>17</v>
      </c>
      <c r="F318" s="14">
        <f t="shared" ref="F318:S318" si="135">SUM(F323,F328,F333,F338,F343,F348,F353,F358)</f>
        <v>1837.7439999999999</v>
      </c>
      <c r="G318" s="14">
        <f t="shared" si="135"/>
        <v>29577.872159999999</v>
      </c>
      <c r="H318" s="14">
        <f t="shared" si="135"/>
        <v>655.96</v>
      </c>
      <c r="I318" s="14"/>
      <c r="J318" s="14">
        <f t="shared" si="135"/>
        <v>1059.884</v>
      </c>
      <c r="K318" s="14"/>
      <c r="L318" s="14">
        <f t="shared" si="135"/>
        <v>121.9</v>
      </c>
      <c r="M318" s="14"/>
      <c r="N318" s="14"/>
      <c r="O318" s="14">
        <f t="shared" si="135"/>
        <v>6557.7</v>
      </c>
      <c r="P318" s="14"/>
      <c r="Q318" s="14">
        <f t="shared" si="135"/>
        <v>327.55216000000001</v>
      </c>
      <c r="R318" s="14"/>
      <c r="S318" s="14">
        <f t="shared" si="135"/>
        <v>22692.62</v>
      </c>
    </row>
    <row r="319" spans="1:19" x14ac:dyDescent="0.45">
      <c r="A319" s="20"/>
      <c r="B319" s="20"/>
      <c r="C319" s="20"/>
      <c r="D319" s="17"/>
      <c r="E319" s="4" t="s">
        <v>18</v>
      </c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</row>
    <row r="320" spans="1:19" ht="28.5" customHeight="1" x14ac:dyDescent="0.45">
      <c r="A320" s="17">
        <v>1</v>
      </c>
      <c r="B320" s="18" t="s">
        <v>46</v>
      </c>
      <c r="C320" s="18" t="s">
        <v>75</v>
      </c>
      <c r="D320" s="17" t="s">
        <v>13</v>
      </c>
      <c r="E320" s="17"/>
      <c r="F320" s="14">
        <f t="shared" ref="F320:S320" si="136">SUM(F321:F324)</f>
        <v>6888</v>
      </c>
      <c r="G320" s="14">
        <f t="shared" si="136"/>
        <v>251989.31695000001</v>
      </c>
      <c r="H320" s="14"/>
      <c r="I320" s="14"/>
      <c r="J320" s="14">
        <f t="shared" si="136"/>
        <v>6170.93</v>
      </c>
      <c r="K320" s="14"/>
      <c r="L320" s="14">
        <f t="shared" si="136"/>
        <v>717.06999999999994</v>
      </c>
      <c r="M320" s="14"/>
      <c r="N320" s="14"/>
      <c r="O320" s="14">
        <f t="shared" si="136"/>
        <v>116576.5</v>
      </c>
      <c r="P320" s="14"/>
      <c r="Q320" s="14">
        <f t="shared" si="136"/>
        <v>1926.7769499999999</v>
      </c>
      <c r="R320" s="14"/>
      <c r="S320" s="14">
        <f t="shared" si="136"/>
        <v>133486.04</v>
      </c>
    </row>
    <row r="321" spans="1:19" ht="24" customHeight="1" x14ac:dyDescent="0.45">
      <c r="A321" s="17"/>
      <c r="B321" s="18"/>
      <c r="C321" s="18"/>
      <c r="D321" s="17" t="s">
        <v>14</v>
      </c>
      <c r="E321" s="4" t="s">
        <v>15</v>
      </c>
      <c r="F321" s="14"/>
      <c r="G321" s="14">
        <f t="shared" ref="F321:G323" si="137">I321+K321+M321+O321+Q321+S321</f>
        <v>167524.1</v>
      </c>
      <c r="H321" s="14"/>
      <c r="I321" s="14"/>
      <c r="J321" s="14"/>
      <c r="K321" s="14"/>
      <c r="L321" s="14"/>
      <c r="M321" s="14"/>
      <c r="N321" s="14"/>
      <c r="O321" s="14">
        <v>78088.47</v>
      </c>
      <c r="P321" s="14"/>
      <c r="Q321" s="14"/>
      <c r="R321" s="14"/>
      <c r="S321" s="14">
        <v>89435.63</v>
      </c>
    </row>
    <row r="322" spans="1:19" ht="21.75" customHeight="1" x14ac:dyDescent="0.45">
      <c r="A322" s="17"/>
      <c r="B322" s="18"/>
      <c r="C322" s="18"/>
      <c r="D322" s="17"/>
      <c r="E322" s="4" t="s">
        <v>16</v>
      </c>
      <c r="F322" s="15">
        <f>H322+J322+L322+N322+P322+R322</f>
        <v>5717.04</v>
      </c>
      <c r="G322" s="14">
        <f t="shared" si="137"/>
        <v>54887.344790000003</v>
      </c>
      <c r="H322" s="14"/>
      <c r="I322" s="14"/>
      <c r="J322" s="14">
        <v>5121.87</v>
      </c>
      <c r="K322" s="14"/>
      <c r="L322" s="14">
        <v>595.16999999999996</v>
      </c>
      <c r="M322" s="14"/>
      <c r="N322" s="14"/>
      <c r="O322" s="14">
        <v>31930.33</v>
      </c>
      <c r="P322" s="14"/>
      <c r="Q322" s="14">
        <v>1599.22479</v>
      </c>
      <c r="R322" s="14"/>
      <c r="S322" s="14">
        <v>21357.79</v>
      </c>
    </row>
    <row r="323" spans="1:19" x14ac:dyDescent="0.45">
      <c r="A323" s="17"/>
      <c r="B323" s="18"/>
      <c r="C323" s="18"/>
      <c r="D323" s="17"/>
      <c r="E323" s="4" t="s">
        <v>17</v>
      </c>
      <c r="F323" s="15">
        <f t="shared" si="137"/>
        <v>1170.96</v>
      </c>
      <c r="G323" s="14">
        <f t="shared" si="137"/>
        <v>29577.872159999999</v>
      </c>
      <c r="H323" s="14"/>
      <c r="I323" s="14"/>
      <c r="J323" s="14">
        <v>1049.06</v>
      </c>
      <c r="K323" s="14"/>
      <c r="L323" s="14">
        <v>121.9</v>
      </c>
      <c r="M323" s="14"/>
      <c r="N323" s="14"/>
      <c r="O323" s="14">
        <v>6557.7</v>
      </c>
      <c r="P323" s="14"/>
      <c r="Q323" s="14">
        <v>327.55216000000001</v>
      </c>
      <c r="R323" s="14"/>
      <c r="S323" s="14">
        <v>22692.62</v>
      </c>
    </row>
    <row r="324" spans="1:19" x14ac:dyDescent="0.45">
      <c r="A324" s="17"/>
      <c r="B324" s="18"/>
      <c r="C324" s="18"/>
      <c r="D324" s="17"/>
      <c r="E324" s="4" t="s">
        <v>18</v>
      </c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</row>
    <row r="325" spans="1:19" ht="29.25" customHeight="1" x14ac:dyDescent="0.45">
      <c r="A325" s="17">
        <v>2</v>
      </c>
      <c r="B325" s="18" t="s">
        <v>46</v>
      </c>
      <c r="C325" s="18" t="s">
        <v>47</v>
      </c>
      <c r="D325" s="17" t="s">
        <v>13</v>
      </c>
      <c r="E325" s="17"/>
      <c r="F325" s="14"/>
      <c r="G325" s="14">
        <f t="shared" ref="G325:M325" si="138">SUM(G326:G329)</f>
        <v>183989.11408999999</v>
      </c>
      <c r="H325" s="14"/>
      <c r="I325" s="14"/>
      <c r="J325" s="14"/>
      <c r="K325" s="14">
        <f t="shared" si="138"/>
        <v>25856.734090000002</v>
      </c>
      <c r="L325" s="14"/>
      <c r="M325" s="14">
        <f t="shared" si="138"/>
        <v>158132.38</v>
      </c>
      <c r="N325" s="14"/>
      <c r="O325" s="14"/>
      <c r="P325" s="14"/>
      <c r="Q325" s="14"/>
      <c r="R325" s="14"/>
      <c r="S325" s="14"/>
    </row>
    <row r="326" spans="1:19" ht="29.25" customHeight="1" x14ac:dyDescent="0.45">
      <c r="A326" s="17"/>
      <c r="B326" s="18"/>
      <c r="C326" s="18"/>
      <c r="D326" s="17" t="s">
        <v>14</v>
      </c>
      <c r="E326" s="4" t="s">
        <v>15</v>
      </c>
      <c r="F326" s="14"/>
      <c r="G326" s="14">
        <f t="shared" ref="G326:G327" si="139">I326+K326+M326+O326+Q326+S326</f>
        <v>123272.70341</v>
      </c>
      <c r="H326" s="14"/>
      <c r="I326" s="14"/>
      <c r="J326" s="14"/>
      <c r="K326" s="14">
        <v>17324.003410000001</v>
      </c>
      <c r="L326" s="14"/>
      <c r="M326" s="14">
        <v>105948.7</v>
      </c>
      <c r="N326" s="14"/>
      <c r="O326" s="14"/>
      <c r="P326" s="14"/>
      <c r="Q326" s="14"/>
      <c r="R326" s="14"/>
      <c r="S326" s="14"/>
    </row>
    <row r="327" spans="1:19" ht="32.25" customHeight="1" x14ac:dyDescent="0.45">
      <c r="A327" s="17"/>
      <c r="B327" s="18"/>
      <c r="C327" s="18"/>
      <c r="D327" s="17"/>
      <c r="E327" s="4" t="s">
        <v>16</v>
      </c>
      <c r="F327" s="14"/>
      <c r="G327" s="14">
        <f t="shared" si="139"/>
        <v>60716.410680000001</v>
      </c>
      <c r="H327" s="14"/>
      <c r="I327" s="14"/>
      <c r="J327" s="14"/>
      <c r="K327" s="14">
        <v>8532.7306800000006</v>
      </c>
      <c r="L327" s="14"/>
      <c r="M327" s="14">
        <v>52183.68</v>
      </c>
      <c r="N327" s="14"/>
      <c r="O327" s="14"/>
      <c r="P327" s="14"/>
      <c r="Q327" s="14"/>
      <c r="R327" s="14"/>
      <c r="S327" s="14"/>
    </row>
    <row r="328" spans="1:19" ht="29.25" customHeight="1" x14ac:dyDescent="0.45">
      <c r="A328" s="17"/>
      <c r="B328" s="18"/>
      <c r="C328" s="18"/>
      <c r="D328" s="17"/>
      <c r="E328" s="4" t="s">
        <v>17</v>
      </c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</row>
    <row r="329" spans="1:19" ht="32.25" customHeight="1" x14ac:dyDescent="0.45">
      <c r="A329" s="17"/>
      <c r="B329" s="18"/>
      <c r="C329" s="18"/>
      <c r="D329" s="17"/>
      <c r="E329" s="4" t="s">
        <v>18</v>
      </c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</row>
    <row r="330" spans="1:19" ht="15" customHeight="1" x14ac:dyDescent="0.45">
      <c r="A330" s="17">
        <v>3</v>
      </c>
      <c r="B330" s="18" t="s">
        <v>46</v>
      </c>
      <c r="C330" s="18" t="s">
        <v>76</v>
      </c>
      <c r="D330" s="17" t="s">
        <v>13</v>
      </c>
      <c r="E330" s="17"/>
      <c r="F330" s="14"/>
      <c r="G330" s="14">
        <f t="shared" ref="G330:Q330" si="140">SUM(G331:G334)</f>
        <v>18050</v>
      </c>
      <c r="H330" s="14"/>
      <c r="I330" s="14"/>
      <c r="J330" s="14"/>
      <c r="K330" s="14"/>
      <c r="L330" s="14"/>
      <c r="M330" s="14"/>
      <c r="N330" s="14"/>
      <c r="O330" s="14"/>
      <c r="P330" s="14"/>
      <c r="Q330" s="14">
        <f t="shared" si="140"/>
        <v>18050</v>
      </c>
      <c r="R330" s="14"/>
      <c r="S330" s="14"/>
    </row>
    <row r="331" spans="1:19" ht="14.25" customHeight="1" x14ac:dyDescent="0.45">
      <c r="A331" s="17"/>
      <c r="B331" s="18"/>
      <c r="C331" s="18"/>
      <c r="D331" s="17" t="s">
        <v>14</v>
      </c>
      <c r="E331" s="4" t="s">
        <v>15</v>
      </c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</row>
    <row r="332" spans="1:19" x14ac:dyDescent="0.45">
      <c r="A332" s="17"/>
      <c r="B332" s="18"/>
      <c r="C332" s="18"/>
      <c r="D332" s="17"/>
      <c r="E332" s="4" t="s">
        <v>16</v>
      </c>
      <c r="F332" s="14"/>
      <c r="G332" s="14">
        <f t="shared" ref="G332" si="141">I332+K332+M332+O332+Q332+S332</f>
        <v>18050</v>
      </c>
      <c r="H332" s="14"/>
      <c r="I332" s="14"/>
      <c r="J332" s="14"/>
      <c r="K332" s="14"/>
      <c r="L332" s="14"/>
      <c r="M332" s="14"/>
      <c r="N332" s="14"/>
      <c r="O332" s="14"/>
      <c r="P332" s="14"/>
      <c r="Q332" s="14">
        <v>18050</v>
      </c>
      <c r="R332" s="14"/>
      <c r="S332" s="14"/>
    </row>
    <row r="333" spans="1:19" x14ac:dyDescent="0.45">
      <c r="A333" s="17"/>
      <c r="B333" s="18"/>
      <c r="C333" s="18"/>
      <c r="D333" s="17"/>
      <c r="E333" s="4" t="s">
        <v>17</v>
      </c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</row>
    <row r="334" spans="1:19" x14ac:dyDescent="0.45">
      <c r="A334" s="17"/>
      <c r="B334" s="18"/>
      <c r="C334" s="18"/>
      <c r="D334" s="17"/>
      <c r="E334" s="4" t="s">
        <v>18</v>
      </c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</row>
    <row r="335" spans="1:19" ht="15" customHeight="1" x14ac:dyDescent="0.45">
      <c r="A335" s="17">
        <v>4</v>
      </c>
      <c r="B335" s="18" t="s">
        <v>46</v>
      </c>
      <c r="C335" s="18" t="s">
        <v>77</v>
      </c>
      <c r="D335" s="17" t="s">
        <v>13</v>
      </c>
      <c r="E335" s="17"/>
      <c r="F335" s="14"/>
      <c r="G335" s="14">
        <f t="shared" ref="G335:O335" si="142">SUM(G336:G339)</f>
        <v>13900.08</v>
      </c>
      <c r="H335" s="14"/>
      <c r="I335" s="14"/>
      <c r="J335" s="14"/>
      <c r="K335" s="14"/>
      <c r="L335" s="14"/>
      <c r="M335" s="14"/>
      <c r="N335" s="14"/>
      <c r="O335" s="14">
        <f t="shared" si="142"/>
        <v>13900.08</v>
      </c>
      <c r="P335" s="14"/>
      <c r="Q335" s="14"/>
      <c r="R335" s="14"/>
      <c r="S335" s="14"/>
    </row>
    <row r="336" spans="1:19" ht="14.25" customHeight="1" x14ac:dyDescent="0.45">
      <c r="A336" s="17"/>
      <c r="B336" s="18"/>
      <c r="C336" s="18"/>
      <c r="D336" s="17" t="s">
        <v>14</v>
      </c>
      <c r="E336" s="4" t="s">
        <v>15</v>
      </c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</row>
    <row r="337" spans="1:19" x14ac:dyDescent="0.45">
      <c r="A337" s="17"/>
      <c r="B337" s="18"/>
      <c r="C337" s="18"/>
      <c r="D337" s="17"/>
      <c r="E337" s="4" t="s">
        <v>16</v>
      </c>
      <c r="F337" s="14"/>
      <c r="G337" s="14">
        <f t="shared" ref="G337" si="143">I337+K337+M337+O337+Q337+S337</f>
        <v>13900.08</v>
      </c>
      <c r="H337" s="14"/>
      <c r="I337" s="14"/>
      <c r="J337" s="14"/>
      <c r="K337" s="14"/>
      <c r="L337" s="14"/>
      <c r="M337" s="14"/>
      <c r="N337" s="14"/>
      <c r="O337" s="14">
        <v>13900.08</v>
      </c>
      <c r="P337" s="14"/>
      <c r="Q337" s="14"/>
      <c r="R337" s="14"/>
      <c r="S337" s="14"/>
    </row>
    <row r="338" spans="1:19" x14ac:dyDescent="0.45">
      <c r="A338" s="17"/>
      <c r="B338" s="18"/>
      <c r="C338" s="18"/>
      <c r="D338" s="17"/>
      <c r="E338" s="4" t="s">
        <v>17</v>
      </c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</row>
    <row r="339" spans="1:19" x14ac:dyDescent="0.45">
      <c r="A339" s="17"/>
      <c r="B339" s="18"/>
      <c r="C339" s="18"/>
      <c r="D339" s="17"/>
      <c r="E339" s="4" t="s">
        <v>18</v>
      </c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</row>
    <row r="340" spans="1:19" ht="15" customHeight="1" x14ac:dyDescent="0.45">
      <c r="A340" s="17">
        <v>5</v>
      </c>
      <c r="B340" s="18" t="s">
        <v>46</v>
      </c>
      <c r="C340" s="19" t="s">
        <v>79</v>
      </c>
      <c r="D340" s="17" t="s">
        <v>13</v>
      </c>
      <c r="E340" s="17"/>
      <c r="F340" s="14">
        <f t="shared" ref="F340:M340" si="144">SUM(F341:F344)</f>
        <v>9905.1999999999989</v>
      </c>
      <c r="G340" s="14">
        <f t="shared" si="144"/>
        <v>165745.57999999999</v>
      </c>
      <c r="H340" s="14">
        <f t="shared" si="144"/>
        <v>9905.1999999999989</v>
      </c>
      <c r="I340" s="14"/>
      <c r="J340" s="14"/>
      <c r="K340" s="14"/>
      <c r="L340" s="14"/>
      <c r="M340" s="14">
        <f t="shared" si="144"/>
        <v>165745.57999999999</v>
      </c>
      <c r="N340" s="14"/>
      <c r="O340" s="14"/>
      <c r="P340" s="14"/>
      <c r="Q340" s="14"/>
      <c r="R340" s="14"/>
      <c r="S340" s="14"/>
    </row>
    <row r="341" spans="1:19" ht="14.25" customHeight="1" x14ac:dyDescent="0.45">
      <c r="A341" s="17"/>
      <c r="B341" s="18"/>
      <c r="C341" s="19"/>
      <c r="D341" s="17" t="s">
        <v>14</v>
      </c>
      <c r="E341" s="4" t="s">
        <v>15</v>
      </c>
      <c r="F341" s="14"/>
      <c r="G341" s="14">
        <f t="shared" ref="F341:G343" si="145">I341+K341+M341+O341+Q341+S341</f>
        <v>111049.54</v>
      </c>
      <c r="H341" s="14"/>
      <c r="I341" s="14"/>
      <c r="J341" s="14"/>
      <c r="K341" s="14"/>
      <c r="L341" s="14"/>
      <c r="M341" s="14">
        <v>111049.54</v>
      </c>
      <c r="N341" s="14"/>
      <c r="O341" s="14"/>
      <c r="P341" s="14"/>
      <c r="Q341" s="14"/>
      <c r="R341" s="14"/>
      <c r="S341" s="14"/>
    </row>
    <row r="342" spans="1:19" x14ac:dyDescent="0.45">
      <c r="A342" s="17"/>
      <c r="B342" s="18"/>
      <c r="C342" s="19"/>
      <c r="D342" s="17"/>
      <c r="E342" s="4" t="s">
        <v>16</v>
      </c>
      <c r="F342" s="14">
        <f t="shared" si="145"/>
        <v>9591.56</v>
      </c>
      <c r="G342" s="14">
        <f t="shared" si="145"/>
        <v>54696.04</v>
      </c>
      <c r="H342" s="14">
        <v>9591.56</v>
      </c>
      <c r="I342" s="14"/>
      <c r="J342" s="14"/>
      <c r="K342" s="14"/>
      <c r="L342" s="14"/>
      <c r="M342" s="14">
        <v>54696.04</v>
      </c>
      <c r="N342" s="14"/>
      <c r="O342" s="14"/>
      <c r="P342" s="14"/>
      <c r="Q342" s="14"/>
      <c r="R342" s="14"/>
      <c r="S342" s="14"/>
    </row>
    <row r="343" spans="1:19" x14ac:dyDescent="0.45">
      <c r="A343" s="17"/>
      <c r="B343" s="18"/>
      <c r="C343" s="19"/>
      <c r="D343" s="17"/>
      <c r="E343" s="4" t="s">
        <v>17</v>
      </c>
      <c r="F343" s="14">
        <f t="shared" si="145"/>
        <v>313.64</v>
      </c>
      <c r="G343" s="14"/>
      <c r="H343" s="14">
        <v>313.64</v>
      </c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</row>
    <row r="344" spans="1:19" ht="26.25" customHeight="1" x14ac:dyDescent="0.45">
      <c r="A344" s="17"/>
      <c r="B344" s="18"/>
      <c r="C344" s="19"/>
      <c r="D344" s="17"/>
      <c r="E344" s="4" t="s">
        <v>18</v>
      </c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</row>
    <row r="345" spans="1:19" ht="15" customHeight="1" x14ac:dyDescent="0.45">
      <c r="A345" s="17">
        <v>6</v>
      </c>
      <c r="B345" s="18" t="s">
        <v>46</v>
      </c>
      <c r="C345" s="19" t="s">
        <v>104</v>
      </c>
      <c r="D345" s="17" t="s">
        <v>13</v>
      </c>
      <c r="E345" s="17"/>
      <c r="F345" s="14">
        <f t="shared" ref="F345:M345" si="146">SUM(F346:F349)</f>
        <v>5889.4439999999995</v>
      </c>
      <c r="G345" s="14">
        <f t="shared" si="146"/>
        <v>120907.91</v>
      </c>
      <c r="H345" s="14">
        <f t="shared" si="146"/>
        <v>4807</v>
      </c>
      <c r="I345" s="14"/>
      <c r="J345" s="14">
        <f t="shared" si="146"/>
        <v>1082.444</v>
      </c>
      <c r="K345" s="14"/>
      <c r="L345" s="14"/>
      <c r="M345" s="14">
        <f t="shared" si="146"/>
        <v>120907.91</v>
      </c>
      <c r="N345" s="14"/>
      <c r="O345" s="14"/>
      <c r="P345" s="14"/>
      <c r="Q345" s="14"/>
      <c r="R345" s="14"/>
      <c r="S345" s="14"/>
    </row>
    <row r="346" spans="1:19" ht="14.25" customHeight="1" x14ac:dyDescent="0.45">
      <c r="A346" s="17"/>
      <c r="B346" s="18"/>
      <c r="C346" s="19"/>
      <c r="D346" s="17" t="s">
        <v>14</v>
      </c>
      <c r="E346" s="4" t="s">
        <v>15</v>
      </c>
      <c r="F346" s="14"/>
      <c r="G346" s="14">
        <f t="shared" ref="F346:G348" si="147">I346+K346+M346+O346+Q346+S346</f>
        <v>81008.3</v>
      </c>
      <c r="H346" s="14"/>
      <c r="I346" s="14"/>
      <c r="J346" s="14"/>
      <c r="K346" s="14"/>
      <c r="L346" s="14"/>
      <c r="M346" s="14">
        <v>81008.3</v>
      </c>
      <c r="N346" s="14"/>
      <c r="O346" s="14"/>
      <c r="P346" s="14"/>
      <c r="Q346" s="14"/>
      <c r="R346" s="14"/>
      <c r="S346" s="14"/>
    </row>
    <row r="347" spans="1:19" x14ac:dyDescent="0.45">
      <c r="A347" s="17"/>
      <c r="B347" s="18"/>
      <c r="C347" s="19"/>
      <c r="D347" s="17"/>
      <c r="E347" s="4" t="s">
        <v>16</v>
      </c>
      <c r="F347" s="14">
        <f t="shared" si="147"/>
        <v>5746.82</v>
      </c>
      <c r="G347" s="14">
        <f t="shared" si="147"/>
        <v>39899.61</v>
      </c>
      <c r="H347" s="14">
        <v>4675.2</v>
      </c>
      <c r="I347" s="14"/>
      <c r="J347" s="14">
        <v>1071.6199999999999</v>
      </c>
      <c r="K347" s="14"/>
      <c r="L347" s="14"/>
      <c r="M347" s="14">
        <v>39899.61</v>
      </c>
      <c r="N347" s="14"/>
      <c r="O347" s="14"/>
      <c r="P347" s="14"/>
      <c r="Q347" s="14"/>
      <c r="R347" s="14"/>
      <c r="S347" s="14"/>
    </row>
    <row r="348" spans="1:19" x14ac:dyDescent="0.45">
      <c r="A348" s="17"/>
      <c r="B348" s="18"/>
      <c r="C348" s="19"/>
      <c r="D348" s="17"/>
      <c r="E348" s="4" t="s">
        <v>17</v>
      </c>
      <c r="F348" s="14">
        <f t="shared" si="147"/>
        <v>142.62400000000002</v>
      </c>
      <c r="G348" s="14"/>
      <c r="H348" s="14">
        <v>131.80000000000001</v>
      </c>
      <c r="I348" s="14"/>
      <c r="J348" s="14">
        <v>10.824</v>
      </c>
      <c r="K348" s="14"/>
      <c r="L348" s="14"/>
      <c r="M348" s="14"/>
      <c r="N348" s="14"/>
      <c r="O348" s="14"/>
      <c r="P348" s="14"/>
      <c r="Q348" s="14"/>
      <c r="R348" s="14"/>
      <c r="S348" s="14"/>
    </row>
    <row r="349" spans="1:19" ht="26.65" customHeight="1" x14ac:dyDescent="0.45">
      <c r="A349" s="17"/>
      <c r="B349" s="18"/>
      <c r="C349" s="19"/>
      <c r="D349" s="17"/>
      <c r="E349" s="4" t="s">
        <v>18</v>
      </c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</row>
    <row r="350" spans="1:19" ht="15" customHeight="1" x14ac:dyDescent="0.45">
      <c r="A350" s="17">
        <v>7</v>
      </c>
      <c r="B350" s="18" t="s">
        <v>46</v>
      </c>
      <c r="C350" s="19" t="s">
        <v>80</v>
      </c>
      <c r="D350" s="17" t="s">
        <v>13</v>
      </c>
      <c r="E350" s="17"/>
      <c r="F350" s="14">
        <f t="shared" ref="F350:O350" si="148">SUM(F351:F354)</f>
        <v>7050.52</v>
      </c>
      <c r="G350" s="14">
        <f t="shared" si="148"/>
        <v>297424.54835</v>
      </c>
      <c r="H350" s="14">
        <f t="shared" si="148"/>
        <v>7050.52</v>
      </c>
      <c r="I350" s="14"/>
      <c r="J350" s="14"/>
      <c r="K350" s="14"/>
      <c r="L350" s="14"/>
      <c r="M350" s="14">
        <f t="shared" si="148"/>
        <v>193528.99835000001</v>
      </c>
      <c r="N350" s="14"/>
      <c r="O350" s="14">
        <f t="shared" si="148"/>
        <v>103895.54999999999</v>
      </c>
      <c r="P350" s="14"/>
      <c r="Q350" s="14"/>
      <c r="R350" s="14"/>
      <c r="S350" s="14"/>
    </row>
    <row r="351" spans="1:19" ht="14.25" customHeight="1" x14ac:dyDescent="0.45">
      <c r="A351" s="17"/>
      <c r="B351" s="18"/>
      <c r="C351" s="19"/>
      <c r="D351" s="17" t="s">
        <v>14</v>
      </c>
      <c r="E351" s="4" t="s">
        <v>15</v>
      </c>
      <c r="F351" s="14"/>
      <c r="G351" s="14">
        <f t="shared" ref="F351:G353" si="149">I351+K351+M351+O351+Q351+S351</f>
        <v>186485.29926</v>
      </c>
      <c r="H351" s="14"/>
      <c r="I351" s="14"/>
      <c r="J351" s="14"/>
      <c r="K351" s="14"/>
      <c r="L351" s="14"/>
      <c r="M351" s="14">
        <v>129664.45926</v>
      </c>
      <c r="N351" s="14"/>
      <c r="O351" s="14">
        <v>56820.84</v>
      </c>
      <c r="P351" s="14"/>
      <c r="Q351" s="14"/>
      <c r="R351" s="14"/>
      <c r="S351" s="14"/>
    </row>
    <row r="352" spans="1:19" x14ac:dyDescent="0.45">
      <c r="A352" s="17"/>
      <c r="B352" s="18"/>
      <c r="C352" s="19"/>
      <c r="D352" s="17"/>
      <c r="E352" s="4" t="s">
        <v>16</v>
      </c>
      <c r="F352" s="14">
        <f t="shared" si="149"/>
        <v>6840</v>
      </c>
      <c r="G352" s="14">
        <f t="shared" si="149"/>
        <v>110939.24909</v>
      </c>
      <c r="H352" s="14">
        <v>6840</v>
      </c>
      <c r="I352" s="14"/>
      <c r="J352" s="14"/>
      <c r="K352" s="14"/>
      <c r="L352" s="14"/>
      <c r="M352" s="14">
        <v>63864.539089999998</v>
      </c>
      <c r="N352" s="14"/>
      <c r="O352" s="14">
        <v>47074.71</v>
      </c>
      <c r="P352" s="14"/>
      <c r="Q352" s="14"/>
      <c r="R352" s="14"/>
      <c r="S352" s="14"/>
    </row>
    <row r="353" spans="1:19" x14ac:dyDescent="0.45">
      <c r="A353" s="17"/>
      <c r="B353" s="18"/>
      <c r="C353" s="19"/>
      <c r="D353" s="17"/>
      <c r="E353" s="4" t="s">
        <v>17</v>
      </c>
      <c r="F353" s="14">
        <f t="shared" si="149"/>
        <v>210.52</v>
      </c>
      <c r="G353" s="14"/>
      <c r="H353" s="14">
        <v>210.52</v>
      </c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</row>
    <row r="354" spans="1:19" ht="26.25" customHeight="1" x14ac:dyDescent="0.45">
      <c r="A354" s="17"/>
      <c r="B354" s="18"/>
      <c r="C354" s="19"/>
      <c r="D354" s="17"/>
      <c r="E354" s="4" t="s">
        <v>18</v>
      </c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</row>
    <row r="355" spans="1:19" ht="15" customHeight="1" x14ac:dyDescent="0.45">
      <c r="A355" s="17">
        <v>8</v>
      </c>
      <c r="B355" s="18" t="s">
        <v>46</v>
      </c>
      <c r="C355" s="18" t="s">
        <v>81</v>
      </c>
      <c r="D355" s="17" t="s">
        <v>13</v>
      </c>
      <c r="E355" s="17"/>
      <c r="F355" s="14">
        <f t="shared" ref="F355:S355" si="150">SUM(F356:F359)</f>
        <v>7440</v>
      </c>
      <c r="G355" s="14">
        <f t="shared" si="150"/>
        <v>270250.51</v>
      </c>
      <c r="H355" s="14"/>
      <c r="I355" s="14"/>
      <c r="J355" s="14"/>
      <c r="K355" s="14"/>
      <c r="L355" s="14"/>
      <c r="M355" s="14"/>
      <c r="N355" s="14">
        <f t="shared" si="150"/>
        <v>1191.58</v>
      </c>
      <c r="O355" s="14"/>
      <c r="P355" s="14">
        <f t="shared" si="150"/>
        <v>3181.15</v>
      </c>
      <c r="Q355" s="14">
        <f t="shared" si="150"/>
        <v>117180.3</v>
      </c>
      <c r="R355" s="14">
        <f t="shared" si="150"/>
        <v>3067.27</v>
      </c>
      <c r="S355" s="14">
        <f t="shared" si="150"/>
        <v>153070.21</v>
      </c>
    </row>
    <row r="356" spans="1:19" ht="14.25" customHeight="1" x14ac:dyDescent="0.45">
      <c r="A356" s="17"/>
      <c r="B356" s="18"/>
      <c r="C356" s="18"/>
      <c r="D356" s="17" t="s">
        <v>14</v>
      </c>
      <c r="E356" s="4" t="s">
        <v>15</v>
      </c>
      <c r="F356" s="14"/>
      <c r="G356" s="14">
        <f t="shared" ref="F356:G357" si="151">I356+K356+M356+O356+Q356+S356</f>
        <v>181067.8</v>
      </c>
      <c r="H356" s="14"/>
      <c r="I356" s="14"/>
      <c r="J356" s="14"/>
      <c r="K356" s="14"/>
      <c r="L356" s="14"/>
      <c r="M356" s="14"/>
      <c r="N356" s="14"/>
      <c r="O356" s="14"/>
      <c r="P356" s="14"/>
      <c r="Q356" s="14">
        <v>78510.8</v>
      </c>
      <c r="R356" s="14"/>
      <c r="S356" s="14">
        <v>102557</v>
      </c>
    </row>
    <row r="357" spans="1:19" x14ac:dyDescent="0.45">
      <c r="A357" s="17"/>
      <c r="B357" s="18"/>
      <c r="C357" s="18"/>
      <c r="D357" s="17"/>
      <c r="E357" s="4" t="s">
        <v>16</v>
      </c>
      <c r="F357" s="14">
        <f t="shared" si="151"/>
        <v>7440</v>
      </c>
      <c r="G357" s="14">
        <f t="shared" si="151"/>
        <v>89182.709999999992</v>
      </c>
      <c r="H357" s="14"/>
      <c r="I357" s="14"/>
      <c r="J357" s="14"/>
      <c r="K357" s="14"/>
      <c r="L357" s="14"/>
      <c r="M357" s="14"/>
      <c r="N357" s="14">
        <v>1191.58</v>
      </c>
      <c r="O357" s="14"/>
      <c r="P357" s="14">
        <v>3181.15</v>
      </c>
      <c r="Q357" s="14">
        <v>38669.5</v>
      </c>
      <c r="R357" s="14">
        <v>3067.27</v>
      </c>
      <c r="S357" s="14">
        <v>50513.21</v>
      </c>
    </row>
    <row r="358" spans="1:19" x14ac:dyDescent="0.45">
      <c r="A358" s="17"/>
      <c r="B358" s="18"/>
      <c r="C358" s="18"/>
      <c r="D358" s="17"/>
      <c r="E358" s="4" t="s">
        <v>17</v>
      </c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</row>
    <row r="359" spans="1:19" ht="49.5" customHeight="1" x14ac:dyDescent="0.45">
      <c r="A359" s="17"/>
      <c r="B359" s="18"/>
      <c r="C359" s="18"/>
      <c r="D359" s="17"/>
      <c r="E359" s="4" t="s">
        <v>18</v>
      </c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</row>
  </sheetData>
  <sheetProtection formatCells="0" formatColumns="0" formatRows="0" insertColumns="0" insertRows="0" insertHyperlinks="0" deleteColumns="0" deleteRows="0" sort="0" autoFilter="0" pivotTables="0"/>
  <mergeCells count="339">
    <mergeCell ref="P1:S1"/>
    <mergeCell ref="A35:A39"/>
    <mergeCell ref="B35:B39"/>
    <mergeCell ref="C35:C39"/>
    <mergeCell ref="A40:A44"/>
    <mergeCell ref="B40:B44"/>
    <mergeCell ref="C40:C44"/>
    <mergeCell ref="D35:E35"/>
    <mergeCell ref="D36:D39"/>
    <mergeCell ref="D40:E40"/>
    <mergeCell ref="D41:D44"/>
    <mergeCell ref="D9:E9"/>
    <mergeCell ref="A4:A8"/>
    <mergeCell ref="B4:B8"/>
    <mergeCell ref="C4:C8"/>
    <mergeCell ref="D4:E8"/>
    <mergeCell ref="F4:S4"/>
    <mergeCell ref="F5:G6"/>
    <mergeCell ref="H5:I6"/>
    <mergeCell ref="J5:K6"/>
    <mergeCell ref="N5:O6"/>
    <mergeCell ref="P5:Q6"/>
    <mergeCell ref="R5:S6"/>
    <mergeCell ref="L5:M6"/>
    <mergeCell ref="A20:A24"/>
    <mergeCell ref="B20:B24"/>
    <mergeCell ref="C20:C24"/>
    <mergeCell ref="D20:E20"/>
    <mergeCell ref="D21:D24"/>
    <mergeCell ref="A15:C19"/>
    <mergeCell ref="D15:E15"/>
    <mergeCell ref="D16:D19"/>
    <mergeCell ref="A10:C14"/>
    <mergeCell ref="D10:E10"/>
    <mergeCell ref="D11:D14"/>
    <mergeCell ref="A30:A34"/>
    <mergeCell ref="B30:B34"/>
    <mergeCell ref="C30:C34"/>
    <mergeCell ref="D30:E30"/>
    <mergeCell ref="D31:D34"/>
    <mergeCell ref="A25:A29"/>
    <mergeCell ref="B25:B29"/>
    <mergeCell ref="C25:C29"/>
    <mergeCell ref="D25:E25"/>
    <mergeCell ref="D26:D29"/>
    <mergeCell ref="A55:C59"/>
    <mergeCell ref="D55:E55"/>
    <mergeCell ref="D56:D59"/>
    <mergeCell ref="A50:A54"/>
    <mergeCell ref="B50:B54"/>
    <mergeCell ref="C50:C54"/>
    <mergeCell ref="D50:E50"/>
    <mergeCell ref="D51:D54"/>
    <mergeCell ref="A45:C49"/>
    <mergeCell ref="D45:E45"/>
    <mergeCell ref="D46:D49"/>
    <mergeCell ref="A65:A69"/>
    <mergeCell ref="B65:B69"/>
    <mergeCell ref="C65:C69"/>
    <mergeCell ref="D65:E65"/>
    <mergeCell ref="D66:D69"/>
    <mergeCell ref="A60:A64"/>
    <mergeCell ref="B60:B64"/>
    <mergeCell ref="C60:C64"/>
    <mergeCell ref="D60:E60"/>
    <mergeCell ref="D61:D64"/>
    <mergeCell ref="A75:A79"/>
    <mergeCell ref="B75:B79"/>
    <mergeCell ref="C75:C79"/>
    <mergeCell ref="D75:E75"/>
    <mergeCell ref="D76:D79"/>
    <mergeCell ref="A70:A74"/>
    <mergeCell ref="B70:B74"/>
    <mergeCell ref="C70:C74"/>
    <mergeCell ref="D70:E70"/>
    <mergeCell ref="D71:D74"/>
    <mergeCell ref="A85:A89"/>
    <mergeCell ref="B85:B89"/>
    <mergeCell ref="C85:C89"/>
    <mergeCell ref="D85:E85"/>
    <mergeCell ref="D86:D89"/>
    <mergeCell ref="A80:A84"/>
    <mergeCell ref="B80:B84"/>
    <mergeCell ref="C80:C84"/>
    <mergeCell ref="D80:E80"/>
    <mergeCell ref="D81:D84"/>
    <mergeCell ref="A100:C104"/>
    <mergeCell ref="D100:E100"/>
    <mergeCell ref="D101:D104"/>
    <mergeCell ref="A95:A99"/>
    <mergeCell ref="B95:B99"/>
    <mergeCell ref="C95:C99"/>
    <mergeCell ref="D95:E95"/>
    <mergeCell ref="D96:D99"/>
    <mergeCell ref="A90:A94"/>
    <mergeCell ref="B90:B94"/>
    <mergeCell ref="C90:C94"/>
    <mergeCell ref="D90:E90"/>
    <mergeCell ref="D91:D94"/>
    <mergeCell ref="A110:A114"/>
    <mergeCell ref="B110:B114"/>
    <mergeCell ref="C110:C114"/>
    <mergeCell ref="D110:E110"/>
    <mergeCell ref="D111:D114"/>
    <mergeCell ref="A105:A109"/>
    <mergeCell ref="B105:B109"/>
    <mergeCell ref="C105:C109"/>
    <mergeCell ref="D105:E105"/>
    <mergeCell ref="D106:D109"/>
    <mergeCell ref="A115:C119"/>
    <mergeCell ref="D115:E115"/>
    <mergeCell ref="D116:D119"/>
    <mergeCell ref="A120:A124"/>
    <mergeCell ref="B120:B124"/>
    <mergeCell ref="C120:C124"/>
    <mergeCell ref="D120:E120"/>
    <mergeCell ref="D121:D124"/>
    <mergeCell ref="A130:A134"/>
    <mergeCell ref="B130:B134"/>
    <mergeCell ref="C130:C134"/>
    <mergeCell ref="D130:E130"/>
    <mergeCell ref="D131:D134"/>
    <mergeCell ref="A125:C129"/>
    <mergeCell ref="D125:E125"/>
    <mergeCell ref="D126:D129"/>
    <mergeCell ref="A145:A149"/>
    <mergeCell ref="B145:B149"/>
    <mergeCell ref="C145:C149"/>
    <mergeCell ref="D145:E145"/>
    <mergeCell ref="D146:D149"/>
    <mergeCell ref="A140:C144"/>
    <mergeCell ref="D140:E140"/>
    <mergeCell ref="D141:D144"/>
    <mergeCell ref="A135:A139"/>
    <mergeCell ref="B135:B139"/>
    <mergeCell ref="C135:C139"/>
    <mergeCell ref="D135:E135"/>
    <mergeCell ref="D136:D139"/>
    <mergeCell ref="A155:A159"/>
    <mergeCell ref="B155:B159"/>
    <mergeCell ref="C155:C159"/>
    <mergeCell ref="D155:E155"/>
    <mergeCell ref="D156:D159"/>
    <mergeCell ref="A150:A154"/>
    <mergeCell ref="B150:B154"/>
    <mergeCell ref="C150:C154"/>
    <mergeCell ref="D150:E150"/>
    <mergeCell ref="D151:D154"/>
    <mergeCell ref="A165:A169"/>
    <mergeCell ref="B165:B169"/>
    <mergeCell ref="C165:C169"/>
    <mergeCell ref="D165:E165"/>
    <mergeCell ref="D166:D169"/>
    <mergeCell ref="A160:A164"/>
    <mergeCell ref="B160:B164"/>
    <mergeCell ref="C160:C164"/>
    <mergeCell ref="D160:E160"/>
    <mergeCell ref="D161:D164"/>
    <mergeCell ref="A175:A179"/>
    <mergeCell ref="B175:B179"/>
    <mergeCell ref="C175:C179"/>
    <mergeCell ref="D175:E175"/>
    <mergeCell ref="D176:D179"/>
    <mergeCell ref="A170:A174"/>
    <mergeCell ref="B170:B174"/>
    <mergeCell ref="C170:C174"/>
    <mergeCell ref="D170:E170"/>
    <mergeCell ref="D171:D174"/>
    <mergeCell ref="A185:A189"/>
    <mergeCell ref="B185:B189"/>
    <mergeCell ref="C185:C189"/>
    <mergeCell ref="D185:E185"/>
    <mergeCell ref="D186:D189"/>
    <mergeCell ref="A180:A184"/>
    <mergeCell ref="B180:B184"/>
    <mergeCell ref="C180:C184"/>
    <mergeCell ref="D180:E180"/>
    <mergeCell ref="D181:D184"/>
    <mergeCell ref="A195:A199"/>
    <mergeCell ref="B195:B199"/>
    <mergeCell ref="C195:C199"/>
    <mergeCell ref="D195:E195"/>
    <mergeCell ref="D196:D199"/>
    <mergeCell ref="A190:A194"/>
    <mergeCell ref="B190:B194"/>
    <mergeCell ref="C190:C194"/>
    <mergeCell ref="D190:E190"/>
    <mergeCell ref="D191:D194"/>
    <mergeCell ref="A205:A209"/>
    <mergeCell ref="B205:B209"/>
    <mergeCell ref="C205:C209"/>
    <mergeCell ref="D205:E205"/>
    <mergeCell ref="D206:D209"/>
    <mergeCell ref="A200:A204"/>
    <mergeCell ref="B200:B204"/>
    <mergeCell ref="C200:C204"/>
    <mergeCell ref="D200:E200"/>
    <mergeCell ref="D201:D204"/>
    <mergeCell ref="A215:A219"/>
    <mergeCell ref="B215:B219"/>
    <mergeCell ref="C215:C219"/>
    <mergeCell ref="D215:E215"/>
    <mergeCell ref="D216:D219"/>
    <mergeCell ref="A210:A214"/>
    <mergeCell ref="B210:B214"/>
    <mergeCell ref="C210:C214"/>
    <mergeCell ref="D210:E210"/>
    <mergeCell ref="D211:D214"/>
    <mergeCell ref="A225:A229"/>
    <mergeCell ref="B225:B229"/>
    <mergeCell ref="C225:C229"/>
    <mergeCell ref="D225:E225"/>
    <mergeCell ref="D226:D229"/>
    <mergeCell ref="A220:A224"/>
    <mergeCell ref="B220:B224"/>
    <mergeCell ref="C220:C224"/>
    <mergeCell ref="D220:E220"/>
    <mergeCell ref="D221:D224"/>
    <mergeCell ref="A240:C244"/>
    <mergeCell ref="D240:E240"/>
    <mergeCell ref="D241:D244"/>
    <mergeCell ref="A235:A239"/>
    <mergeCell ref="B235:B239"/>
    <mergeCell ref="C235:C239"/>
    <mergeCell ref="D235:E235"/>
    <mergeCell ref="D236:D239"/>
    <mergeCell ref="A230:A234"/>
    <mergeCell ref="B230:B234"/>
    <mergeCell ref="C230:C234"/>
    <mergeCell ref="D230:E230"/>
    <mergeCell ref="D231:D234"/>
    <mergeCell ref="A255:A259"/>
    <mergeCell ref="B255:B259"/>
    <mergeCell ref="C255:C259"/>
    <mergeCell ref="D255:E255"/>
    <mergeCell ref="D256:D259"/>
    <mergeCell ref="A250:C254"/>
    <mergeCell ref="D250:E250"/>
    <mergeCell ref="D251:D254"/>
    <mergeCell ref="A245:A249"/>
    <mergeCell ref="B245:B249"/>
    <mergeCell ref="C245:C249"/>
    <mergeCell ref="D245:E245"/>
    <mergeCell ref="D246:D249"/>
    <mergeCell ref="A265:A269"/>
    <mergeCell ref="B265:B269"/>
    <mergeCell ref="C265:C269"/>
    <mergeCell ref="D265:E265"/>
    <mergeCell ref="D266:D269"/>
    <mergeCell ref="A260:A264"/>
    <mergeCell ref="B260:B264"/>
    <mergeCell ref="C260:C264"/>
    <mergeCell ref="D260:E260"/>
    <mergeCell ref="D261:D264"/>
    <mergeCell ref="A280:A284"/>
    <mergeCell ref="B280:B284"/>
    <mergeCell ref="C280:C284"/>
    <mergeCell ref="D280:E280"/>
    <mergeCell ref="D281:D284"/>
    <mergeCell ref="A275:C279"/>
    <mergeCell ref="D275:E275"/>
    <mergeCell ref="D276:D279"/>
    <mergeCell ref="A270:A274"/>
    <mergeCell ref="B270:B274"/>
    <mergeCell ref="C270:C274"/>
    <mergeCell ref="D270:E270"/>
    <mergeCell ref="D271:D274"/>
    <mergeCell ref="A295:A299"/>
    <mergeCell ref="B295:B299"/>
    <mergeCell ref="C295:C299"/>
    <mergeCell ref="D295:E295"/>
    <mergeCell ref="D296:D299"/>
    <mergeCell ref="A290:C294"/>
    <mergeCell ref="D290:E290"/>
    <mergeCell ref="D291:D294"/>
    <mergeCell ref="A285:A289"/>
    <mergeCell ref="B285:B289"/>
    <mergeCell ref="C285:C289"/>
    <mergeCell ref="D285:E285"/>
    <mergeCell ref="D286:D289"/>
    <mergeCell ref="A305:A309"/>
    <mergeCell ref="B305:B309"/>
    <mergeCell ref="C305:C309"/>
    <mergeCell ref="D305:E305"/>
    <mergeCell ref="D306:D309"/>
    <mergeCell ref="A300:A304"/>
    <mergeCell ref="B300:B304"/>
    <mergeCell ref="C300:C304"/>
    <mergeCell ref="D300:E300"/>
    <mergeCell ref="D301:D304"/>
    <mergeCell ref="A320:A324"/>
    <mergeCell ref="B320:B324"/>
    <mergeCell ref="C320:C324"/>
    <mergeCell ref="D320:E320"/>
    <mergeCell ref="D321:D324"/>
    <mergeCell ref="A315:C319"/>
    <mergeCell ref="D315:E315"/>
    <mergeCell ref="D316:D319"/>
    <mergeCell ref="A310:A314"/>
    <mergeCell ref="B310:B314"/>
    <mergeCell ref="C310:C314"/>
    <mergeCell ref="D310:E310"/>
    <mergeCell ref="D311:D314"/>
    <mergeCell ref="D335:E335"/>
    <mergeCell ref="D336:D339"/>
    <mergeCell ref="A330:A334"/>
    <mergeCell ref="B330:B334"/>
    <mergeCell ref="C330:C334"/>
    <mergeCell ref="D330:E330"/>
    <mergeCell ref="D331:D334"/>
    <mergeCell ref="A325:A329"/>
    <mergeCell ref="B325:B329"/>
    <mergeCell ref="C325:C329"/>
    <mergeCell ref="D325:E325"/>
    <mergeCell ref="D326:D329"/>
    <mergeCell ref="A2:S2"/>
    <mergeCell ref="A355:A359"/>
    <mergeCell ref="B355:B359"/>
    <mergeCell ref="C355:C359"/>
    <mergeCell ref="D355:E355"/>
    <mergeCell ref="D356:D359"/>
    <mergeCell ref="A350:A354"/>
    <mergeCell ref="B350:B354"/>
    <mergeCell ref="C350:C354"/>
    <mergeCell ref="D350:E350"/>
    <mergeCell ref="D351:D354"/>
    <mergeCell ref="A345:A349"/>
    <mergeCell ref="B345:B349"/>
    <mergeCell ref="C345:C349"/>
    <mergeCell ref="D345:E345"/>
    <mergeCell ref="D346:D349"/>
    <mergeCell ref="A340:A344"/>
    <mergeCell ref="B340:B344"/>
    <mergeCell ref="C340:C344"/>
    <mergeCell ref="D340:E340"/>
    <mergeCell ref="D341:D344"/>
    <mergeCell ref="A335:A339"/>
    <mergeCell ref="B335:B339"/>
    <mergeCell ref="C335:C339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3" firstPageNumber="31" fitToHeight="0" orientation="landscape" useFirstPageNumber="1" r:id="rId1"/>
  <headerFooter scaleWithDoc="0">
    <oddHeader>&amp;C&amp;"Times New Roman,обычный"&amp;12&amp;P</oddHeader>
  </headerFooter>
  <rowBreaks count="8" manualBreakCount="8">
    <brk id="44" max="18" man="1"/>
    <brk id="89" max="18" man="1"/>
    <brk id="134" max="18" man="1"/>
    <brk id="174" max="18" man="1"/>
    <brk id="219" max="18" man="1"/>
    <brk id="264" max="18" man="1"/>
    <brk id="309" max="18" man="1"/>
    <brk id="34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Ход СМР</vt:lpstr>
      <vt:lpstr>'Ход СМР'!Print_Area</vt:lpstr>
      <vt:lpstr>'Ход СМР'!Print_Titles_0</vt:lpstr>
      <vt:lpstr>'Ход СМР'!Print_Titles_0_0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Юлия Литвин</dc:creator>
  <cp:keywords/>
  <dc:description/>
  <cp:lastModifiedBy>Терехова Ольга Владимировна</cp:lastModifiedBy>
  <cp:lastPrinted>2026-06-10T05:30:55Z</cp:lastPrinted>
  <dcterms:created xsi:type="dcterms:W3CDTF">2006-09-16T00:00:00Z</dcterms:created>
  <dcterms:modified xsi:type="dcterms:W3CDTF">2026-06-10T05:49:26Z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