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0560"/>
  </bookViews>
  <sheets>
    <sheet name="на 01.10.2026 " sheetId="1" r:id="rId1"/>
  </sheets>
  <definedNames>
    <definedName name="_xlnm._FilterDatabase" localSheetId="0" hidden="1">'на 01.10.2026 '!$A$24:$J$41</definedName>
  </definedNames>
  <calcPr calcId="145621"/>
</workbook>
</file>

<file path=xl/calcChain.xml><?xml version="1.0" encoding="utf-8"?>
<calcChain xmlns="http://schemas.openxmlformats.org/spreadsheetml/2006/main">
  <c r="I57" i="1" l="1"/>
  <c r="G55" i="1"/>
  <c r="D55" i="1"/>
  <c r="I54" i="1"/>
  <c r="G53" i="1"/>
  <c r="D53" i="1"/>
  <c r="I52" i="1"/>
  <c r="I50" i="1"/>
  <c r="I49" i="1"/>
  <c r="I48" i="1"/>
  <c r="I47" i="1"/>
  <c r="I46" i="1"/>
  <c r="I45" i="1"/>
  <c r="I44" i="1"/>
  <c r="G43" i="1"/>
  <c r="F43" i="1"/>
  <c r="D43" i="1"/>
  <c r="I43" i="1" s="1"/>
  <c r="C43" i="1"/>
  <c r="C40" i="1" s="1"/>
  <c r="I41" i="1"/>
  <c r="F40" i="1"/>
  <c r="J39" i="1"/>
  <c r="I39" i="1"/>
  <c r="H39" i="1"/>
  <c r="E39" i="1"/>
  <c r="J38" i="1"/>
  <c r="I38" i="1"/>
  <c r="H38" i="1"/>
  <c r="E38" i="1"/>
  <c r="J37" i="1"/>
  <c r="I37" i="1"/>
  <c r="G37" i="1"/>
  <c r="H37" i="1" s="1"/>
  <c r="F37" i="1"/>
  <c r="E37" i="1"/>
  <c r="D37" i="1"/>
  <c r="C37" i="1"/>
  <c r="J36" i="1"/>
  <c r="I36" i="1"/>
  <c r="H36" i="1"/>
  <c r="E36" i="1"/>
  <c r="J35" i="1"/>
  <c r="I35" i="1"/>
  <c r="H35" i="1"/>
  <c r="E35" i="1"/>
  <c r="J34" i="1"/>
  <c r="I34" i="1"/>
  <c r="H34" i="1"/>
  <c r="E34" i="1"/>
  <c r="J33" i="1"/>
  <c r="I33" i="1"/>
  <c r="H33" i="1"/>
  <c r="E33" i="1"/>
  <c r="J32" i="1"/>
  <c r="I32" i="1"/>
  <c r="H32" i="1"/>
  <c r="E32" i="1"/>
  <c r="J31" i="1"/>
  <c r="I31" i="1"/>
  <c r="H31" i="1"/>
  <c r="E31" i="1"/>
  <c r="J30" i="1"/>
  <c r="I30" i="1"/>
  <c r="H30" i="1"/>
  <c r="E30" i="1"/>
  <c r="J29" i="1"/>
  <c r="I29" i="1"/>
  <c r="H29" i="1"/>
  <c r="E29" i="1"/>
  <c r="J28" i="1"/>
  <c r="I28" i="1"/>
  <c r="H28" i="1"/>
  <c r="E28" i="1"/>
  <c r="J27" i="1"/>
  <c r="I27" i="1"/>
  <c r="H27" i="1"/>
  <c r="E27" i="1"/>
  <c r="J26" i="1"/>
  <c r="I26" i="1"/>
  <c r="H26" i="1"/>
  <c r="E26" i="1"/>
  <c r="J25" i="1"/>
  <c r="I25" i="1"/>
  <c r="H25" i="1"/>
  <c r="E25" i="1"/>
  <c r="J24" i="1"/>
  <c r="I24" i="1"/>
  <c r="G24" i="1"/>
  <c r="H24" i="1" s="1"/>
  <c r="F24" i="1"/>
  <c r="E24" i="1"/>
  <c r="D24" i="1"/>
  <c r="C24" i="1"/>
  <c r="J22" i="1"/>
  <c r="I22" i="1"/>
  <c r="J21" i="1"/>
  <c r="I21" i="1"/>
  <c r="J20" i="1"/>
  <c r="I20" i="1"/>
  <c r="H20" i="1"/>
  <c r="E20" i="1"/>
  <c r="J19" i="1"/>
  <c r="I19" i="1"/>
  <c r="H19" i="1"/>
  <c r="E19" i="1"/>
  <c r="J18" i="1"/>
  <c r="I18" i="1"/>
  <c r="H18" i="1"/>
  <c r="E18" i="1"/>
  <c r="J17" i="1"/>
  <c r="I17" i="1"/>
  <c r="H17" i="1"/>
  <c r="E17" i="1"/>
  <c r="J16" i="1"/>
  <c r="I16" i="1"/>
  <c r="H16" i="1"/>
  <c r="E16" i="1"/>
  <c r="J15" i="1"/>
  <c r="I15" i="1"/>
  <c r="H15" i="1"/>
  <c r="E15" i="1"/>
  <c r="J14" i="1"/>
  <c r="I14" i="1"/>
  <c r="H14" i="1"/>
  <c r="E14" i="1"/>
  <c r="J13" i="1"/>
  <c r="I13" i="1"/>
  <c r="H13" i="1"/>
  <c r="E13" i="1"/>
  <c r="J12" i="1"/>
  <c r="I12" i="1"/>
  <c r="H12" i="1"/>
  <c r="E12" i="1"/>
  <c r="J11" i="1"/>
  <c r="I11" i="1"/>
  <c r="H11" i="1"/>
  <c r="E11" i="1"/>
  <c r="J10" i="1"/>
  <c r="I10" i="1"/>
  <c r="G10" i="1"/>
  <c r="G40" i="1" s="1"/>
  <c r="I40" i="1" s="1"/>
  <c r="F10" i="1"/>
  <c r="E10" i="1"/>
  <c r="D10" i="1"/>
  <c r="D40" i="1" s="1"/>
  <c r="C10" i="1"/>
  <c r="H10" i="1" l="1"/>
</calcChain>
</file>

<file path=xl/sharedStrings.xml><?xml version="1.0" encoding="utf-8"?>
<sst xmlns="http://schemas.openxmlformats.org/spreadsheetml/2006/main" count="78" uniqueCount="74">
  <si>
    <t>Информация об исполнении областного бюджета Ленинградской области на 01.10.2026</t>
  </si>
  <si>
    <t>(по данным месячного отчета)</t>
  </si>
  <si>
    <t>тыс.руб.</t>
  </si>
  <si>
    <t>Раздел</t>
  </si>
  <si>
    <t>Наименование раздела</t>
  </si>
  <si>
    <t>на 01.10.2025</t>
  </si>
  <si>
    <t>на 01.10.2026</t>
  </si>
  <si>
    <t>Отклонение</t>
  </si>
  <si>
    <t>Темп роста</t>
  </si>
  <si>
    <t>Назначено на год</t>
  </si>
  <si>
    <t>Исполнено</t>
  </si>
  <si>
    <t>% исполнения плана года</t>
  </si>
  <si>
    <t>5=4/3*100</t>
  </si>
  <si>
    <t>8=7/6*100</t>
  </si>
  <si>
    <t>9=7-4</t>
  </si>
  <si>
    <t>10=7/4*100</t>
  </si>
  <si>
    <t>ДОХОДЫ (всего), в том числе:</t>
  </si>
  <si>
    <t>Налоговые и неналоговые доходы, в том числе:</t>
  </si>
  <si>
    <t>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</si>
  <si>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</si>
  <si>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</si>
  <si>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совокупный доход</t>
  </si>
  <si>
    <t xml:space="preserve"> - налоги на имущество</t>
  </si>
  <si>
    <t xml:space="preserve"> - акцизы</t>
  </si>
  <si>
    <t>Неналоговые доходы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</si>
  <si>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</si>
  <si>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</si>
  <si>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 xml:space="preserve"> - доходы от возврата межбюджетных трансфертов, имеющих целевое назначение, прошлых лет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</si>
  <si>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</si>
  <si>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>РАСХОДЫ (всего), в том числе:</t>
  </si>
  <si>
    <t>0100</t>
  </si>
  <si>
    <t>Общегосударственные вопросы</t>
  </si>
  <si>
    <t>0200</t>
  </si>
  <si>
    <t xml:space="preserve">Национальная оборона 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</si>
  <si>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</si>
  <si>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</si>
  <si>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</si>
  <si>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</si>
  <si>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</si>
  <si>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</si>
  <si>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</si>
  <si>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</si>
  <si>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</si>
  <si>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</si>
  <si>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</si>
  <si>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</si>
  <si>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</si>
  <si>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</si>
  <si>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</si>
  <si>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</si>
  <si>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</si>
  <si>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</si>
  <si>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</si>
  <si>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</si>
  <si>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</si>
  <si>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</si>
  <si>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</si>
  <si>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</si>
  <si>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</si>
  <si>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 xml:space="preserve">Дефицит (-), </t>
  </si>
  <si>
    <t>Профицит (+)</t>
  </si>
  <si>
    <t>ИСТОЧНИКИ ФИНАНСИРОВАНИЯ ДЕФИЦИТА (всего)</t>
  </si>
  <si>
    <t>Государственные ценные бумаги</t>
  </si>
  <si>
    <t>Бюджетные кредиты из других бюджетов бюджетной системы Российской Федерации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</si>
  <si>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</si>
  <si>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</t>
  </si>
  <si>
    <t>Акции и иные формы участия в капитале, находящегося в государственной муниципальной собственности</t>
  </si>
  <si>
    <t>Увеличение финансовых активов в собственности субъектов Российской Федерации за счет средств организаций</t>
  </si>
  <si>
    <t>Изменения финансовых активов в государственной собственности за счет приобретения ценных бумаг по договорам репо</t>
  </si>
  <si>
    <t>Объем государственного долга Ленинградской области</t>
  </si>
  <si>
    <t>% от налоговых и неналоговых доходов</t>
  </si>
  <si>
    <t>в т.ч. рыночные заимствования</t>
  </si>
  <si>
    <t>ОСТАТКИ СРЕДСТВ БЮДЖЕТОВ НА ОТЧЕТНУЮ ДАТУ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</si>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</sst>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0000"/>
    <numFmt numFmtId="165" formatCode="#,##0.0000000000000"/>
    <numFmt numFmtId="166" formatCode="#,##0.000000000000000000000000000000000000"/>
    <numFmt numFmtId="167" formatCode="#,##0.0"/>
    <numFmt numFmtId="168" formatCode="0.0"/>
  </numFmts>
  <fonts count="25" x14ac:knownFonts="1">
    <font>
      <sz val="8"/>
      <name val="Helv"/>
      <charset val="204"/>
    </font>
    <font>
      <sz val="8"/>
      <name val="Helv"/>
      <charset val="204"/>
    </font>
    <font>
      <sz val="10"/>
      <name val="Arial Cyr"/>
      <family val="2"/>
      <charset val="204"/>
    </font>
    <font>
      <sz val="8"/>
      <color theme="1"/>
      <name val="Arial Cyr"/>
      <family val="2"/>
      <charset val="204"/>
    </font>
    <font>
      <b/>
      <sz val="12"/>
      <color indexed="8"/>
      <name val="Arial Cyr"/>
      <family val="2"/>
      <charset val="204"/>
    </font>
    <font>
      <b/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theme="1"/>
      <name val="Arial Cyr"/>
      <charset val="204"/>
    </font>
    <font>
      <i/>
      <sz val="10"/>
      <color indexed="8"/>
      <name val="Arial CYR"/>
      <family val="2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sz val="10"/>
      <color theme="1"/>
      <name val="Arial Cyr"/>
      <charset val="204"/>
    </font>
    <font>
      <b/>
      <sz val="10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8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sz val="7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3">
    <xf numFmtId="0" fontId="0" fillId="0" borderId="0"/>
    <xf numFmtId="0" fontId="9" fillId="0" borderId="0"/>
    <xf numFmtId="0" fontId="1" fillId="0" borderId="0"/>
    <xf numFmtId="4" fontId="20" fillId="0" borderId="8">
      <alignment horizontal="right"/>
    </xf>
    <xf numFmtId="0" fontId="21" fillId="0" borderId="0"/>
    <xf numFmtId="4" fontId="20" fillId="0" borderId="9">
      <alignment horizontal="right"/>
    </xf>
    <xf numFmtId="4" fontId="20" fillId="0" borderId="9">
      <alignment horizontal="right"/>
    </xf>
    <xf numFmtId="0" fontId="22" fillId="0" borderId="10"/>
    <xf numFmtId="4" fontId="20" fillId="0" borderId="8">
      <alignment horizontal="right"/>
    </xf>
    <xf numFmtId="4" fontId="23" fillId="0" borderId="9">
      <alignment horizontal="right" vertical="center" shrinkToFit="1"/>
    </xf>
    <xf numFmtId="4" fontId="20" fillId="0" borderId="8">
      <alignment horizontal="right"/>
    </xf>
    <xf numFmtId="4" fontId="24" fillId="0" borderId="9">
      <alignment horizontal="right" vertical="center"/>
    </xf>
    <xf numFmtId="0" fontId="1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horizontal="center" vertical="top"/>
    </xf>
    <xf numFmtId="165" fontId="3" fillId="2" borderId="0" xfId="0" applyNumberFormat="1" applyFont="1" applyFill="1" applyAlignment="1">
      <alignment horizontal="center" vertical="top"/>
    </xf>
    <xf numFmtId="166" fontId="3" fillId="2" borderId="0" xfId="0" applyNumberFormat="1" applyFont="1" applyFill="1" applyAlignment="1">
      <alignment horizontal="center" vertical="top"/>
    </xf>
    <xf numFmtId="0" fontId="5" fillId="2" borderId="0" xfId="0" applyFont="1" applyFill="1" applyBorder="1" applyAlignment="1">
      <alignment horizontal="center" vertical="top" shrinkToFit="1"/>
    </xf>
    <xf numFmtId="0" fontId="6" fillId="2" borderId="0" xfId="0" applyFont="1" applyFill="1" applyAlignment="1">
      <alignment horizontal="center" vertical="top" shrinkToFit="1"/>
    </xf>
    <xf numFmtId="167" fontId="2" fillId="2" borderId="0" xfId="0" applyNumberFormat="1" applyFont="1" applyFill="1" applyAlignment="1">
      <alignment horizontal="center" vertical="top"/>
    </xf>
    <xf numFmtId="167" fontId="7" fillId="2" borderId="0" xfId="0" applyNumberFormat="1" applyFont="1" applyFill="1" applyAlignment="1">
      <alignment horizontal="center" vertical="top"/>
    </xf>
    <xf numFmtId="167" fontId="7" fillId="2" borderId="0" xfId="0" applyNumberFormat="1" applyFont="1" applyFill="1" applyAlignment="1">
      <alignment horizontal="right" vertical="top" shrinkToFit="1"/>
    </xf>
    <xf numFmtId="0" fontId="2" fillId="2" borderId="0" xfId="0" applyFont="1" applyFill="1" applyAlignment="1">
      <alignment horizontal="right" vertical="top" shrinkToFit="1"/>
    </xf>
    <xf numFmtId="0" fontId="2" fillId="2" borderId="0" xfId="0" applyFont="1" applyFill="1" applyAlignment="1">
      <alignment horizontal="right" vertical="top"/>
    </xf>
    <xf numFmtId="0" fontId="6" fillId="2" borderId="6" xfId="0" applyNumberFormat="1" applyFont="1" applyFill="1" applyBorder="1" applyAlignment="1">
      <alignment horizontal="center" vertical="top" wrapText="1" shrinkToFit="1"/>
    </xf>
    <xf numFmtId="0" fontId="7" fillId="2" borderId="6" xfId="0" applyNumberFormat="1" applyFont="1" applyFill="1" applyBorder="1" applyAlignment="1">
      <alignment horizontal="center" vertical="top" wrapText="1" shrinkToFit="1"/>
    </xf>
    <xf numFmtId="167" fontId="7" fillId="2" borderId="6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6" fillId="2" borderId="7" xfId="0" applyFont="1" applyFill="1" applyBorder="1" applyAlignment="1">
      <alignment horizontal="center" vertical="top" wrapText="1" shrinkToFit="1"/>
    </xf>
    <xf numFmtId="0" fontId="8" fillId="2" borderId="7" xfId="0" applyFont="1" applyFill="1" applyBorder="1" applyAlignment="1">
      <alignment horizontal="left" vertical="top" wrapText="1" shrinkToFit="1"/>
    </xf>
    <xf numFmtId="167" fontId="10" fillId="2" borderId="7" xfId="1" applyNumberFormat="1" applyFont="1" applyFill="1" applyBorder="1" applyAlignment="1">
      <alignment horizontal="center" vertical="top"/>
    </xf>
    <xf numFmtId="167" fontId="10" fillId="2" borderId="7" xfId="0" applyNumberFormat="1" applyFont="1" applyFill="1" applyBorder="1" applyAlignment="1">
      <alignment horizontal="center" vertical="top" shrinkToFit="1"/>
    </xf>
    <xf numFmtId="167" fontId="11" fillId="2" borderId="7" xfId="0" applyNumberFormat="1" applyFont="1" applyFill="1" applyBorder="1" applyAlignment="1">
      <alignment horizontal="center" vertical="top" shrinkToFit="1"/>
    </xf>
    <xf numFmtId="167" fontId="12" fillId="2" borderId="7" xfId="0" applyNumberFormat="1" applyFont="1" applyFill="1" applyBorder="1" applyAlignment="1">
      <alignment horizontal="center" vertical="top" wrapText="1" shrinkToFit="1"/>
    </xf>
    <xf numFmtId="0" fontId="6" fillId="2" borderId="7" xfId="0" applyFont="1" applyFill="1" applyBorder="1" applyAlignment="1">
      <alignment horizontal="left" vertical="top" wrapText="1" shrinkToFit="1"/>
    </xf>
    <xf numFmtId="167" fontId="7" fillId="2" borderId="7" xfId="1" applyNumberFormat="1" applyFont="1" applyFill="1" applyBorder="1" applyAlignment="1">
      <alignment horizontal="center" vertical="top"/>
    </xf>
    <xf numFmtId="167" fontId="7" fillId="2" borderId="7" xfId="0" applyNumberFormat="1" applyFont="1" applyFill="1" applyBorder="1" applyAlignment="1">
      <alignment horizontal="center" vertical="top" shrinkToFit="1"/>
    </xf>
    <xf numFmtId="167" fontId="2" fillId="2" borderId="7" xfId="0" applyNumberFormat="1" applyFont="1" applyFill="1" applyBorder="1" applyAlignment="1">
      <alignment horizontal="center" vertical="top" shrinkToFit="1"/>
    </xf>
    <xf numFmtId="167" fontId="7" fillId="2" borderId="7" xfId="0" applyNumberFormat="1" applyFont="1" applyFill="1" applyBorder="1" applyAlignment="1">
      <alignment horizontal="center" vertical="top" wrapText="1" shrinkToFit="1"/>
    </xf>
    <xf numFmtId="49" fontId="6" fillId="2" borderId="7" xfId="0" applyNumberFormat="1" applyFont="1" applyFill="1" applyBorder="1" applyAlignment="1">
      <alignment horizontal="left" vertical="top" wrapText="1" shrinkToFit="1"/>
    </xf>
    <xf numFmtId="0" fontId="13" fillId="2" borderId="7" xfId="0" applyFont="1" applyFill="1" applyBorder="1" applyAlignment="1">
      <alignment horizontal="left" vertical="top" wrapText="1" shrinkToFit="1"/>
    </xf>
    <xf numFmtId="167" fontId="10" fillId="2" borderId="7" xfId="0" applyNumberFormat="1" applyFont="1" applyFill="1" applyBorder="1" applyAlignment="1">
      <alignment horizontal="center" vertical="top"/>
    </xf>
    <xf numFmtId="49" fontId="14" fillId="2" borderId="7" xfId="0" applyNumberFormat="1" applyFont="1" applyFill="1" applyBorder="1" applyAlignment="1">
      <alignment horizontal="center" vertical="top" wrapText="1" shrinkToFit="1"/>
    </xf>
    <xf numFmtId="0" fontId="14" fillId="2" borderId="7" xfId="0" applyFont="1" applyFill="1" applyBorder="1" applyAlignment="1">
      <alignment horizontal="left" vertical="top" wrapText="1" shrinkToFit="1"/>
    </xf>
    <xf numFmtId="167" fontId="15" fillId="2" borderId="7" xfId="0" applyNumberFormat="1" applyFont="1" applyFill="1" applyBorder="1" applyAlignment="1">
      <alignment horizontal="center" vertical="top" wrapText="1"/>
    </xf>
    <xf numFmtId="167" fontId="16" fillId="2" borderId="7" xfId="0" applyNumberFormat="1" applyFont="1" applyFill="1" applyBorder="1" applyAlignment="1">
      <alignment horizontal="center" vertical="top" shrinkToFit="1"/>
    </xf>
    <xf numFmtId="167" fontId="16" fillId="2" borderId="7" xfId="0" applyNumberFormat="1" applyFont="1" applyFill="1" applyBorder="1" applyAlignment="1">
      <alignment horizontal="center" vertical="top" wrapText="1"/>
    </xf>
    <xf numFmtId="167" fontId="15" fillId="2" borderId="7" xfId="0" applyNumberFormat="1" applyFont="1" applyFill="1" applyBorder="1" applyAlignment="1">
      <alignment horizontal="center" vertical="top" shrinkToFit="1"/>
    </xf>
    <xf numFmtId="167" fontId="16" fillId="2" borderId="7" xfId="0" applyNumberFormat="1" applyFont="1" applyFill="1" applyBorder="1" applyAlignment="1">
      <alignment horizontal="center" vertical="top" wrapText="1" shrinkToFit="1"/>
    </xf>
    <xf numFmtId="0" fontId="15" fillId="2" borderId="0" xfId="0" applyFont="1" applyFill="1" applyAlignment="1">
      <alignment vertical="top"/>
    </xf>
    <xf numFmtId="167" fontId="15" fillId="2" borderId="7" xfId="1" applyNumberFormat="1" applyFont="1" applyFill="1" applyBorder="1" applyAlignment="1">
      <alignment horizontal="center" vertical="top"/>
    </xf>
    <xf numFmtId="167" fontId="16" fillId="2" borderId="7" xfId="1" applyNumberFormat="1" applyFont="1" applyFill="1" applyBorder="1" applyAlignment="1">
      <alignment horizontal="center" vertical="top"/>
    </xf>
    <xf numFmtId="167" fontId="16" fillId="0" borderId="7" xfId="1" applyNumberFormat="1" applyFont="1" applyFill="1" applyBorder="1" applyAlignment="1">
      <alignment horizontal="center" vertical="top"/>
    </xf>
    <xf numFmtId="167" fontId="16" fillId="0" borderId="7" xfId="0" applyNumberFormat="1" applyFont="1" applyFill="1" applyBorder="1" applyAlignment="1">
      <alignment horizontal="center" vertical="top" wrapText="1"/>
    </xf>
    <xf numFmtId="4" fontId="16" fillId="2" borderId="7" xfId="0" applyNumberFormat="1" applyFont="1" applyFill="1" applyBorder="1" applyAlignment="1">
      <alignment horizontal="center" vertical="top" shrinkToFit="1"/>
    </xf>
    <xf numFmtId="167" fontId="15" fillId="0" borderId="7" xfId="0" applyNumberFormat="1" applyFont="1" applyFill="1" applyBorder="1" applyAlignment="1">
      <alignment horizontal="center" vertical="top" wrapText="1"/>
    </xf>
    <xf numFmtId="49" fontId="8" fillId="2" borderId="7" xfId="0" applyNumberFormat="1" applyFont="1" applyFill="1" applyBorder="1" applyAlignment="1">
      <alignment horizontal="center" vertical="top" wrapText="1" shrinkToFit="1"/>
    </xf>
    <xf numFmtId="49" fontId="11" fillId="2" borderId="7" xfId="0" applyNumberFormat="1" applyFont="1" applyFill="1" applyBorder="1" applyAlignment="1">
      <alignment horizontal="center" vertical="top" wrapText="1" shrinkToFit="1"/>
    </xf>
    <xf numFmtId="0" fontId="11" fillId="2" borderId="7" xfId="0" applyFont="1" applyFill="1" applyBorder="1" applyAlignment="1">
      <alignment horizontal="left" vertical="top" wrapText="1" shrinkToFit="1"/>
    </xf>
    <xf numFmtId="49" fontId="17" fillId="2" borderId="7" xfId="0" applyNumberFormat="1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left" vertical="top" wrapText="1" shrinkToFit="1"/>
    </xf>
    <xf numFmtId="0" fontId="18" fillId="2" borderId="0" xfId="0" applyFont="1" applyFill="1" applyAlignment="1">
      <alignment vertical="top"/>
    </xf>
    <xf numFmtId="49" fontId="6" fillId="2" borderId="7" xfId="0" applyNumberFormat="1" applyFont="1" applyFill="1" applyBorder="1" applyAlignment="1">
      <alignment horizontal="center" vertical="top" wrapText="1" shrinkToFit="1"/>
    </xf>
    <xf numFmtId="49" fontId="6" fillId="3" borderId="7" xfId="0" applyNumberFormat="1" applyFont="1" applyFill="1" applyBorder="1" applyAlignment="1">
      <alignment horizontal="center" vertical="top" shrinkToFit="1"/>
    </xf>
    <xf numFmtId="0" fontId="6" fillId="3" borderId="7" xfId="0" applyNumberFormat="1" applyFont="1" applyFill="1" applyBorder="1" applyAlignment="1">
      <alignment horizontal="left" vertical="top" wrapText="1" shrinkToFit="1"/>
    </xf>
    <xf numFmtId="167" fontId="7" fillId="3" borderId="7" xfId="0" applyNumberFormat="1" applyFont="1" applyFill="1" applyBorder="1" applyAlignment="1">
      <alignment horizontal="center" vertical="top" shrinkToFit="1"/>
    </xf>
    <xf numFmtId="167" fontId="2" fillId="3" borderId="7" xfId="0" applyNumberFormat="1" applyFont="1" applyFill="1" applyBorder="1" applyAlignment="1">
      <alignment horizontal="center" vertical="top" shrinkToFit="1"/>
    </xf>
    <xf numFmtId="167" fontId="12" fillId="3" borderId="7" xfId="0" applyNumberFormat="1" applyFont="1" applyFill="1" applyBorder="1" applyAlignment="1">
      <alignment horizontal="center" vertical="top" wrapText="1" shrinkToFit="1"/>
    </xf>
    <xf numFmtId="0" fontId="2" fillId="3" borderId="0" xfId="0" applyFont="1" applyFill="1" applyAlignment="1">
      <alignment vertical="top"/>
    </xf>
    <xf numFmtId="49" fontId="6" fillId="2" borderId="7" xfId="0" applyNumberFormat="1" applyFont="1" applyFill="1" applyBorder="1" applyAlignment="1">
      <alignment horizontal="center" vertical="top" shrinkToFit="1"/>
    </xf>
    <xf numFmtId="0" fontId="6" fillId="2" borderId="7" xfId="0" applyNumberFormat="1" applyFont="1" applyFill="1" applyBorder="1" applyAlignment="1">
      <alignment horizontal="left" vertical="top" wrapText="1" shrinkToFit="1"/>
    </xf>
    <xf numFmtId="0" fontId="6" fillId="2" borderId="7" xfId="0" applyFont="1" applyFill="1" applyBorder="1" applyAlignment="1">
      <alignment horizontal="center" vertical="top" shrinkToFit="1"/>
    </xf>
    <xf numFmtId="0" fontId="6" fillId="2" borderId="7" xfId="0" applyFont="1" applyFill="1" applyBorder="1" applyAlignment="1">
      <alignment vertical="top" shrinkToFit="1"/>
    </xf>
    <xf numFmtId="0" fontId="6" fillId="2" borderId="0" xfId="0" applyFont="1" applyFill="1" applyBorder="1" applyAlignment="1">
      <alignment horizontal="center" vertical="top" shrinkToFit="1"/>
    </xf>
    <xf numFmtId="0" fontId="6" fillId="2" borderId="0" xfId="0" applyFont="1" applyFill="1" applyBorder="1" applyAlignment="1">
      <alignment vertical="top" shrinkToFit="1"/>
    </xf>
    <xf numFmtId="167" fontId="7" fillId="2" borderId="0" xfId="0" applyNumberFormat="1" applyFont="1" applyFill="1" applyBorder="1" applyAlignment="1">
      <alignment horizontal="center" vertical="top" shrinkToFit="1"/>
    </xf>
    <xf numFmtId="167" fontId="6" fillId="2" borderId="0" xfId="0" applyNumberFormat="1" applyFont="1" applyFill="1" applyBorder="1" applyAlignment="1">
      <alignment horizontal="center" vertical="top" shrinkToFit="1"/>
    </xf>
    <xf numFmtId="0" fontId="5" fillId="2" borderId="7" xfId="0" applyFont="1" applyFill="1" applyBorder="1" applyAlignment="1">
      <alignment vertical="top" shrinkToFit="1"/>
    </xf>
    <xf numFmtId="167" fontId="6" fillId="2" borderId="7" xfId="0" applyNumberFormat="1" applyFont="1" applyFill="1" applyBorder="1" applyAlignment="1">
      <alignment horizontal="center" vertical="top" shrinkToFit="1"/>
    </xf>
    <xf numFmtId="0" fontId="14" fillId="2" borderId="7" xfId="0" applyFont="1" applyFill="1" applyBorder="1" applyAlignment="1">
      <alignment vertical="top" shrinkToFit="1"/>
    </xf>
    <xf numFmtId="167" fontId="2" fillId="0" borderId="7" xfId="0" applyNumberFormat="1" applyFont="1" applyFill="1" applyBorder="1" applyAlignment="1">
      <alignment horizontal="center" vertical="top" shrinkToFit="1"/>
    </xf>
    <xf numFmtId="0" fontId="19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168" fontId="7" fillId="2" borderId="0" xfId="0" applyNumberFormat="1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top" shrinkToFit="1"/>
    </xf>
    <xf numFmtId="0" fontId="6" fillId="2" borderId="3" xfId="0" applyFont="1" applyFill="1" applyBorder="1" applyAlignment="1">
      <alignment horizontal="center" vertical="top" shrinkToFit="1"/>
    </xf>
    <xf numFmtId="0" fontId="6" fillId="2" borderId="4" xfId="0" applyFont="1" applyFill="1" applyBorder="1" applyAlignment="1">
      <alignment horizontal="center" vertical="top" shrinkToFit="1"/>
    </xf>
    <xf numFmtId="0" fontId="2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 shrinkToFit="1"/>
    </xf>
    <xf numFmtId="0" fontId="5" fillId="2" borderId="0" xfId="0" applyFont="1" applyFill="1" applyBorder="1" applyAlignment="1">
      <alignment horizontal="center" vertical="top" shrinkToFit="1"/>
    </xf>
    <xf numFmtId="0" fontId="6" fillId="2" borderId="1" xfId="0" applyNumberFormat="1" applyFont="1" applyFill="1" applyBorder="1" applyAlignment="1">
      <alignment horizontal="center" vertical="top" wrapText="1" shrinkToFit="1"/>
    </xf>
    <xf numFmtId="0" fontId="6" fillId="2" borderId="5" xfId="0" applyNumberFormat="1" applyFont="1" applyFill="1" applyBorder="1" applyAlignment="1">
      <alignment horizontal="center" vertical="top" wrapText="1" shrinkToFit="1"/>
    </xf>
    <xf numFmtId="0" fontId="6" fillId="2" borderId="6" xfId="0" applyNumberFormat="1" applyFont="1" applyFill="1" applyBorder="1" applyAlignment="1">
      <alignment horizontal="center" vertical="top" wrapText="1" shrinkToFit="1"/>
    </xf>
    <xf numFmtId="0" fontId="7" fillId="2" borderId="2" xfId="0" applyNumberFormat="1" applyFont="1" applyFill="1" applyBorder="1" applyAlignment="1">
      <alignment horizontal="center" vertical="top" wrapText="1" shrinkToFit="1"/>
    </xf>
    <xf numFmtId="0" fontId="7" fillId="2" borderId="3" xfId="0" applyNumberFormat="1" applyFont="1" applyFill="1" applyBorder="1" applyAlignment="1">
      <alignment horizontal="center" vertical="top" wrapText="1" shrinkToFit="1"/>
    </xf>
    <xf numFmtId="0" fontId="7" fillId="2" borderId="4" xfId="0" applyNumberFormat="1" applyFont="1" applyFill="1" applyBorder="1" applyAlignment="1">
      <alignment horizontal="center" vertical="top" wrapText="1" shrinkToFit="1"/>
    </xf>
    <xf numFmtId="167" fontId="7" fillId="2" borderId="2" xfId="0" applyNumberFormat="1" applyFont="1" applyFill="1" applyBorder="1" applyAlignment="1">
      <alignment horizontal="center" vertical="top" wrapText="1" shrinkToFit="1"/>
    </xf>
    <xf numFmtId="167" fontId="7" fillId="2" borderId="3" xfId="0" applyNumberFormat="1" applyFont="1" applyFill="1" applyBorder="1" applyAlignment="1">
      <alignment horizontal="center" vertical="top" wrapText="1" shrinkToFit="1"/>
    </xf>
    <xf numFmtId="167" fontId="7" fillId="2" borderId="4" xfId="0" applyNumberFormat="1" applyFont="1" applyFill="1" applyBorder="1" applyAlignment="1">
      <alignment horizontal="center" vertical="top" wrapText="1" shrinkToFit="1"/>
    </xf>
    <xf numFmtId="0" fontId="2" fillId="2" borderId="1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2" fillId="2" borderId="6" xfId="0" applyFont="1" applyFill="1" applyBorder="1" applyAlignment="1">
      <alignment horizontal="center" vertical="top" wrapText="1" shrinkToFit="1"/>
    </xf>
    <xf numFmtId="0" fontId="7" fillId="2" borderId="1" xfId="0" applyNumberFormat="1" applyFont="1" applyFill="1" applyBorder="1" applyAlignment="1">
      <alignment horizontal="center" vertical="top" wrapText="1" shrinkToFit="1"/>
    </xf>
    <xf numFmtId="0" fontId="7" fillId="2" borderId="6" xfId="0" applyNumberFormat="1" applyFont="1" applyFill="1" applyBorder="1" applyAlignment="1">
      <alignment horizontal="center" vertical="top" wrapText="1" shrinkToFit="1"/>
    </xf>
    <xf numFmtId="167" fontId="7" fillId="2" borderId="1" xfId="0" applyNumberFormat="1" applyFont="1" applyFill="1" applyBorder="1" applyAlignment="1">
      <alignment horizontal="center" vertical="top" wrapText="1" shrinkToFit="1"/>
    </xf>
    <xf numFmtId="167" fontId="7" fillId="2" borderId="6" xfId="0" applyNumberFormat="1" applyFont="1" applyFill="1" applyBorder="1" applyAlignment="1">
      <alignment horizontal="center" vertical="top" wrapText="1" shrinkToFit="1"/>
    </xf>
  </cellXfs>
  <cellStyles count="13">
    <cellStyle name="_Книга1" xfId="2"/>
    <cellStyle name="xl105" xfId="3"/>
    <cellStyle name="xl32" xfId="4"/>
    <cellStyle name="xl45" xfId="5"/>
    <cellStyle name="xl46" xfId="6"/>
    <cellStyle name="xl68" xfId="7"/>
    <cellStyle name="xl91" xfId="8"/>
    <cellStyle name="xl92" xfId="9"/>
    <cellStyle name="xl95" xfId="10"/>
    <cellStyle name="xl99" xfId="11"/>
    <cellStyle name="Обычный" xfId="0" builtinId="0"/>
    <cellStyle name="Обычный 4" xfId="1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63"/>
  <sheetViews>
    <sheetView tabSelected="1" zoomScale="90" zoomScaleNormal="90" workbookViewId="0">
      <selection activeCell="A2" sqref="A2:J2"/>
    </sheetView>
  </sheetViews>
  <sheetFormatPr defaultRowHeight="12.75" x14ac:dyDescent="0.15"/>
  <cols>
    <col min="1" max="1" width="10.83203125" style="1" customWidth="1"/>
    <col min="2" max="2" width="139.33203125" style="2" customWidth="1"/>
    <col min="3" max="3" width="20.33203125" style="1" customWidth="1"/>
    <col min="4" max="4" width="19.5" style="1" customWidth="1"/>
    <col min="5" max="5" width="14.5" style="1" customWidth="1"/>
    <col min="6" max="6" width="21.5" style="71" customWidth="1"/>
    <col min="7" max="7" width="22.83203125" style="71" customWidth="1"/>
    <col min="8" max="8" width="14.5" style="71" customWidth="1"/>
    <col min="9" max="9" width="19.1640625" style="1" customWidth="1"/>
    <col min="10" max="10" width="9.6640625" style="2" customWidth="1"/>
    <col min="11" max="16384" width="9.33203125" style="2"/>
  </cols>
  <sheetData>
    <row r="1" spans="1:10" ht="15" customHeight="1" x14ac:dyDescent="0.15">
      <c r="C1" s="3"/>
      <c r="D1" s="3"/>
      <c r="E1" s="3"/>
      <c r="F1" s="4"/>
      <c r="G1" s="5"/>
      <c r="H1" s="76" t="s">
        <v>73</v>
      </c>
      <c r="I1" s="76"/>
      <c r="J1" s="76"/>
    </row>
    <row r="2" spans="1:10" ht="27.75" customHeight="1" x14ac:dyDescent="0.1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x14ac:dyDescent="0.1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x14ac:dyDescent="0.15">
      <c r="A5" s="7"/>
      <c r="C5" s="8"/>
      <c r="E5" s="2"/>
      <c r="F5" s="9"/>
      <c r="G5" s="9"/>
      <c r="H5" s="10"/>
      <c r="I5" s="11"/>
      <c r="J5" s="12" t="s">
        <v>2</v>
      </c>
    </row>
    <row r="6" spans="1:10" s="1" customFormat="1" ht="12.75" customHeight="1" x14ac:dyDescent="0.15">
      <c r="A6" s="79" t="s">
        <v>3</v>
      </c>
      <c r="B6" s="79" t="s">
        <v>4</v>
      </c>
      <c r="C6" s="82" t="s">
        <v>5</v>
      </c>
      <c r="D6" s="83"/>
      <c r="E6" s="84"/>
      <c r="F6" s="85" t="s">
        <v>6</v>
      </c>
      <c r="G6" s="86"/>
      <c r="H6" s="87"/>
      <c r="I6" s="88" t="s">
        <v>7</v>
      </c>
      <c r="J6" s="91" t="s">
        <v>8</v>
      </c>
    </row>
    <row r="7" spans="1:10" s="1" customFormat="1" ht="12.75" customHeight="1" x14ac:dyDescent="0.15">
      <c r="A7" s="80"/>
      <c r="B7" s="80"/>
      <c r="C7" s="94" t="s">
        <v>9</v>
      </c>
      <c r="D7" s="94" t="s">
        <v>10</v>
      </c>
      <c r="E7" s="96" t="s">
        <v>11</v>
      </c>
      <c r="F7" s="96" t="s">
        <v>9</v>
      </c>
      <c r="G7" s="96" t="s">
        <v>10</v>
      </c>
      <c r="H7" s="96" t="s">
        <v>11</v>
      </c>
      <c r="I7" s="89"/>
      <c r="J7" s="92"/>
    </row>
    <row r="8" spans="1:10" s="1" customFormat="1" ht="37.5" customHeight="1" x14ac:dyDescent="0.15">
      <c r="A8" s="81"/>
      <c r="B8" s="81"/>
      <c r="C8" s="95"/>
      <c r="D8" s="95"/>
      <c r="E8" s="97"/>
      <c r="F8" s="97"/>
      <c r="G8" s="97"/>
      <c r="H8" s="97"/>
      <c r="I8" s="90"/>
      <c r="J8" s="93"/>
    </row>
    <row r="9" spans="1:10" s="1" customFormat="1" ht="13.5" customHeight="1" x14ac:dyDescent="0.15">
      <c r="A9" s="13">
        <v>1</v>
      </c>
      <c r="B9" s="13">
        <v>2</v>
      </c>
      <c r="C9" s="14">
        <v>3</v>
      </c>
      <c r="D9" s="14">
        <v>4</v>
      </c>
      <c r="E9" s="14" t="s">
        <v>12</v>
      </c>
      <c r="F9" s="15">
        <v>6</v>
      </c>
      <c r="G9" s="15">
        <v>7</v>
      </c>
      <c r="H9" s="15" t="s">
        <v>13</v>
      </c>
      <c r="I9" s="16" t="s">
        <v>14</v>
      </c>
      <c r="J9" s="16" t="s">
        <v>15</v>
      </c>
    </row>
    <row r="10" spans="1:10" x14ac:dyDescent="0.15">
      <c r="A10" s="17"/>
      <c r="B10" s="18" t="s">
        <v>16</v>
      </c>
      <c r="C10" s="19">
        <f>C11+C19</f>
        <v>245138899</v>
      </c>
      <c r="D10" s="19">
        <f>D11+D19</f>
        <v>205744798.40000001</v>
      </c>
      <c r="E10" s="20">
        <f t="shared" ref="E10:E20" si="0">D10/C10*100</f>
        <v>83.929885970484037</v>
      </c>
      <c r="F10" s="19">
        <f>F11+F19</f>
        <v>281806768.13</v>
      </c>
      <c r="G10" s="19">
        <f>G11+G19</f>
        <v>211367571.81999999</v>
      </c>
      <c r="H10" s="20">
        <f t="shared" ref="H10:H20" si="1">G10/F10*100</f>
        <v>75.004434145632104</v>
      </c>
      <c r="I10" s="21">
        <f t="shared" ref="I10:I22" si="2">G10-D10</f>
        <v>5622773.4199999869</v>
      </c>
      <c r="J10" s="22">
        <f t="shared" ref="J10:J22" si="3">G10/D10*100</f>
        <v>102.73288727769847</v>
      </c>
    </row>
    <row r="11" spans="1:10" x14ac:dyDescent="0.15">
      <c r="A11" s="17"/>
      <c r="B11" s="23" t="s">
        <v>17</v>
      </c>
      <c r="C11" s="24">
        <v>224193088.5</v>
      </c>
      <c r="D11" s="24">
        <v>187184746.40000001</v>
      </c>
      <c r="E11" s="25">
        <f t="shared" si="0"/>
        <v>83.492648079559331</v>
      </c>
      <c r="F11" s="24">
        <v>261875846.00999999</v>
      </c>
      <c r="G11" s="24">
        <v>194809301.53999999</v>
      </c>
      <c r="H11" s="25">
        <f t="shared" si="1"/>
        <v>74.389946422382536</v>
      </c>
      <c r="I11" s="26">
        <f t="shared" si="2"/>
        <v>7624555.1399999857</v>
      </c>
      <c r="J11" s="27">
        <f t="shared" si="3"/>
        <v>104.07327802432516</v>
      </c>
    </row>
    <row r="12" spans="1:10" x14ac:dyDescent="0.15">
      <c r="A12" s="17"/>
      <c r="B12" s="23" t="s">
        <v>18</v>
      </c>
      <c r="C12" s="24">
        <v>221115950.90000001</v>
      </c>
      <c r="D12" s="24">
        <v>168831309.80000001</v>
      </c>
      <c r="E12" s="25">
        <f t="shared" si="0"/>
        <v>76.354197475492938</v>
      </c>
      <c r="F12" s="24">
        <v>256290421</v>
      </c>
      <c r="G12" s="24">
        <v>181141428.09999999</v>
      </c>
      <c r="H12" s="25">
        <f t="shared" si="1"/>
        <v>70.67818898311458</v>
      </c>
      <c r="I12" s="26">
        <f t="shared" si="2"/>
        <v>12310118.299999982</v>
      </c>
      <c r="J12" s="27">
        <f t="shared" si="3"/>
        <v>107.29137167423669</v>
      </c>
    </row>
    <row r="13" spans="1:10" x14ac:dyDescent="0.15">
      <c r="A13" s="17"/>
      <c r="B13" s="23" t="s">
        <v>19</v>
      </c>
      <c r="C13" s="24">
        <v>104553022</v>
      </c>
      <c r="D13" s="24">
        <v>76953990</v>
      </c>
      <c r="E13" s="25">
        <f t="shared" si="0"/>
        <v>73.602836654496713</v>
      </c>
      <c r="F13" s="24">
        <v>111405437</v>
      </c>
      <c r="G13" s="24">
        <v>74223917.459999993</v>
      </c>
      <c r="H13" s="25">
        <f t="shared" si="1"/>
        <v>66.625040445736943</v>
      </c>
      <c r="I13" s="26">
        <f t="shared" si="2"/>
        <v>-2730072.5400000066</v>
      </c>
      <c r="J13" s="27">
        <f t="shared" si="3"/>
        <v>96.452331399580444</v>
      </c>
    </row>
    <row r="14" spans="1:10" x14ac:dyDescent="0.15">
      <c r="A14" s="17"/>
      <c r="B14" s="28" t="s">
        <v>20</v>
      </c>
      <c r="C14" s="24">
        <v>60238162.100000001</v>
      </c>
      <c r="D14" s="24">
        <v>50964355.799999997</v>
      </c>
      <c r="E14" s="25">
        <f t="shared" si="0"/>
        <v>84.604765522884364</v>
      </c>
      <c r="F14" s="24">
        <v>85419542.5</v>
      </c>
      <c r="G14" s="24">
        <v>61778878.560000002</v>
      </c>
      <c r="H14" s="25">
        <f t="shared" si="1"/>
        <v>72.32405694516568</v>
      </c>
      <c r="I14" s="26">
        <f t="shared" si="2"/>
        <v>10814522.760000005</v>
      </c>
      <c r="J14" s="27">
        <f t="shared" si="3"/>
        <v>121.21977721535333</v>
      </c>
    </row>
    <row r="15" spans="1:10" x14ac:dyDescent="0.15">
      <c r="A15" s="17"/>
      <c r="B15" s="28" t="s">
        <v>21</v>
      </c>
      <c r="C15" s="24">
        <v>488896</v>
      </c>
      <c r="D15" s="24">
        <v>757313.8</v>
      </c>
      <c r="E15" s="25">
        <f t="shared" si="0"/>
        <v>154.90284232229351</v>
      </c>
      <c r="F15" s="24">
        <v>1212837</v>
      </c>
      <c r="G15" s="24">
        <v>2453505.9900000002</v>
      </c>
      <c r="H15" s="25">
        <f t="shared" si="1"/>
        <v>202.2947840476503</v>
      </c>
      <c r="I15" s="26">
        <f t="shared" si="2"/>
        <v>1696192.1900000002</v>
      </c>
      <c r="J15" s="27">
        <f t="shared" si="3"/>
        <v>323.97481598777154</v>
      </c>
    </row>
    <row r="16" spans="1:10" x14ac:dyDescent="0.15">
      <c r="A16" s="17"/>
      <c r="B16" s="28" t="s">
        <v>22</v>
      </c>
      <c r="C16" s="24">
        <v>35585365</v>
      </c>
      <c r="D16" s="24">
        <v>25873750</v>
      </c>
      <c r="E16" s="25">
        <f t="shared" si="0"/>
        <v>72.708963361764035</v>
      </c>
      <c r="F16" s="24">
        <v>37063244.5</v>
      </c>
      <c r="G16" s="24">
        <v>28169783.809999999</v>
      </c>
      <c r="H16" s="25">
        <f t="shared" si="1"/>
        <v>76.004635293059678</v>
      </c>
      <c r="I16" s="26">
        <f t="shared" si="2"/>
        <v>2296033.8099999987</v>
      </c>
      <c r="J16" s="27">
        <f t="shared" si="3"/>
        <v>108.8739893134934</v>
      </c>
    </row>
    <row r="17" spans="1:10" x14ac:dyDescent="0.15">
      <c r="A17" s="17"/>
      <c r="B17" s="28" t="s">
        <v>23</v>
      </c>
      <c r="C17" s="24">
        <v>18792109</v>
      </c>
      <c r="D17" s="24">
        <v>13259791.6</v>
      </c>
      <c r="E17" s="25">
        <f t="shared" si="0"/>
        <v>70.560422994566494</v>
      </c>
      <c r="F17" s="24">
        <v>19729018.300000001</v>
      </c>
      <c r="G17" s="24">
        <v>13303271.42</v>
      </c>
      <c r="H17" s="25">
        <f t="shared" si="1"/>
        <v>67.429971515612607</v>
      </c>
      <c r="I17" s="26">
        <f t="shared" si="2"/>
        <v>43479.820000000298</v>
      </c>
      <c r="J17" s="27">
        <f t="shared" si="3"/>
        <v>100.32790726514888</v>
      </c>
    </row>
    <row r="18" spans="1:10" ht="14.25" customHeight="1" x14ac:dyDescent="0.15">
      <c r="A18" s="17"/>
      <c r="B18" s="28" t="s">
        <v>24</v>
      </c>
      <c r="C18" s="24">
        <v>3077137.6</v>
      </c>
      <c r="D18" s="24">
        <v>18353436.600000001</v>
      </c>
      <c r="E18" s="25">
        <f>D18/C18*100</f>
        <v>596.44510534725521</v>
      </c>
      <c r="F18" s="24">
        <v>5585425.0100000007</v>
      </c>
      <c r="G18" s="24">
        <v>13667873.449999999</v>
      </c>
      <c r="H18" s="25">
        <f t="shared" si="1"/>
        <v>244.70605953046351</v>
      </c>
      <c r="I18" s="26">
        <f t="shared" si="2"/>
        <v>-4685563.1500000022</v>
      </c>
      <c r="J18" s="27">
        <f t="shared" si="3"/>
        <v>74.470377117275135</v>
      </c>
    </row>
    <row r="19" spans="1:10" x14ac:dyDescent="0.15">
      <c r="A19" s="17"/>
      <c r="B19" s="23" t="s">
        <v>25</v>
      </c>
      <c r="C19" s="24">
        <v>20945810.5</v>
      </c>
      <c r="D19" s="24">
        <v>18560052</v>
      </c>
      <c r="E19" s="25">
        <f t="shared" si="0"/>
        <v>88.609853507459164</v>
      </c>
      <c r="F19" s="24">
        <v>19930922.120000001</v>
      </c>
      <c r="G19" s="24">
        <v>16558270.279999999</v>
      </c>
      <c r="H19" s="25">
        <f t="shared" si="1"/>
        <v>83.078295024716084</v>
      </c>
      <c r="I19" s="26">
        <f t="shared" si="2"/>
        <v>-2001781.7200000007</v>
      </c>
      <c r="J19" s="27">
        <f t="shared" si="3"/>
        <v>89.21456836435587</v>
      </c>
    </row>
    <row r="20" spans="1:10" x14ac:dyDescent="0.15">
      <c r="A20" s="17"/>
      <c r="B20" s="23" t="s">
        <v>26</v>
      </c>
      <c r="C20" s="24">
        <v>20945810.5</v>
      </c>
      <c r="D20" s="24">
        <v>16994395.399999999</v>
      </c>
      <c r="E20" s="25">
        <f t="shared" si="0"/>
        <v>81.135057533343002</v>
      </c>
      <c r="F20" s="24">
        <v>19373179.300000001</v>
      </c>
      <c r="G20" s="24">
        <v>14759570.710000001</v>
      </c>
      <c r="H20" s="25">
        <f t="shared" si="1"/>
        <v>76.185588753622895</v>
      </c>
      <c r="I20" s="26">
        <f t="shared" si="2"/>
        <v>-2234824.6899999976</v>
      </c>
      <c r="J20" s="27">
        <f t="shared" si="3"/>
        <v>86.849636969138672</v>
      </c>
    </row>
    <row r="21" spans="1:10" x14ac:dyDescent="0.15">
      <c r="A21" s="17"/>
      <c r="B21" s="23" t="s">
        <v>27</v>
      </c>
      <c r="C21" s="24">
        <v>0</v>
      </c>
      <c r="D21" s="24">
        <v>1363798.6</v>
      </c>
      <c r="E21" s="25"/>
      <c r="F21" s="24">
        <v>0</v>
      </c>
      <c r="G21" s="24">
        <v>1167743.29</v>
      </c>
      <c r="H21" s="25"/>
      <c r="I21" s="26">
        <f t="shared" si="2"/>
        <v>-196055.31000000006</v>
      </c>
      <c r="J21" s="27">
        <f t="shared" si="3"/>
        <v>85.624320922458779</v>
      </c>
    </row>
    <row r="22" spans="1:10" x14ac:dyDescent="0.15">
      <c r="A22" s="17"/>
      <c r="B22" s="29" t="s">
        <v>28</v>
      </c>
      <c r="C22" s="24">
        <v>0</v>
      </c>
      <c r="D22" s="24">
        <v>-192346.6</v>
      </c>
      <c r="E22" s="25"/>
      <c r="F22" s="24">
        <v>0</v>
      </c>
      <c r="G22" s="24">
        <v>-162675.70000000001</v>
      </c>
      <c r="H22" s="25"/>
      <c r="I22" s="26">
        <f t="shared" si="2"/>
        <v>29670.899999999994</v>
      </c>
      <c r="J22" s="27">
        <f t="shared" si="3"/>
        <v>84.574252937145758</v>
      </c>
    </row>
    <row r="23" spans="1:10" ht="18.75" customHeight="1" x14ac:dyDescent="0.15">
      <c r="A23" s="17"/>
      <c r="B23" s="29"/>
      <c r="C23" s="24"/>
      <c r="D23" s="24"/>
      <c r="E23" s="25"/>
      <c r="F23" s="24"/>
      <c r="G23" s="24"/>
      <c r="H23" s="25"/>
      <c r="I23" s="26"/>
      <c r="J23" s="27"/>
    </row>
    <row r="24" spans="1:10" x14ac:dyDescent="0.15">
      <c r="A24" s="17"/>
      <c r="B24" s="18" t="s">
        <v>29</v>
      </c>
      <c r="C24" s="30">
        <f>C25+C26+C27+C28+C29+C30+C31+C32+C33+C34+C35+C36+C38+C39</f>
        <v>299540388.40000004</v>
      </c>
      <c r="D24" s="30">
        <f>D25+D26+D27+D28+D29+D30+D31+D32+D33+D34+D35+D36+D38+D39</f>
        <v>210547120.60000002</v>
      </c>
      <c r="E24" s="20">
        <f t="shared" ref="E24:E39" si="4">D24/C24*100</f>
        <v>70.290060624091794</v>
      </c>
      <c r="F24" s="30">
        <f>F25+F26+F27+F28+F29+F30+F31+F32+F33+F34+F35+F36+F38+F39</f>
        <v>311798695.30000001</v>
      </c>
      <c r="G24" s="30">
        <f>G25+G26+G27+G28+G29+G30+G31+G32+G33+G34+G35+G36+G38+G39</f>
        <v>222625487.40000001</v>
      </c>
      <c r="H24" s="20">
        <f t="shared" ref="H24:H39" si="5">G24/F24*100</f>
        <v>71.400390943200975</v>
      </c>
      <c r="I24" s="21">
        <f t="shared" ref="I24:I41" si="6">G24-D24</f>
        <v>12078366.799999982</v>
      </c>
      <c r="J24" s="22">
        <f t="shared" ref="J24:J39" si="7">G24/D24*100</f>
        <v>105.73665731717443</v>
      </c>
    </row>
    <row r="25" spans="1:10" s="38" customFormat="1" x14ac:dyDescent="0.15">
      <c r="A25" s="31" t="s">
        <v>30</v>
      </c>
      <c r="B25" s="32" t="s">
        <v>31</v>
      </c>
      <c r="C25" s="33">
        <v>22671166.399999999</v>
      </c>
      <c r="D25" s="33">
        <v>10550715.9</v>
      </c>
      <c r="E25" s="34">
        <f t="shared" si="4"/>
        <v>46.538037407726854</v>
      </c>
      <c r="F25" s="35">
        <v>21589381.100000001</v>
      </c>
      <c r="G25" s="35">
        <v>11696910.199999999</v>
      </c>
      <c r="H25" s="34">
        <f t="shared" si="5"/>
        <v>54.178997284919852</v>
      </c>
      <c r="I25" s="36">
        <f t="shared" si="6"/>
        <v>1146194.2999999989</v>
      </c>
      <c r="J25" s="37">
        <f t="shared" si="7"/>
        <v>110.86366376332812</v>
      </c>
    </row>
    <row r="26" spans="1:10" s="38" customFormat="1" ht="14.25" customHeight="1" x14ac:dyDescent="0.15">
      <c r="A26" s="31" t="s">
        <v>32</v>
      </c>
      <c r="B26" s="32" t="s">
        <v>33</v>
      </c>
      <c r="C26" s="39">
        <v>423084.7</v>
      </c>
      <c r="D26" s="39">
        <v>253148.2</v>
      </c>
      <c r="E26" s="34">
        <f t="shared" si="4"/>
        <v>59.833929234500808</v>
      </c>
      <c r="F26" s="40">
        <v>1696337.8</v>
      </c>
      <c r="G26" s="41">
        <v>1256666.6000000001</v>
      </c>
      <c r="H26" s="34">
        <f t="shared" si="5"/>
        <v>74.081152940175016</v>
      </c>
      <c r="I26" s="36">
        <f t="shared" si="6"/>
        <v>1003518.4000000001</v>
      </c>
      <c r="J26" s="37">
        <f t="shared" si="7"/>
        <v>496.41538039772752</v>
      </c>
    </row>
    <row r="27" spans="1:10" s="38" customFormat="1" ht="15" customHeight="1" x14ac:dyDescent="0.15">
      <c r="A27" s="31" t="s">
        <v>34</v>
      </c>
      <c r="B27" s="32" t="s">
        <v>35</v>
      </c>
      <c r="C27" s="33">
        <v>6256685</v>
      </c>
      <c r="D27" s="33">
        <v>3911454.6</v>
      </c>
      <c r="E27" s="34">
        <f t="shared" si="4"/>
        <v>62.516406052086694</v>
      </c>
      <c r="F27" s="35">
        <v>6616339.7000000002</v>
      </c>
      <c r="G27" s="42">
        <v>4129788.1</v>
      </c>
      <c r="H27" s="34">
        <f t="shared" si="5"/>
        <v>62.418017926135207</v>
      </c>
      <c r="I27" s="36">
        <f t="shared" si="6"/>
        <v>218333.5</v>
      </c>
      <c r="J27" s="37">
        <f t="shared" si="7"/>
        <v>105.58190040094036</v>
      </c>
    </row>
    <row r="28" spans="1:10" s="38" customFormat="1" x14ac:dyDescent="0.15">
      <c r="A28" s="31" t="s">
        <v>36</v>
      </c>
      <c r="B28" s="32" t="s">
        <v>37</v>
      </c>
      <c r="C28" s="33">
        <v>65351456.600000001</v>
      </c>
      <c r="D28" s="33">
        <v>45472566.299999997</v>
      </c>
      <c r="E28" s="34">
        <f t="shared" si="4"/>
        <v>69.58156507256794</v>
      </c>
      <c r="F28" s="42">
        <v>65266864.5</v>
      </c>
      <c r="G28" s="42">
        <v>41323953.700000003</v>
      </c>
      <c r="H28" s="34">
        <f t="shared" si="5"/>
        <v>63.315365333660246</v>
      </c>
      <c r="I28" s="36">
        <f t="shared" si="6"/>
        <v>-4148612.599999994</v>
      </c>
      <c r="J28" s="37">
        <f t="shared" si="7"/>
        <v>90.876669302915516</v>
      </c>
    </row>
    <row r="29" spans="1:10" s="38" customFormat="1" x14ac:dyDescent="0.15">
      <c r="A29" s="31" t="s">
        <v>38</v>
      </c>
      <c r="B29" s="32" t="s">
        <v>39</v>
      </c>
      <c r="C29" s="33">
        <v>19384966.699999999</v>
      </c>
      <c r="D29" s="33">
        <v>13314903.9</v>
      </c>
      <c r="E29" s="34">
        <f t="shared" si="4"/>
        <v>68.686751471179988</v>
      </c>
      <c r="F29" s="35">
        <v>19211109.399999999</v>
      </c>
      <c r="G29" s="42">
        <v>11859933.6</v>
      </c>
      <c r="H29" s="34">
        <f t="shared" si="5"/>
        <v>61.734766863594047</v>
      </c>
      <c r="I29" s="36">
        <f t="shared" si="6"/>
        <v>-1454970.3000000007</v>
      </c>
      <c r="J29" s="37">
        <f t="shared" si="7"/>
        <v>89.072618841807781</v>
      </c>
    </row>
    <row r="30" spans="1:10" s="38" customFormat="1" x14ac:dyDescent="0.15">
      <c r="A30" s="31" t="s">
        <v>40</v>
      </c>
      <c r="B30" s="32" t="s">
        <v>41</v>
      </c>
      <c r="C30" s="33">
        <v>922161.1</v>
      </c>
      <c r="D30" s="33">
        <v>609718.4</v>
      </c>
      <c r="E30" s="34">
        <f t="shared" si="4"/>
        <v>66.118425511551081</v>
      </c>
      <c r="F30" s="35">
        <v>1252018.8999999999</v>
      </c>
      <c r="G30" s="42">
        <v>817256.1</v>
      </c>
      <c r="H30" s="34">
        <f t="shared" si="5"/>
        <v>65.275060943568832</v>
      </c>
      <c r="I30" s="36">
        <f t="shared" si="6"/>
        <v>207537.69999999995</v>
      </c>
      <c r="J30" s="37">
        <f t="shared" si="7"/>
        <v>134.03828718306681</v>
      </c>
    </row>
    <row r="31" spans="1:10" s="38" customFormat="1" x14ac:dyDescent="0.15">
      <c r="A31" s="31" t="s">
        <v>42</v>
      </c>
      <c r="B31" s="32" t="s">
        <v>43</v>
      </c>
      <c r="C31" s="33">
        <v>61689783.700000003</v>
      </c>
      <c r="D31" s="33">
        <v>45799525.899999999</v>
      </c>
      <c r="E31" s="34">
        <f t="shared" si="4"/>
        <v>74.241670424271561</v>
      </c>
      <c r="F31" s="35">
        <v>64801817.5</v>
      </c>
      <c r="G31" s="42">
        <v>49750491.5</v>
      </c>
      <c r="H31" s="34">
        <f t="shared" si="5"/>
        <v>76.773296520579848</v>
      </c>
      <c r="I31" s="36">
        <f t="shared" si="6"/>
        <v>3950965.6000000015</v>
      </c>
      <c r="J31" s="37">
        <f t="shared" si="7"/>
        <v>108.62665174444524</v>
      </c>
    </row>
    <row r="32" spans="1:10" s="38" customFormat="1" x14ac:dyDescent="0.15">
      <c r="A32" s="31" t="s">
        <v>44</v>
      </c>
      <c r="B32" s="32" t="s">
        <v>45</v>
      </c>
      <c r="C32" s="33">
        <v>7211972.7999999998</v>
      </c>
      <c r="D32" s="33">
        <v>4121998.6</v>
      </c>
      <c r="E32" s="34">
        <f t="shared" si="4"/>
        <v>57.154938243804807</v>
      </c>
      <c r="F32" s="35">
        <v>8595167.3000000007</v>
      </c>
      <c r="G32" s="42">
        <v>5190347.2</v>
      </c>
      <c r="H32" s="43">
        <f t="shared" si="5"/>
        <v>60.386808294004936</v>
      </c>
      <c r="I32" s="36">
        <f t="shared" si="6"/>
        <v>1068348.6000000001</v>
      </c>
      <c r="J32" s="37">
        <f t="shared" si="7"/>
        <v>125.91821840987525</v>
      </c>
    </row>
    <row r="33" spans="1:10" s="38" customFormat="1" x14ac:dyDescent="0.15">
      <c r="A33" s="31" t="s">
        <v>46</v>
      </c>
      <c r="B33" s="32" t="s">
        <v>47</v>
      </c>
      <c r="C33" s="33">
        <v>29745416.399999999</v>
      </c>
      <c r="D33" s="33">
        <v>22049050.899999999</v>
      </c>
      <c r="E33" s="34">
        <f t="shared" si="4"/>
        <v>74.125877424260906</v>
      </c>
      <c r="F33" s="35">
        <v>33090831.399999999</v>
      </c>
      <c r="G33" s="35">
        <v>25346584.800000001</v>
      </c>
      <c r="H33" s="34">
        <f t="shared" si="5"/>
        <v>76.597002032411922</v>
      </c>
      <c r="I33" s="36">
        <f t="shared" si="6"/>
        <v>3297533.9000000022</v>
      </c>
      <c r="J33" s="37">
        <f t="shared" si="7"/>
        <v>114.95544599609049</v>
      </c>
    </row>
    <row r="34" spans="1:10" s="38" customFormat="1" x14ac:dyDescent="0.15">
      <c r="A34" s="31" t="s">
        <v>48</v>
      </c>
      <c r="B34" s="32" t="s">
        <v>49</v>
      </c>
      <c r="C34" s="33">
        <v>69731535.5</v>
      </c>
      <c r="D34" s="33">
        <v>52515888.700000003</v>
      </c>
      <c r="E34" s="34">
        <f t="shared" si="4"/>
        <v>75.31153347397607</v>
      </c>
      <c r="F34" s="35">
        <v>73752550.900000006</v>
      </c>
      <c r="G34" s="35">
        <v>58840115.100000001</v>
      </c>
      <c r="H34" s="34">
        <f t="shared" si="5"/>
        <v>79.780447431276571</v>
      </c>
      <c r="I34" s="36">
        <f t="shared" si="6"/>
        <v>6324226.3999999985</v>
      </c>
      <c r="J34" s="37">
        <f t="shared" si="7"/>
        <v>112.04250095838137</v>
      </c>
    </row>
    <row r="35" spans="1:10" s="38" customFormat="1" x14ac:dyDescent="0.15">
      <c r="A35" s="31" t="s">
        <v>50</v>
      </c>
      <c r="B35" s="32" t="s">
        <v>51</v>
      </c>
      <c r="C35" s="44">
        <v>4411712.8</v>
      </c>
      <c r="D35" s="33">
        <v>2347568</v>
      </c>
      <c r="E35" s="34">
        <f t="shared" si="4"/>
        <v>53.212167392220088</v>
      </c>
      <c r="F35" s="35">
        <v>3680705.3</v>
      </c>
      <c r="G35" s="35">
        <v>2402580.9</v>
      </c>
      <c r="H35" s="34">
        <f t="shared" si="5"/>
        <v>65.275014003430272</v>
      </c>
      <c r="I35" s="36">
        <f t="shared" si="6"/>
        <v>55012.899999999907</v>
      </c>
      <c r="J35" s="37">
        <f t="shared" si="7"/>
        <v>102.34339963741199</v>
      </c>
    </row>
    <row r="36" spans="1:10" s="38" customFormat="1" x14ac:dyDescent="0.15">
      <c r="A36" s="31" t="s">
        <v>52</v>
      </c>
      <c r="B36" s="32" t="s">
        <v>53</v>
      </c>
      <c r="C36" s="33">
        <v>649531</v>
      </c>
      <c r="D36" s="33">
        <v>498898.2</v>
      </c>
      <c r="E36" s="34">
        <f t="shared" si="4"/>
        <v>76.808989871153187</v>
      </c>
      <c r="F36" s="35">
        <v>680926.9</v>
      </c>
      <c r="G36" s="35">
        <v>516180.2</v>
      </c>
      <c r="H36" s="34">
        <f t="shared" si="5"/>
        <v>75.805523324162991</v>
      </c>
      <c r="I36" s="36">
        <f t="shared" si="6"/>
        <v>17282</v>
      </c>
      <c r="J36" s="37">
        <f t="shared" si="7"/>
        <v>103.46403334387657</v>
      </c>
    </row>
    <row r="37" spans="1:10" x14ac:dyDescent="0.15">
      <c r="A37" s="45"/>
      <c r="B37" s="18" t="s">
        <v>54</v>
      </c>
      <c r="C37" s="20">
        <f>C32+C31+C33+C34++C35+C36</f>
        <v>173439952.20000002</v>
      </c>
      <c r="D37" s="20">
        <f>D32+D31+D33+D34++D35+D36</f>
        <v>127332930.30000001</v>
      </c>
      <c r="E37" s="20">
        <f t="shared" si="4"/>
        <v>73.416147020824653</v>
      </c>
      <c r="F37" s="20">
        <f>F32+F31+F33+F34++F35+F36</f>
        <v>184601999.30000001</v>
      </c>
      <c r="G37" s="20">
        <f>G32+G31+G33+G34++G35+G36</f>
        <v>142046299.69999999</v>
      </c>
      <c r="H37" s="20">
        <f t="shared" si="5"/>
        <v>76.94732464362859</v>
      </c>
      <c r="I37" s="21">
        <f t="shared" si="6"/>
        <v>14713369.399999976</v>
      </c>
      <c r="J37" s="22">
        <f t="shared" si="7"/>
        <v>111.55503872041182</v>
      </c>
    </row>
    <row r="38" spans="1:10" s="38" customFormat="1" x14ac:dyDescent="0.15">
      <c r="A38" s="31" t="s">
        <v>55</v>
      </c>
      <c r="B38" s="32" t="s">
        <v>56</v>
      </c>
      <c r="C38" s="33">
        <v>375637.6</v>
      </c>
      <c r="D38" s="33">
        <v>0</v>
      </c>
      <c r="E38" s="34">
        <f t="shared" si="4"/>
        <v>0</v>
      </c>
      <c r="F38" s="35">
        <v>388905.8</v>
      </c>
      <c r="G38" s="35">
        <v>0</v>
      </c>
      <c r="H38" s="34">
        <f t="shared" si="5"/>
        <v>0</v>
      </c>
      <c r="I38" s="36">
        <f t="shared" si="6"/>
        <v>0</v>
      </c>
      <c r="J38" s="37" t="e">
        <f t="shared" si="7"/>
        <v>#DIV/0!</v>
      </c>
    </row>
    <row r="39" spans="1:10" s="38" customFormat="1" x14ac:dyDescent="0.15">
      <c r="A39" s="31" t="s">
        <v>57</v>
      </c>
      <c r="B39" s="32" t="s">
        <v>58</v>
      </c>
      <c r="C39" s="33">
        <v>10715278.1</v>
      </c>
      <c r="D39" s="33">
        <v>9101683</v>
      </c>
      <c r="E39" s="34">
        <f t="shared" si="4"/>
        <v>84.941173855301059</v>
      </c>
      <c r="F39" s="35">
        <v>11175738.800000001</v>
      </c>
      <c r="G39" s="35">
        <v>9494679.4000000004</v>
      </c>
      <c r="H39" s="34">
        <f t="shared" si="5"/>
        <v>84.957957320906601</v>
      </c>
      <c r="I39" s="36">
        <f t="shared" si="6"/>
        <v>392996.40000000037</v>
      </c>
      <c r="J39" s="37">
        <f t="shared" si="7"/>
        <v>104.31784319449491</v>
      </c>
    </row>
    <row r="40" spans="1:10" x14ac:dyDescent="0.15">
      <c r="A40" s="46"/>
      <c r="B40" s="47" t="s">
        <v>59</v>
      </c>
      <c r="C40" s="21">
        <f>-C43</f>
        <v>-53217351.100000001</v>
      </c>
      <c r="D40" s="21">
        <f>D10-D24</f>
        <v>-4802322.2000000179</v>
      </c>
      <c r="E40" s="20"/>
      <c r="F40" s="20">
        <f>-F43</f>
        <v>-27718396.600000001</v>
      </c>
      <c r="G40" s="20">
        <f>G10-G24</f>
        <v>-11257915.580000013</v>
      </c>
      <c r="H40" s="20"/>
      <c r="I40" s="21">
        <f t="shared" si="6"/>
        <v>-6455593.3799999952</v>
      </c>
      <c r="J40" s="22"/>
    </row>
    <row r="41" spans="1:10" x14ac:dyDescent="0.15">
      <c r="A41" s="46"/>
      <c r="B41" s="47" t="s">
        <v>60</v>
      </c>
      <c r="C41" s="20"/>
      <c r="D41" s="20"/>
      <c r="E41" s="20"/>
      <c r="F41" s="20"/>
      <c r="G41" s="20"/>
      <c r="H41" s="20"/>
      <c r="I41" s="21">
        <f t="shared" si="6"/>
        <v>0</v>
      </c>
      <c r="J41" s="22"/>
    </row>
    <row r="42" spans="1:10" s="50" customFormat="1" x14ac:dyDescent="0.15">
      <c r="A42" s="48"/>
      <c r="B42" s="49"/>
      <c r="C42" s="20"/>
      <c r="D42" s="20"/>
      <c r="E42" s="20"/>
      <c r="F42" s="20"/>
      <c r="G42" s="20"/>
      <c r="H42" s="20"/>
      <c r="I42" s="21"/>
      <c r="J42" s="22"/>
    </row>
    <row r="43" spans="1:10" x14ac:dyDescent="0.15">
      <c r="A43" s="51"/>
      <c r="B43" s="18" t="s">
        <v>61</v>
      </c>
      <c r="C43" s="20">
        <f>C44+C45+C46+C47+C48+C49+C50</f>
        <v>53217351.100000001</v>
      </c>
      <c r="D43" s="20">
        <f>D44+D45+D46+D47+D48+D49+D50</f>
        <v>4802322.2000000011</v>
      </c>
      <c r="E43" s="20"/>
      <c r="F43" s="20">
        <f>F44+F45+F46+F47+F48+F49+F50</f>
        <v>27718396.600000001</v>
      </c>
      <c r="G43" s="20">
        <f>G44+G45+G46+G47+G48+G49+G50</f>
        <v>11257915.600000001</v>
      </c>
      <c r="H43" s="20"/>
      <c r="I43" s="21">
        <f t="shared" ref="I43:I50" si="8">G43-D43</f>
        <v>6455593.4000000004</v>
      </c>
      <c r="J43" s="22"/>
    </row>
    <row r="44" spans="1:10" s="57" customFormat="1" ht="12.75" hidden="1" customHeight="1" x14ac:dyDescent="0.15">
      <c r="A44" s="52"/>
      <c r="B44" s="53" t="s">
        <v>62</v>
      </c>
      <c r="C44" s="25">
        <v>0</v>
      </c>
      <c r="D44" s="25">
        <v>0</v>
      </c>
      <c r="E44" s="54"/>
      <c r="F44" s="25">
        <v>0</v>
      </c>
      <c r="G44" s="25">
        <v>0</v>
      </c>
      <c r="H44" s="54"/>
      <c r="I44" s="55">
        <f t="shared" si="8"/>
        <v>0</v>
      </c>
      <c r="J44" s="56"/>
    </row>
    <row r="45" spans="1:10" ht="13.5" customHeight="1" x14ac:dyDescent="0.15">
      <c r="A45" s="58"/>
      <c r="B45" s="59" t="s">
        <v>63</v>
      </c>
      <c r="C45" s="25">
        <v>2787083.1</v>
      </c>
      <c r="D45" s="25">
        <v>-43850.1</v>
      </c>
      <c r="E45" s="25"/>
      <c r="F45" s="25">
        <v>2721528.7</v>
      </c>
      <c r="G45" s="25">
        <v>1448488.6</v>
      </c>
      <c r="H45" s="25"/>
      <c r="I45" s="26">
        <f t="shared" si="8"/>
        <v>1492338.7000000002</v>
      </c>
      <c r="J45" s="22"/>
    </row>
    <row r="46" spans="1:10" x14ac:dyDescent="0.15">
      <c r="A46" s="58"/>
      <c r="B46" s="59" t="s">
        <v>64</v>
      </c>
      <c r="C46" s="25">
        <v>11498759.1</v>
      </c>
      <c r="D46" s="25">
        <v>7992355</v>
      </c>
      <c r="E46" s="25"/>
      <c r="F46" s="25">
        <v>2796867.9</v>
      </c>
      <c r="G46" s="25">
        <v>5337020.5999999996</v>
      </c>
      <c r="H46" s="25"/>
      <c r="I46" s="26">
        <f t="shared" si="8"/>
        <v>-2655334.4000000004</v>
      </c>
      <c r="J46" s="22"/>
    </row>
    <row r="47" spans="1:10" x14ac:dyDescent="0.15">
      <c r="A47" s="58"/>
      <c r="B47" s="59" t="s">
        <v>65</v>
      </c>
      <c r="C47" s="25">
        <v>38700000</v>
      </c>
      <c r="D47" s="25">
        <v>-6000000</v>
      </c>
      <c r="E47" s="25"/>
      <c r="F47" s="25">
        <v>22200000</v>
      </c>
      <c r="G47" s="25">
        <v>900000</v>
      </c>
      <c r="H47" s="25"/>
      <c r="I47" s="26">
        <f t="shared" si="8"/>
        <v>6900000</v>
      </c>
      <c r="J47" s="22"/>
    </row>
    <row r="48" spans="1:10" ht="12.75" customHeight="1" x14ac:dyDescent="0.15">
      <c r="A48" s="58"/>
      <c r="B48" s="59" t="s">
        <v>66</v>
      </c>
      <c r="C48" s="25">
        <v>231508.9</v>
      </c>
      <c r="D48" s="25">
        <v>0</v>
      </c>
      <c r="E48" s="25"/>
      <c r="F48" s="25">
        <v>0</v>
      </c>
      <c r="G48" s="25">
        <v>0</v>
      </c>
      <c r="H48" s="25"/>
      <c r="I48" s="26">
        <f t="shared" si="8"/>
        <v>0</v>
      </c>
      <c r="J48" s="22"/>
    </row>
    <row r="49" spans="1:10" x14ac:dyDescent="0.15">
      <c r="A49" s="60"/>
      <c r="B49" s="61" t="s">
        <v>67</v>
      </c>
      <c r="C49" s="25">
        <v>0</v>
      </c>
      <c r="D49" s="25">
        <v>12453817.300000001</v>
      </c>
      <c r="E49" s="25"/>
      <c r="F49" s="25">
        <v>0</v>
      </c>
      <c r="G49" s="25">
        <v>9572406.4000000004</v>
      </c>
      <c r="H49" s="25"/>
      <c r="I49" s="26">
        <f t="shared" si="8"/>
        <v>-2881410.9000000004</v>
      </c>
      <c r="J49" s="22"/>
    </row>
    <row r="50" spans="1:10" x14ac:dyDescent="0.15">
      <c r="A50" s="60"/>
      <c r="B50" s="61" t="s">
        <v>68</v>
      </c>
      <c r="C50" s="25">
        <v>0</v>
      </c>
      <c r="D50" s="25">
        <v>-9600000</v>
      </c>
      <c r="E50" s="25"/>
      <c r="F50" s="25">
        <v>0</v>
      </c>
      <c r="G50" s="25">
        <v>-6000000</v>
      </c>
      <c r="H50" s="25"/>
      <c r="I50" s="26">
        <f t="shared" si="8"/>
        <v>3600000</v>
      </c>
      <c r="J50" s="22"/>
    </row>
    <row r="51" spans="1:10" ht="18.75" customHeight="1" x14ac:dyDescent="0.15">
      <c r="A51" s="62"/>
      <c r="B51" s="63"/>
      <c r="C51" s="64"/>
      <c r="D51" s="64"/>
      <c r="E51" s="64"/>
      <c r="F51" s="64"/>
      <c r="G51" s="64"/>
      <c r="H51" s="64"/>
      <c r="I51" s="65"/>
      <c r="J51" s="65"/>
    </row>
    <row r="52" spans="1:10" x14ac:dyDescent="0.15">
      <c r="A52" s="60"/>
      <c r="B52" s="66" t="s">
        <v>69</v>
      </c>
      <c r="C52" s="20"/>
      <c r="D52" s="26">
        <v>11128220.1</v>
      </c>
      <c r="E52" s="20"/>
      <c r="F52" s="20"/>
      <c r="G52" s="25">
        <v>13040016</v>
      </c>
      <c r="H52" s="20"/>
      <c r="I52" s="67">
        <f>G52-D52</f>
        <v>1911795.9000000004</v>
      </c>
      <c r="J52" s="37"/>
    </row>
    <row r="53" spans="1:10" x14ac:dyDescent="0.15">
      <c r="A53" s="60"/>
      <c r="B53" s="68" t="s">
        <v>70</v>
      </c>
      <c r="C53" s="20"/>
      <c r="D53" s="26">
        <f>D52/C11*100</f>
        <v>4.9636767013894811</v>
      </c>
      <c r="E53" s="25"/>
      <c r="F53" s="20"/>
      <c r="G53" s="25">
        <f>G52/F11*100</f>
        <v>4.9794649635239958</v>
      </c>
      <c r="H53" s="25"/>
      <c r="I53" s="67"/>
      <c r="J53" s="37"/>
    </row>
    <row r="54" spans="1:10" x14ac:dyDescent="0.15">
      <c r="A54" s="60"/>
      <c r="B54" s="61" t="s">
        <v>71</v>
      </c>
      <c r="C54" s="25"/>
      <c r="D54" s="26">
        <v>0</v>
      </c>
      <c r="E54" s="25"/>
      <c r="F54" s="25"/>
      <c r="G54" s="25">
        <v>0</v>
      </c>
      <c r="H54" s="25"/>
      <c r="I54" s="67">
        <f>G54-D54</f>
        <v>0</v>
      </c>
      <c r="J54" s="37"/>
    </row>
    <row r="55" spans="1:10" x14ac:dyDescent="0.15">
      <c r="A55" s="60"/>
      <c r="B55" s="61" t="s">
        <v>70</v>
      </c>
      <c r="C55" s="25"/>
      <c r="D55" s="26">
        <f>D54/C11*100</f>
        <v>0</v>
      </c>
      <c r="E55" s="25"/>
      <c r="F55" s="25"/>
      <c r="G55" s="25">
        <f>G54/F11*100</f>
        <v>0</v>
      </c>
      <c r="H55" s="25"/>
      <c r="I55" s="67"/>
      <c r="J55" s="67"/>
    </row>
    <row r="56" spans="1:10" ht="15" customHeight="1" x14ac:dyDescent="0.15">
      <c r="A56" s="73"/>
      <c r="B56" s="74"/>
      <c r="C56" s="74"/>
      <c r="D56" s="74"/>
      <c r="E56" s="74"/>
      <c r="F56" s="74"/>
      <c r="G56" s="74"/>
      <c r="H56" s="74"/>
      <c r="I56" s="74"/>
      <c r="J56" s="75"/>
    </row>
    <row r="57" spans="1:10" ht="15" customHeight="1" x14ac:dyDescent="0.15">
      <c r="A57" s="60"/>
      <c r="B57" s="61" t="s">
        <v>72</v>
      </c>
      <c r="C57" s="34"/>
      <c r="D57" s="69">
        <v>83968187</v>
      </c>
      <c r="E57" s="34"/>
      <c r="F57" s="25"/>
      <c r="G57" s="34">
        <v>63245210.5</v>
      </c>
      <c r="H57" s="25"/>
      <c r="I57" s="67">
        <f>G57-D57</f>
        <v>-20722976.5</v>
      </c>
      <c r="J57" s="67"/>
    </row>
    <row r="58" spans="1:10" ht="19.5" customHeight="1" x14ac:dyDescent="0.15">
      <c r="A58" s="70"/>
      <c r="F58" s="9"/>
      <c r="G58" s="9"/>
    </row>
    <row r="59" spans="1:10" ht="12" customHeight="1" x14ac:dyDescent="0.15">
      <c r="F59" s="72"/>
      <c r="G59" s="72"/>
      <c r="H59" s="72"/>
    </row>
    <row r="60" spans="1:10" hidden="1" x14ac:dyDescent="0.15">
      <c r="C60" s="8"/>
    </row>
    <row r="61" spans="1:10" hidden="1" x14ac:dyDescent="0.15"/>
    <row r="62" spans="1:10" hidden="1" x14ac:dyDescent="0.15"/>
    <row r="63" spans="1:10" hidden="1" x14ac:dyDescent="0.15"/>
  </sheetData>
  <mergeCells count="16">
    <mergeCell ref="A56:J56"/>
    <mergeCell ref="H1:J1"/>
    <mergeCell ref="A2:J2"/>
    <mergeCell ref="A3:J3"/>
    <mergeCell ref="A6:A8"/>
    <mergeCell ref="B6:B8"/>
    <mergeCell ref="C6:E6"/>
    <mergeCell ref="F6:H6"/>
    <mergeCell ref="I6:I8"/>
    <mergeCell ref="J6:J8"/>
    <mergeCell ref="C7:C8"/>
    <mergeCell ref="D7:D8"/>
    <mergeCell ref="E7:E8"/>
    <mergeCell ref="F7:F8"/>
    <mergeCell ref="G7:G8"/>
    <mergeCell ref="H7:H8"/>
  </mergeCells>
  <pageMargins left="0.39370078740157483" right="0.39370078740157483" top="0.78740157480314965" bottom="0.39370078740157483" header="0.39370078740157483" footer="0.35433070866141736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Федотова Елена Рифовна</cp:lastModifiedBy>
  <cp:lastPrinted>2026-10-27T06:44:36Z</cp:lastPrinted>
  <dcterms:created xsi:type="dcterms:W3CDTF">2026-10-22T14:06:20Z</dcterms:created>
  <dcterms:modified xsi:type="dcterms:W3CDTF">2026-10-27T14:12:36Z</dcterms:modified>
</cp:coreProperties>
</file>