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20" windowWidth="15480" windowHeight="5910" activeTab="3"/>
  </bookViews>
  <sheets>
    <sheet name="Приложение1" sheetId="1" r:id="rId1"/>
    <sheet name="Приложение2" sheetId="2" r:id="rId2"/>
    <sheet name="Приложение 3" sheetId="3" r:id="rId3"/>
    <sheet name="Приложение4" sheetId="4" r:id="rId4"/>
  </sheets>
  <definedNames>
    <definedName name="BossProviderVariable?_c01d1490_a8be_4a9a_8790_dc9fe5eab20d" hidden="1">"25_01_2006"</definedName>
    <definedName name="_xlnm.Print_Area" localSheetId="2">'Приложение 3'!$A$1:$U$340</definedName>
    <definedName name="_xlnm.Print_Area" localSheetId="0">'Приложение1'!$A$1:$T$1409</definedName>
    <definedName name="_xlnm.Print_Area" localSheetId="1">'Приложение2'!$A$1:$Q$1409</definedName>
    <definedName name="_xlnm.Print_Area" localSheetId="3">'Приложение4'!$A$1:$P$292</definedName>
  </definedNames>
  <calcPr fullCalcOnLoad="1"/>
</workbook>
</file>

<file path=xl/sharedStrings.xml><?xml version="1.0" encoding="utf-8"?>
<sst xmlns="http://schemas.openxmlformats.org/spreadsheetml/2006/main" count="6850" uniqueCount="2326">
  <si>
    <t>пгт Лесогорский ул Октябрьская д.14</t>
  </si>
  <si>
    <t>пгт Лесогорский ул Сентябрьская д.2</t>
  </si>
  <si>
    <t>пгт Вознесенье наб Мариинская д.1</t>
  </si>
  <si>
    <t>пгт Вознесенье пер Водников д.2</t>
  </si>
  <si>
    <t>пгт Вознесенье пер Водников д.3</t>
  </si>
  <si>
    <t>пгт Вознесенье пер Водников д.4</t>
  </si>
  <si>
    <t>пгт Вознесенье пер Водников д.9</t>
  </si>
  <si>
    <t>пгт Вознесенье ул Горная д.14</t>
  </si>
  <si>
    <t>пгт Вознесенье ул Горная д.31</t>
  </si>
  <si>
    <t>пгт Вознесенье ул Комсомольская д.11</t>
  </si>
  <si>
    <t>пгт Вознесенье ул Комсомольская д.13</t>
  </si>
  <si>
    <t>пгт Вознесенье ул Комсомольская д.20</t>
  </si>
  <si>
    <t>пгт Вознесенье ул Комсомольская д.26</t>
  </si>
  <si>
    <t>пгт Вознесенье ул Пионерская д.12</t>
  </si>
  <si>
    <t>г Каменногорск ул Железнодорожная д.5а</t>
  </si>
  <si>
    <t>пгт Им Морозова д.2, ул.Грибанова</t>
  </si>
  <si>
    <t>пгт Им Морозова ул Мира д.5</t>
  </si>
  <si>
    <t>пгт Им Морозова ул Мира д.7</t>
  </si>
  <si>
    <t>пгт Им Морозова ул Освобождения д.1</t>
  </si>
  <si>
    <t>пгт Им Морозова ул Первомайская д.3</t>
  </si>
  <si>
    <t>пгт Им Морозова ул Рабочего Батальона д.11</t>
  </si>
  <si>
    <t>пгт Им Морозова ул Рабочего Батальона д.13</t>
  </si>
  <si>
    <t>г Сясьстрой ул Карла Маркса д.13</t>
  </si>
  <si>
    <t>г Сясьстрой ул Карла Маркса д.3</t>
  </si>
  <si>
    <t>Волосовский муниципальный район</t>
  </si>
  <si>
    <t>Волховский муниципальный район</t>
  </si>
  <si>
    <t>дер.  Зеленец,  д.17</t>
  </si>
  <si>
    <t>дер. Зеленец,  д.15</t>
  </si>
  <si>
    <t>дер. Вартемяги, ул. Нагорная,  д.17</t>
  </si>
  <si>
    <t>дер. Вартемяги, ш. Токсовское,  д.13</t>
  </si>
  <si>
    <t>г. Всеволожск,  пр. Грибоедова,  д.110/7</t>
  </si>
  <si>
    <t>г. Всеволожск, линия 2-я,  д.30</t>
  </si>
  <si>
    <t>г. Всеволожск, ш. Колтушское,  д.282</t>
  </si>
  <si>
    <t>г. Всеволожск,  пр. Всеволожский,  д.80</t>
  </si>
  <si>
    <t>г. Всеволожск, ул. Маяковского,  д.15</t>
  </si>
  <si>
    <t>д. Доможирово, ул. Школьная, д.65</t>
  </si>
  <si>
    <t>Внебюджетные/дополнительные                                                                                                                                         источники финансирования</t>
  </si>
  <si>
    <t>223</t>
  </si>
  <si>
    <t>пос. Кобралово, ул. Лесная,  д.1,  лит. А</t>
  </si>
  <si>
    <t>г. Ивангород,  ул. Льнопрядильная,  д.21</t>
  </si>
  <si>
    <t>дер Рапполово ул Дубовая д.8</t>
  </si>
  <si>
    <t>дер Рапполово ул Заречная д.1</t>
  </si>
  <si>
    <t>дер Рапполово ул Заречная д.19</t>
  </si>
  <si>
    <t>г Луга ул Свободы д.4</t>
  </si>
  <si>
    <t>г Луга ул Станционная д.23</t>
  </si>
  <si>
    <t>г Луга ул Старорусская д.5</t>
  </si>
  <si>
    <t>пгт Назия д.ул.Караванная, д.3</t>
  </si>
  <si>
    <t>пгт Назия д.ул.Пионерская, д.9</t>
  </si>
  <si>
    <t>пгт Назия д.ул.Техников, д.3</t>
  </si>
  <si>
    <t>пгт Назия пр-кт Комсомольский д.9</t>
  </si>
  <si>
    <t>пгт Назия ул Матросова д.26</t>
  </si>
  <si>
    <t>пгт Назия ул Парковая д.3</t>
  </si>
  <si>
    <t>пгт Назия ул Парковая д.7</t>
  </si>
  <si>
    <t>г Новая Ладога пр-кт Карла Маркса д.14</t>
  </si>
  <si>
    <t>г Новая Ладога пр-кт Карла Маркса д.25</t>
  </si>
  <si>
    <t>г Новая Ладога ул Володарского д.7</t>
  </si>
  <si>
    <t>г Новая Ладога ул Ворошилова д.14</t>
  </si>
  <si>
    <t>г Новая Ладога ул Ворошилова д.24</t>
  </si>
  <si>
    <t>г Новая Ладога ул Гражданская д.4</t>
  </si>
  <si>
    <t>г Новая Ладога ул Креницы д.38</t>
  </si>
  <si>
    <t>г Новая Ладога ул Октябрьская д.4</t>
  </si>
  <si>
    <t>г Новая Ладога ул Печатников д.2</t>
  </si>
  <si>
    <t>г Новая Ладога ул Пролетарский канал д.25</t>
  </si>
  <si>
    <t>г Новая Ладога ул Пролетарский канал д.8</t>
  </si>
  <si>
    <t>п Алексеевка ул Железнодорожная д.1/2</t>
  </si>
  <si>
    <t>п Алексеевка ул Железнодорожная д.5</t>
  </si>
  <si>
    <t>п Алексеевка ул Зеленая д.1</t>
  </si>
  <si>
    <t>г Пикалево ул Больничная д.13</t>
  </si>
  <si>
    <t>г Пикалево ул Больничная д.2</t>
  </si>
  <si>
    <t>г Пикалево ул Вокзальная д.5</t>
  </si>
  <si>
    <t>г Пикалево ул Молодежная д.4а</t>
  </si>
  <si>
    <t>Наименование                                               муниципальных образований</t>
  </si>
  <si>
    <t>пгт Никольский ул Лисицыной д.45</t>
  </si>
  <si>
    <t>пгт Никольский ул Лисицыной д.47</t>
  </si>
  <si>
    <t>пгт Никольский ул Лисицыной д.49</t>
  </si>
  <si>
    <t>п Поселок-13 д.9</t>
  </si>
  <si>
    <t>п Шугозеро ул Школьная д.3</t>
  </si>
  <si>
    <t>Итого МКД по МО, из которых планируется переселить граждан без финансовой поддержки Фонда, - 3</t>
  </si>
  <si>
    <t>дер. Низино ул Береговая д.1</t>
  </si>
  <si>
    <t>дер. Низино ул Береговая д.2</t>
  </si>
  <si>
    <t>дер. Низино ул Береговая д.3</t>
  </si>
  <si>
    <t>дер. Низино ул Береговая д.5</t>
  </si>
  <si>
    <t>дер. Низино ул Береговая д.6</t>
  </si>
  <si>
    <t>180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</si>
  <si>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</si>
  <si>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</si>
  <si>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</si>
  <si>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</si>
  <si>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</si>
  <si>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</si>
  <si>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</si>
  <si>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</si>
  <si>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</si>
  <si>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</si>
  <si>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</si>
  <si>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</si>
  <si>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</si>
  <si>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</si>
  <si>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</si>
  <si>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</si>
  <si>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</si>
  <si>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</si>
  <si>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</si>
  <si>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</si>
  <si>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</si>
  <si>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</si>
  <si>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</si>
  <si>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</si>
  <si>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</si>
  <si>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</si>
  <si>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</si>
  <si>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</si>
  <si>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</si>
  <si>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</si>
  <si>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</si>
  <si>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</si>
  <si>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</si>
  <si>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</si>
  <si>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Муниципальное образование Рахьинское городское поселение</t>
  </si>
  <si>
    <t>пос. Шугозеро,  ул.Школьная,  д.3</t>
  </si>
  <si>
    <t>204</t>
  </si>
  <si>
    <t>181</t>
  </si>
  <si>
    <t>202</t>
  </si>
  <si>
    <t>150</t>
  </si>
  <si>
    <t>165</t>
  </si>
  <si>
    <t>132</t>
  </si>
  <si>
    <t>547</t>
  </si>
  <si>
    <t>Муниципальное образование 
Светогорское городское поселение</t>
  </si>
  <si>
    <t>170</t>
  </si>
  <si>
    <t>171</t>
  </si>
  <si>
    <t>166</t>
  </si>
  <si>
    <t>169</t>
  </si>
  <si>
    <t>Гатчинский муниципальный район</t>
  </si>
  <si>
    <t>Выборгский район</t>
  </si>
  <si>
    <t>пгт. Будогощь, ул. Первомайская,  д.22</t>
  </si>
  <si>
    <t>п.ст. Глажево,  д.2</t>
  </si>
  <si>
    <t>п.ст. Андреево,  д.1</t>
  </si>
  <si>
    <t>п.ст. Андреево,  д.3</t>
  </si>
  <si>
    <t>дер. Черенцево,  д.1</t>
  </si>
  <si>
    <t>пос. Тихорицы,  ул. Лесная,  д.27</t>
  </si>
  <si>
    <t>пос. Тихорицы,  ул. Новая,  д.8</t>
  </si>
  <si>
    <t>пос. Тихорицы,  ул. Садовая,  д.16</t>
  </si>
  <si>
    <t>пос. Тихорицы, ул. Лесная,  д.28</t>
  </si>
  <si>
    <t>пос. Тихорицы, ул. Лесная,  д.18</t>
  </si>
  <si>
    <t>пос. Тихорицы, ул. Лесная,  д.11</t>
  </si>
  <si>
    <t>г Коммунар д.Антр.казарма 32км/1</t>
  </si>
  <si>
    <t>г Коммунар д.Антр.казарма 34км/2</t>
  </si>
  <si>
    <t>г Коммунар ул Станционная д.10</t>
  </si>
  <si>
    <t>г Сясьстрой ул 18 Июля д.4</t>
  </si>
  <si>
    <t>г Сясьстрой ул Карла Маркса д.12</t>
  </si>
  <si>
    <t>г Всеволожск ул Маяковского д.15</t>
  </si>
  <si>
    <t>г Всеволожск ш Колтушское д.282</t>
  </si>
  <si>
    <t>г Выборг пер Короткий д.4</t>
  </si>
  <si>
    <t>2016 год</t>
  </si>
  <si>
    <t>2014            год</t>
  </si>
  <si>
    <t>Муниципальное образование                   Бегуницкое сельское поселение</t>
  </si>
  <si>
    <t>г Выборг ул 1-я Бригадная д.12</t>
  </si>
  <si>
    <t>г Выборг ул Дальняя д.14</t>
  </si>
  <si>
    <t>г Выборг ул Малая Водяная д.9</t>
  </si>
  <si>
    <t>г Выборг ул Окружная д.24</t>
  </si>
  <si>
    <t>г Выборг ул Орудийная д.22</t>
  </si>
  <si>
    <t>г Выборг ул Центральная д.4</t>
  </si>
  <si>
    <t>мкр Калининский ш Хельсинское д.13</t>
  </si>
  <si>
    <t>п Тихорицы ул Лесная д.11</t>
  </si>
  <si>
    <t>п Тихорицы ул Лесная д.18</t>
  </si>
  <si>
    <t>п Тихорицы ул Лесная д.27</t>
  </si>
  <si>
    <t>п Тихорицы ул Лесная д.28</t>
  </si>
  <si>
    <t>п Тихорицы ул Лесная д.34</t>
  </si>
  <si>
    <t>Муниципальное образование                   Борское сельское поселение</t>
  </si>
  <si>
    <t>Муниципальное образование                                 "Город Пикалево"</t>
  </si>
  <si>
    <t xml:space="preserve"> 18.12.2008</t>
  </si>
  <si>
    <t>06.03.2008</t>
  </si>
  <si>
    <t>Муниципальное образование Советское городское поселение</t>
  </si>
  <si>
    <t>Муниципальное образование Путиловское сельское поселение</t>
  </si>
  <si>
    <t>31.10.2002</t>
  </si>
  <si>
    <t>42а</t>
  </si>
  <si>
    <t>22.11.2010</t>
  </si>
  <si>
    <t>22.04.2011</t>
  </si>
  <si>
    <t>Муниципальное образование Шугозерское сельское поселение</t>
  </si>
  <si>
    <t>24.08.2007</t>
  </si>
  <si>
    <t xml:space="preserve"> 24.08.2007</t>
  </si>
  <si>
    <t>Муниципальное образование 
Тихвинское городское поселение</t>
  </si>
  <si>
    <t>5/2-11</t>
  </si>
  <si>
    <t>16/2-11</t>
  </si>
  <si>
    <t>39/2-11</t>
  </si>
  <si>
    <t>17/2-11</t>
  </si>
  <si>
    <t>6/2-10</t>
  </si>
  <si>
    <t>40/2-11</t>
  </si>
  <si>
    <t>23/2-11</t>
  </si>
  <si>
    <t>7/2-10</t>
  </si>
  <si>
    <t>38-2-11</t>
  </si>
  <si>
    <t>Муниципальное образование Большеижорское городское поселение</t>
  </si>
  <si>
    <t>Муниципальное образование Гостилицкое сельское поселение</t>
  </si>
  <si>
    <t>п Тихорицы ул Новая д.7</t>
  </si>
  <si>
    <t>п Тихорицы ул Новая д.8</t>
  </si>
  <si>
    <t>п Тихорицы ул Садовая д.16</t>
  </si>
  <si>
    <t>п/ст Андреево д.1</t>
  </si>
  <si>
    <t>п/ст Андреево д.3</t>
  </si>
  <si>
    <t>п/ст Глажево д.1</t>
  </si>
  <si>
    <t>п/ст Глажево д.2</t>
  </si>
  <si>
    <t>Расселяемая площадь жилых помещений</t>
  </si>
  <si>
    <t>Реестр аварийных многоквартирных домов по способам переселения</t>
  </si>
  <si>
    <t>Тихвинский муниципальный район</t>
  </si>
  <si>
    <t>Муниципальное образование Ганьковское сельское поселение</t>
  </si>
  <si>
    <t>Муниципальное образование Муринское сельское поселение</t>
  </si>
  <si>
    <t>Муниципальное образование                                 Аннинское сельское поселение</t>
  </si>
  <si>
    <t>Муниципальное образование                              Кипенское сельское поселение</t>
  </si>
  <si>
    <t>Муниципальное образование 
Низинское сельское поселение</t>
  </si>
  <si>
    <t>номер</t>
  </si>
  <si>
    <t>дата</t>
  </si>
  <si>
    <t>Число жителей - всего</t>
  </si>
  <si>
    <t>Число жителей, планируемых
 к переселению</t>
  </si>
  <si>
    <t>всего</t>
  </si>
  <si>
    <t>№ п/п</t>
  </si>
  <si>
    <t>Адрес
МКД</t>
  </si>
  <si>
    <t>Документ,
подтверждающий
признание МКД
аварийным</t>
  </si>
  <si>
    <t>Планируемая дата  окончания
переселения</t>
  </si>
  <si>
    <t>чел.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</si>
  <si>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</si>
  <si>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</si>
  <si>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</si>
  <si>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</si>
  <si>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</si>
  <si>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</si>
  <si>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</si>
  <si>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</si>
  <si>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</si>
  <si>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руб.</t>
  </si>
  <si>
    <t xml:space="preserve">  Приложение 2                                                        к Программе…</t>
  </si>
  <si>
    <t>Приложение 1                                                                              к Программе…</t>
  </si>
  <si>
    <t>88</t>
  </si>
  <si>
    <t>86</t>
  </si>
  <si>
    <t>77</t>
  </si>
  <si>
    <t>92</t>
  </si>
  <si>
    <t>82</t>
  </si>
  <si>
    <t>91</t>
  </si>
  <si>
    <t>79</t>
  </si>
  <si>
    <t>78</t>
  </si>
  <si>
    <t>95</t>
  </si>
  <si>
    <t>Муниципальное образование 
Рахьинское городское поселение</t>
  </si>
  <si>
    <t>Муниципальное образование 
Свердловское городское поселение</t>
  </si>
  <si>
    <t>51</t>
  </si>
  <si>
    <t>56</t>
  </si>
  <si>
    <t>55</t>
  </si>
  <si>
    <t>83</t>
  </si>
  <si>
    <t>85</t>
  </si>
  <si>
    <t>84</t>
  </si>
  <si>
    <t>94</t>
  </si>
  <si>
    <t>76</t>
  </si>
  <si>
    <t>75</t>
  </si>
  <si>
    <t>74</t>
  </si>
  <si>
    <t>73</t>
  </si>
  <si>
    <t>49</t>
  </si>
  <si>
    <t>93</t>
  </si>
  <si>
    <t>53</t>
  </si>
  <si>
    <t>52</t>
  </si>
  <si>
    <t>50</t>
  </si>
  <si>
    <t>72</t>
  </si>
  <si>
    <t>71</t>
  </si>
  <si>
    <t>70</t>
  </si>
  <si>
    <t>69</t>
  </si>
  <si>
    <t>68</t>
  </si>
  <si>
    <t>65</t>
  </si>
  <si>
    <t>64</t>
  </si>
  <si>
    <t>дер. Ротково,  д.1</t>
  </si>
  <si>
    <t>дер. Малые Колпаны, ул. Западная,  д.16</t>
  </si>
  <si>
    <t>дер. Малые Колпаны, ул. Западная,  д.18</t>
  </si>
  <si>
    <t>дер. Большие Колпаны, ул. Совхозная,  д.6</t>
  </si>
  <si>
    <t>дер. Парицы, ул. Железнодорожная,  д.10</t>
  </si>
  <si>
    <t>г Коммунар ул Станционная д.12</t>
  </si>
  <si>
    <t>г Коммунар ул Станционная д.14</t>
  </si>
  <si>
    <t>г Коммунар ул Станционная д.20</t>
  </si>
  <si>
    <t>г Коммунар ул Станционная д.22</t>
  </si>
  <si>
    <t>г Коммунар ул Станционная д.24</t>
  </si>
  <si>
    <t>г Коммунар ул Станционная д.28</t>
  </si>
  <si>
    <t>г Коммунар ул Станционная д.6</t>
  </si>
  <si>
    <t>г Лодейное Поле ул Красных Зорь д.3</t>
  </si>
  <si>
    <t>* Всего будет расселен 937 дом. В Программе существует повторение адресов. 24 дома расселяются с участием средств Фонда и без участия средств Фонда в одном или двух годах.</t>
  </si>
  <si>
    <t>Всего по субъекту в 2013-2017 году: 937* МКД, в т.ч.:</t>
  </si>
  <si>
    <t>мкр Калининский пер Привокзальный д.2</t>
  </si>
  <si>
    <t>мкр Калининский пер Привокзальный д.4</t>
  </si>
  <si>
    <t>пгт Ефимовский ул Володарского д.16</t>
  </si>
  <si>
    <t>пгт Ефимовский ул Володарского д.21</t>
  </si>
  <si>
    <t>пгт Ефимовский ул Гагарина д.11</t>
  </si>
  <si>
    <t>пгт Ефимовский ул Гагарина д.4</t>
  </si>
  <si>
    <t>пгт Им Морозова ул Рабочего Батальона д.16 кор.1</t>
  </si>
  <si>
    <t>пгт Им Морозова ул Рабочего Батальона д.19</t>
  </si>
  <si>
    <t>пгт. Назия, ул. Школьная,  д.4</t>
  </si>
  <si>
    <t>пгт. Назия, ул. Полевая,  д.3</t>
  </si>
  <si>
    <t>пгт. Назия,  ул.  Матросова,  д.28</t>
  </si>
  <si>
    <t>пгт. Назия,  ул. Заводская,  д.9</t>
  </si>
  <si>
    <t>пгт. Назия,  ул. Заводская,  д.17</t>
  </si>
  <si>
    <t>пгт. Назия,  ул. Заводская,  д.13</t>
  </si>
  <si>
    <t>г. Отрадное, ул. Заозерная,  д.14</t>
  </si>
  <si>
    <t>г. Отрадное,  ул. Кирпичная,  д.8</t>
  </si>
  <si>
    <t>г. Отрадное,  ул. Победы,  д.27</t>
  </si>
  <si>
    <t>г. Отрадное,  ул. Мостовая,  д.5</t>
  </si>
  <si>
    <t>г. Отрадное, ул. Путейская,  д.5</t>
  </si>
  <si>
    <t>г. Отрадное,  ул. Новая,  д.3</t>
  </si>
  <si>
    <r>
      <t>Итого МКД по МО, из которых планируется переселить граждан за счет средств финансовой поддержки, -</t>
    </r>
    <r>
      <rPr>
        <sz val="8"/>
        <color indexed="53"/>
        <rFont val="Times New Roman"/>
        <family val="1"/>
      </rPr>
      <t xml:space="preserve"> </t>
    </r>
    <r>
      <rPr>
        <sz val="8"/>
        <rFont val="Times New Roman"/>
        <family val="1"/>
      </rPr>
      <t>3</t>
    </r>
  </si>
  <si>
    <t>пгт. Павлово,  ул. Невская,  д.6</t>
  </si>
  <si>
    <t>с. Путилово,  ул. Игнашкиных,  д.13</t>
  </si>
  <si>
    <t>с. Путилово, ул. Братьев Пожарских,  д.39</t>
  </si>
  <si>
    <t>с. Путилово,  ул. Братьев Пожарских,  д.41</t>
  </si>
  <si>
    <t>ст. Назия,  ул. Вокзальная,  д.14</t>
  </si>
  <si>
    <t>Муниципальное образование                       Ефимовское городское поселение</t>
  </si>
  <si>
    <t>Муниципальное образование                              Борское сельское поселение</t>
  </si>
  <si>
    <t>96</t>
  </si>
  <si>
    <t>97</t>
  </si>
  <si>
    <t>98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</si>
  <si>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</si>
  <si>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</si>
  <si>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</si>
  <si>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</si>
  <si>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</si>
  <si>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</si>
  <si>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</si>
  <si>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</si>
  <si>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</si>
  <si>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</si>
  <si>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113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</si>
  <si>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</si>
  <si>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</si>
  <si>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</si>
  <si>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</si>
  <si>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</si>
  <si>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</si>
  <si>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</si>
  <si>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</si>
  <si>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</si>
  <si>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</si>
  <si>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</si>
  <si>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</si>
  <si>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</si>
  <si>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</si>
  <si>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</si>
  <si>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</si>
  <si>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</si>
  <si>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</si>
  <si>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</si>
  <si>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</si>
  <si>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</si>
  <si>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</si>
  <si>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</si>
  <si>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</si>
  <si>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</si>
  <si>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</si>
  <si>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</si>
  <si>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</si>
  <si>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</si>
  <si>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</si>
  <si>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152</t>
  </si>
  <si>
    <t>153</t>
  </si>
  <si>
    <t>154</t>
  </si>
  <si>
    <t>155</t>
  </si>
  <si>
    <t>158</t>
  </si>
  <si>
    <t>159</t>
  </si>
  <si>
    <t>160</t>
  </si>
  <si>
    <t>161</t>
  </si>
  <si>
    <t>163</t>
  </si>
  <si>
    <t>167</t>
  </si>
  <si>
    <t>168</t>
  </si>
  <si>
    <t>172</t>
  </si>
  <si>
    <t>173</t>
  </si>
  <si>
    <t>174</t>
  </si>
  <si>
    <t>176</t>
  </si>
  <si>
    <t>178</t>
  </si>
  <si>
    <t>179</t>
  </si>
  <si>
    <t>пгт Им Морозова ул Рабочего Батальона д.20 кор.2</t>
  </si>
  <si>
    <t>пгт Им Морозова ул Рабочего Батальона д.27</t>
  </si>
  <si>
    <t>пгт Им Морозова ул Рабочего Батальона д.28</t>
  </si>
  <si>
    <t>пгт Им Морозова ул Рабочего Батальона д.29</t>
  </si>
  <si>
    <t>пгт Им Морозова ул Рабочего Батальона д.9</t>
  </si>
  <si>
    <t>пгт Им Морозова ул Скворцова д.32</t>
  </si>
  <si>
    <t>пгт Им Морозова ул Скворцова д.9</t>
  </si>
  <si>
    <t>пгт Им Морозова ул Чекалова д.10</t>
  </si>
  <si>
    <t>п/ст Свирь ул Преображенская д.7</t>
  </si>
  <si>
    <t>пгт Никольский ул Лисицыной д.31</t>
  </si>
  <si>
    <t>пгт Никольский ул Лисицыной д.33</t>
  </si>
  <si>
    <t>пгт Никольский ул Лисицыной д.33а</t>
  </si>
  <si>
    <t>пгт Никольский ул Лисицыной д.35</t>
  </si>
  <si>
    <t>пгт Никольский ул Лисицыной д.35а</t>
  </si>
  <si>
    <t>пгт Никольский ул Лисицыной д.43</t>
  </si>
  <si>
    <t>пгт Назия д.ул.Новая, д.11</t>
  </si>
  <si>
    <t>пгт Назия д.ул.Новая, д.7</t>
  </si>
  <si>
    <t>пгт Назия д.ул.Полевая, д.3</t>
  </si>
  <si>
    <t>пгт Назия д.ул.Центральная, д.18</t>
  </si>
  <si>
    <t>пгт Назия д.ул.Школьная, д.4</t>
  </si>
  <si>
    <t>пгт Назия ул Заводская д.17</t>
  </si>
  <si>
    <t>пгт Назия ул Заводская д.9</t>
  </si>
  <si>
    <t>пгт Назия ул Парковая д.5</t>
  </si>
  <si>
    <t>г Новая Ладога наб Ладожской Флотилии д.42</t>
  </si>
  <si>
    <t>г Новая Ладога пр-кт Карла Маркса д.17</t>
  </si>
  <si>
    <t>г Новая Ладога пр-кт Карла Маркса д.18</t>
  </si>
  <si>
    <t>г Новая Ладога пр-кт Карла Маркса д.20</t>
  </si>
  <si>
    <t>г Новая Ладога пр-кт Карла Маркса д.31</t>
  </si>
  <si>
    <t>г Новая Ладога пр-кт Карла Маркса д.41</t>
  </si>
  <si>
    <t>г Новая Ладога ул Гагарина д.7</t>
  </si>
  <si>
    <t>г Новая Ладога ул Урицкого д.9</t>
  </si>
  <si>
    <t>п Дачное ул Железнодорожная д.1</t>
  </si>
  <si>
    <t>пгт Павлово ул Дорожная д.5</t>
  </si>
  <si>
    <t>пгт Павлово ул Невская д.6</t>
  </si>
  <si>
    <t>г Подпорожье пер Пристанской д.2</t>
  </si>
  <si>
    <t>г Подпорожье пр-кт Механический д.26</t>
  </si>
  <si>
    <t>г Подпорожье пр-кт Механический д.32</t>
  </si>
  <si>
    <t>г. Луга, ул. Дача Некрасова,  д.1/13</t>
  </si>
  <si>
    <t>г. Луга, ул. Дача Некрасова,  д.2/13</t>
  </si>
  <si>
    <t>г. Луга, пр. Комсомольский,  д.14/21</t>
  </si>
  <si>
    <t>г. Приозерск, ул. Зеленая,  д.14</t>
  </si>
  <si>
    <t>г. Приозерск, ул. Бумажников,  д.15</t>
  </si>
  <si>
    <t>г. Приозерск, ул. Матросова,  д.22</t>
  </si>
  <si>
    <t>г. Приозерск, ул. Портовая,  д.5</t>
  </si>
  <si>
    <t xml:space="preserve">г. Приозерск, ул. Речная,  д.11 </t>
  </si>
  <si>
    <t>г. Приозерск, ул. Речная,  д.13</t>
  </si>
  <si>
    <t>г. Приозерск, ул. Цветкова,  д.44</t>
  </si>
  <si>
    <t>г. Приозерск, ул. Чапаева,  д.1</t>
  </si>
  <si>
    <t xml:space="preserve">г. Приозерск, ул. Гоголя,  д.42-А </t>
  </si>
  <si>
    <t>г. Приозерск, ул. Ленинградская,  д.54</t>
  </si>
  <si>
    <t>г. Приозерск, ул. Комсомольская,  д.15</t>
  </si>
  <si>
    <t>г. Приозерск, ул. Ленина,  д.78</t>
  </si>
  <si>
    <t>г. Приозерск, ул. Горького,  д.4</t>
  </si>
  <si>
    <t>г. Приозерск, ш. Ленинградское,  д.27</t>
  </si>
  <si>
    <t>г. Приозерск, пер. Столярный,  д.2</t>
  </si>
  <si>
    <t>г. Приозерск, ул. Гоголя,  д.4</t>
  </si>
  <si>
    <t>г. Приозерск,  ул. Маяковского,  д.20</t>
  </si>
  <si>
    <t>г. Волхов, ул. Кирова,  д.17</t>
  </si>
  <si>
    <t>г. Волхов, ул. Кирова,  д.21</t>
  </si>
  <si>
    <t>г. Волхов, ул. Юрия Гагарина,  д.10</t>
  </si>
  <si>
    <t>г. Волхов, ул. Комсомольская,  д.11</t>
  </si>
  <si>
    <t>г. Волхов, ул. Комсомольская,  д.13</t>
  </si>
  <si>
    <t>г. Волхов, ул. Комсомольская,  д.15</t>
  </si>
  <si>
    <t>г. Волхов, ул. Комсомольская,  д.21</t>
  </si>
  <si>
    <t>г. Волхов, ул. Дзержинского, д.25</t>
  </si>
  <si>
    <t>г. Волхов, ул. Дзержинского,  д.27</t>
  </si>
  <si>
    <t>г. Волхов, ул. Дзержинского,  д.29</t>
  </si>
  <si>
    <t>г. Волхов, ул. Дзержинского,  д.33</t>
  </si>
  <si>
    <t>г. Волхов, ул. Дзержинского,  д.2б</t>
  </si>
  <si>
    <t>г. Волхов, ул. Работниц,  д.1</t>
  </si>
  <si>
    <t>г. Волхов, ул. Работниц,  д.3</t>
  </si>
  <si>
    <t>г. Волхов, ул. Работниц,  д.8</t>
  </si>
  <si>
    <t>г. Волхов, ул. Работниц,  д.9</t>
  </si>
  <si>
    <t>г. Волхов,  ул. Дзержинского,  д.35</t>
  </si>
  <si>
    <t>г. Волхов, ул. Ленинградская,  д.1в</t>
  </si>
  <si>
    <t>г. Волхов, ул. Островского,  д.3</t>
  </si>
  <si>
    <t>г. Волхов, ул. Советская,  д.30а</t>
  </si>
  <si>
    <t>г. Волхов, ул. Советская,  д.52а</t>
  </si>
  <si>
    <t>г. Волхов, ул. Советская,  д.53</t>
  </si>
  <si>
    <t>пгт Ульяновка ул Мариинская д.15</t>
  </si>
  <si>
    <t>пгт Ульяновка ш Московское д.68</t>
  </si>
  <si>
    <t>п Янега ул Комсомольская д.3</t>
  </si>
  <si>
    <t>п Янега ул Комсомольская д.4</t>
  </si>
  <si>
    <t>п Янега ул Комсомольская д.8</t>
  </si>
  <si>
    <t>п Янега ул Лесная д.5</t>
  </si>
  <si>
    <t>п Янега ул Лесная д.7</t>
  </si>
  <si>
    <t>п Янега ул Лесная д.9</t>
  </si>
  <si>
    <t>п Янега ул Новая д.3</t>
  </si>
  <si>
    <t>п Янега ул Первомайская д.6</t>
  </si>
  <si>
    <t>Муниципальное образование Свердловское городское поселение</t>
  </si>
  <si>
    <t>п Кравцово д.1</t>
  </si>
  <si>
    <t>пгт Будогощь ул Первомайская д.22</t>
  </si>
  <si>
    <t>пгт Мга ул Димитрова д.31</t>
  </si>
  <si>
    <t>г Отрадное ул Мостовая д.5</t>
  </si>
  <si>
    <t>Муниципальное образование Янегское сельское поселение</t>
  </si>
  <si>
    <t>Итого МКД по МО, из которых планируется переселить граждан без финансовой поддержки Фонда, - 2</t>
  </si>
  <si>
    <t>Муниципальное образование 
Кипенское сельское поселение</t>
  </si>
  <si>
    <t>г. Лодейное Поле, ул. Шмакова,  д.17</t>
  </si>
  <si>
    <t>г. Лодейное Поле,  ул. Интернациональная,  д.102</t>
  </si>
  <si>
    <t>пос. Янега,  ул. Лесная,  д.5</t>
  </si>
  <si>
    <t>пос. Янега,  ул. Лесная,  д.7</t>
  </si>
  <si>
    <t>пос. Янега,  ул. Комсомольская,  д.4</t>
  </si>
  <si>
    <t>пос. Янега,  ул. Первомайская,  д.6</t>
  </si>
  <si>
    <t>пос. Янега,  ул. Комсомольская,  д.8</t>
  </si>
  <si>
    <t>пос. Янега,  ул. Новая,  д.3</t>
  </si>
  <si>
    <t>пос. Янега, ул. Комсомольская,  д.3</t>
  </si>
  <si>
    <t>пос. Янега,  ул. Лесная,  д.9</t>
  </si>
  <si>
    <t>дер. Иннолово,  ул. Октябрьская,  д.47</t>
  </si>
  <si>
    <t>пгт. Большая Ижора,  ул. Сосновая,  д.8</t>
  </si>
  <si>
    <t>пгт. Большая Ижора,  ул. Сосновая,  д.10</t>
  </si>
  <si>
    <t>пгт. Большая Ижора,  ул. Сосновая,  д.12</t>
  </si>
  <si>
    <t>пгт. Большая Ижора,  ул. Ивановская,  д.2</t>
  </si>
  <si>
    <t>пгт. Большая Ижора, ш. Приморское,  д.63</t>
  </si>
  <si>
    <t>пгт. Большая Ижора, ш. Приморское,  д.57</t>
  </si>
  <si>
    <t>ВТОРОЙ ЭТАП 2013 ГОДА</t>
  </si>
  <si>
    <t>Муниципальное образование
"Город Волхов"</t>
  </si>
  <si>
    <t>Муниципальное образование  Сясьстройское городское поселение</t>
  </si>
  <si>
    <t>г. Каменногорск,  ул. Железнодорожная,  д.5а</t>
  </si>
  <si>
    <t>04.06.2003</t>
  </si>
  <si>
    <t>п.ст. Свирь,  ул. Преображенская,  д.7</t>
  </si>
  <si>
    <t>пгт. Никольский,  ул. Лисицыной,  д.35а</t>
  </si>
  <si>
    <t>Итого МКД по МО, из которых планируется переселить граждан за счет средств финансовой поддержки, - 15</t>
  </si>
  <si>
    <t>пгт. Вознесенье, ул. Горная,  д.14</t>
  </si>
  <si>
    <t>пгт. Вознесенье, ул. Пионерская,  д.12</t>
  </si>
  <si>
    <t>пгт. Вознесенье,  наб. Мариинская,  д.1</t>
  </si>
  <si>
    <t>пгт. Вознесенье,  ул. Комсомольская,  д.26</t>
  </si>
  <si>
    <t xml:space="preserve">  15.12.2006</t>
  </si>
  <si>
    <t>пгт. Вознесенье,  пер. Водников,  д.2</t>
  </si>
  <si>
    <t xml:space="preserve"> 09.11.2009</t>
  </si>
  <si>
    <t>пгт. Вознесенье, пер. Водников,  д.4</t>
  </si>
  <si>
    <t>09.11.2009</t>
  </si>
  <si>
    <t>пгт. Вознесенье,  ул. Комсомольская,  д.13</t>
  </si>
  <si>
    <t>пгт. Вознесенье,  ул. Комсомольская,  д.20</t>
  </si>
  <si>
    <t>пгт. Вознесенье,  пер. Водников,  д.3</t>
  </si>
  <si>
    <t>пгт. Вознесенье,  ул. Комсомольская,  д.11</t>
  </si>
  <si>
    <t>пгт. Вознесенье, ул. Горная,  д.31</t>
  </si>
  <si>
    <t>пгт. Никольский, ул. Лисицыной,  д.31</t>
  </si>
  <si>
    <t>пгт. Никольский,  ул. Лисицыной,  д.33</t>
  </si>
  <si>
    <t>пгт. Никольский,  ул. Лисицыной,  д.33а</t>
  </si>
  <si>
    <t>пгт. Никольский,  ул. Лисицыной,  д.35</t>
  </si>
  <si>
    <t>пгт. Никольский,  ул. Лисицыной,  д.43</t>
  </si>
  <si>
    <t>пгт. Никольский,  ул. Лисицыной,  д.45</t>
  </si>
  <si>
    <t>пгт. Дубровка, ул. Советская,  д.13</t>
  </si>
  <si>
    <t>пгт.  Дубровка, ул. Невская,  д.18</t>
  </si>
  <si>
    <t>г. Выборг, ул. Шестакова,  д.29</t>
  </si>
  <si>
    <t>мкр. Калининский, ул. Речная 1-я,  д.9</t>
  </si>
  <si>
    <t>г. Выборг, пер. Дорожный,  д.6 А</t>
  </si>
  <si>
    <t>г. Выборг, ул. Крепостная,  д.42 А</t>
  </si>
  <si>
    <t>г. Выборг, ул. Крепостная,  д.42</t>
  </si>
  <si>
    <t>г. Выборг, ул. Крутая,  д.11</t>
  </si>
  <si>
    <t>г. Выборг,  ул. Кировская,  д.6а</t>
  </si>
  <si>
    <t>пгт. Сиверский, ул. Военный городок,  д.4</t>
  </si>
  <si>
    <t>пгт. Сиверский, ул. Военный городок,  д.2</t>
  </si>
  <si>
    <t>пгт. Сиверский, ул. Военный городок,  д.3</t>
  </si>
  <si>
    <t>пос.  Алексеевка, ул. Зеленая,  д.1</t>
  </si>
  <si>
    <t>пос. Алексеевка, ул. Железнодорожная,  д.5</t>
  </si>
  <si>
    <t>г. Новая Ладога, пр. Карла Маркса,  д.31</t>
  </si>
  <si>
    <t>г. Новая Ладога, пр. Карла Маркса,  д.20</t>
  </si>
  <si>
    <t>г. Новая Ладога,  ул. Гагарина,  д.7</t>
  </si>
  <si>
    <t>г. Новая Ладога, наб. Ладожской Флотилии,  д.42</t>
  </si>
  <si>
    <t>г Сясьстрой ул Кольцевая д.1</t>
  </si>
  <si>
    <t>г Сясьстрой ул Кольцевая д.18</t>
  </si>
  <si>
    <t>г Сясьстрой ул Культуры д.17</t>
  </si>
  <si>
    <t>г Сясьстрой ул Культуры д.8</t>
  </si>
  <si>
    <t>г Сясьстрой ул Советская д.10</t>
  </si>
  <si>
    <t>г Сясьстрой ул Советская д.3</t>
  </si>
  <si>
    <t>г Тихвин ул Береговая-Кузнецкая д.10</t>
  </si>
  <si>
    <t>г Тихвин ул Партизанская д.2 А</t>
  </si>
  <si>
    <t>г Тихвин ул Плаунская д.24</t>
  </si>
  <si>
    <t>г Тихвин ул Пролетарской Диктатуры д.23</t>
  </si>
  <si>
    <t>г Тихвин ул Танкистов д.15</t>
  </si>
  <si>
    <t>г Тихвин ул Труда д.37</t>
  </si>
  <si>
    <t>г Тихвин ул Труда д.41</t>
  </si>
  <si>
    <t>г Тихвин ул Труда д.43</t>
  </si>
  <si>
    <t>г Тихвин ул Чернышевская д.22</t>
  </si>
  <si>
    <t>г Тихвин ул Чернышевская д.41</t>
  </si>
  <si>
    <t>г Тихвин ул Шумилова д.11</t>
  </si>
  <si>
    <t>пгт Ефимовский ул Гагарина д.6</t>
  </si>
  <si>
    <t>пгт Ефимовский ул Комсомольская д.3</t>
  </si>
  <si>
    <t>пгт Ефимовский ул Красноармейская д.16</t>
  </si>
  <si>
    <t>пгт Ефимовский ул Красноармейская д.43</t>
  </si>
  <si>
    <t>г Каменногорск ул Железнодорожная д.13</t>
  </si>
  <si>
    <t>г Каменногорск ул Железнодорожная д.2</t>
  </si>
  <si>
    <t>г Каменногорск ул Набережная 1-я д.4</t>
  </si>
  <si>
    <t>г Каменногорск ш Выборгское д.2</t>
  </si>
  <si>
    <t>г Каменногорск ш Выборгское д.22</t>
  </si>
  <si>
    <t>г Каменногорск ш Выборгское д.37</t>
  </si>
  <si>
    <t>г Каменногорск ш Выборгское д.49</t>
  </si>
  <si>
    <t>г Каменногорск ш Ленинградское д.39</t>
  </si>
  <si>
    <t>г Каменногорск ш Ленинградское д.45</t>
  </si>
  <si>
    <t>п Бородинское ул Спортивная д.4</t>
  </si>
  <si>
    <t>п Бородинское ул Спортивная д.5</t>
  </si>
  <si>
    <t>п Пруды ул Железнодорожная д.12</t>
  </si>
  <si>
    <t>п Пруды ул Железнодорожная д.13</t>
  </si>
  <si>
    <t>п Пруды ул Железнодорожная д.1а</t>
  </si>
  <si>
    <t>ст Возрождение д.4</t>
  </si>
  <si>
    <t>г Лодейное Поле пр-кт Октябрьский д.87</t>
  </si>
  <si>
    <t>г Лодейное Поле ул Железнодорожная д.6</t>
  </si>
  <si>
    <t>г Лодейное Поле ул Железнодорожная д.8</t>
  </si>
  <si>
    <t>Муниципальное образование Бережковское сельское поселение</t>
  </si>
  <si>
    <t>пос. Концы, ул. Плитная,  д.1</t>
  </si>
  <si>
    <t>пос.  Концы,  ул. Плитная,  д.3</t>
  </si>
  <si>
    <t>с. Шум, ул. ПМК-17,  д.17</t>
  </si>
  <si>
    <t>пос. Концы, ул. Карьерна 1-я,  д.2</t>
  </si>
  <si>
    <t>г. Шлиссельбург, ул. Кирова,  д.3</t>
  </si>
  <si>
    <t>г. Шлиссельбург, ул. Октябрьская,  д.11</t>
  </si>
  <si>
    <t>г. Лодейное Поле, ул. Лесная,  д.24</t>
  </si>
  <si>
    <t>г. Лодейное Поле, ул. Лесная,  д.22</t>
  </si>
  <si>
    <t>г. Лодейное Поле, ул. Лесная,  д.18</t>
  </si>
  <si>
    <t>г. Лодейное Поле,  ул. Красных Зорь,  д.3</t>
  </si>
  <si>
    <t>г. Лодейное Поле, ул. Лесная,  д.20</t>
  </si>
  <si>
    <t>дер. Малое Карлино,  д.12а</t>
  </si>
  <si>
    <t>дер. Малое Карлино,  д.16</t>
  </si>
  <si>
    <t>дер. Низино,  ул. Центральная,  д.41</t>
  </si>
  <si>
    <t>дер. Низино, ул. Танковая,  д.22</t>
  </si>
  <si>
    <t xml:space="preserve">дер.  Низино,  ул. Центральная,  д.52 </t>
  </si>
  <si>
    <t>дер. Низино, ул. Центральная,  д.23</t>
  </si>
  <si>
    <t>дер. Низино, ул. Береговая,  д.1</t>
  </si>
  <si>
    <t>дер. Низино,  ул. Береговая,  д.6</t>
  </si>
  <si>
    <t>дер. Низино,  ул. Береговая,  д.5</t>
  </si>
  <si>
    <t>дер. Низино,  ул. Береговая,  д.3</t>
  </si>
  <si>
    <t>дер. Низино, ул. Береговая,  д.2</t>
  </si>
  <si>
    <t>дер. Низино, ул. Центральная,  д.11б</t>
  </si>
  <si>
    <t>г. Луга, ул. Гагарина,  д.98</t>
  </si>
  <si>
    <t>г. Луга, ул. Старорусская,  д.5</t>
  </si>
  <si>
    <t>г. Луга, пр. Кирова,  д.53/1</t>
  </si>
  <si>
    <t>г. Луга, ул. Молодежная,  д.10</t>
  </si>
  <si>
    <t>г. Луга, ул. Рабочая,  д.12</t>
  </si>
  <si>
    <t>г. Луга, ул. Свободы,  д.4</t>
  </si>
  <si>
    <t>г. Луга, ул. Дача Некрасова,  д.3/13</t>
  </si>
  <si>
    <t>г. Луга, ул. Станционная, д.23</t>
  </si>
  <si>
    <t>г. Луга, ул. Ленинградская,  д.12а</t>
  </si>
  <si>
    <t>г. Луга, ул. Заречная 5-я,  д.2/13</t>
  </si>
  <si>
    <t>г. Луга,  пр.Урицкого,  д.102</t>
  </si>
  <si>
    <t>г Лодейное Поле ул Интернациональная д.102</t>
  </si>
  <si>
    <t>г Лодейное Поле ул Интернациональная д.104</t>
  </si>
  <si>
    <t>г Лодейное Поле ул Кольцевая д.17</t>
  </si>
  <si>
    <t>г Лодейное Поле ул Шмакова д.15</t>
  </si>
  <si>
    <t>г Лодейное Поле ул Шмакова д.17</t>
  </si>
  <si>
    <t>г Лодейное Поле ул Энергетиков д.3</t>
  </si>
  <si>
    <t>Муниципальное образование 
Ропшинское сельское поселение</t>
  </si>
  <si>
    <t>Муниципальное образование 
Кузнечнинское городское поселение</t>
  </si>
  <si>
    <t>пгт Кузнечное ул Привокзальная д.12</t>
  </si>
  <si>
    <t>дер. Мозолево-1 д.3</t>
  </si>
  <si>
    <t>дер. Мозолево-1 д.4</t>
  </si>
  <si>
    <t>дер. Белогорка ул Садовая д.10</t>
  </si>
  <si>
    <t>дер. Белогорка ул Садовая д.11</t>
  </si>
  <si>
    <t>г. Волхов, ул. 1-я Первомайская,  д.8</t>
  </si>
  <si>
    <t>г. Волхов, ул. Кооперативная,  д.5</t>
  </si>
  <si>
    <t>г. Волхов, ул. Некрасова,  д.19</t>
  </si>
  <si>
    <t>г. Волхов, ул. Некрасова,  д.21</t>
  </si>
  <si>
    <t>г. Волхов, ул. Некрасова,  д.14</t>
  </si>
  <si>
    <t>г. Волхов,  ул. Некрасова,  д.16</t>
  </si>
  <si>
    <t>г. Волхов, ул. Октябрьская набережная,  д.7</t>
  </si>
  <si>
    <t>г. Волхов, ул. Октябрьская набережная,  д.9</t>
  </si>
  <si>
    <t>г. Волхов, ул. Октябрьская набережная, д.19</t>
  </si>
  <si>
    <t>г. Волхов, ул. Степана Разина,  д.10</t>
  </si>
  <si>
    <t>г. Выборг, ул. Орудийная,  д.22</t>
  </si>
  <si>
    <t>688</t>
  </si>
  <si>
    <t>г. Волхов, ул. Степана Разина,  д.16</t>
  </si>
  <si>
    <t>г. Волхов, ул. Олега Кошевого,  д.6</t>
  </si>
  <si>
    <t>г. Волхов, ул. Олега Кошевого,  д.4</t>
  </si>
  <si>
    <t>г. Волхов, ул. Суворова,  д.32</t>
  </si>
  <si>
    <t>г. Волхов, ул. Суворова,  д.34</t>
  </si>
  <si>
    <t>Муниципальное образование 
Кузьмоловское городское поселение</t>
  </si>
  <si>
    <t>пос. Рощино, ул. Тракторная, д. 1</t>
  </si>
  <si>
    <t>пос. Рощино, ул. Заречная, д. 19</t>
  </si>
  <si>
    <t>пгт. Ефимовский, ул. Сенная, д.5</t>
  </si>
  <si>
    <t>г. Новая Ладога, пр. Карла Маркса,  д.37</t>
  </si>
  <si>
    <t>г. Новая Ладога, пр. Карла Маркса,  д.36</t>
  </si>
  <si>
    <t>г. Новая Ладога, ул. Ворошилова, д.12</t>
  </si>
  <si>
    <t>г. Новая Ладога, ул. Ворошилова, д.17</t>
  </si>
  <si>
    <t>г. Новая Ладога, ул. Ворошилова, д.19</t>
  </si>
  <si>
    <t>г. Новая Ладога,  ул. Гагарина,  д.5</t>
  </si>
  <si>
    <t>г. Новая Ладога,  ул. Гагарина,  д.3</t>
  </si>
  <si>
    <t>г. Новая Ладога,  ул. Гагарина,  д.4</t>
  </si>
  <si>
    <t>г. Новая Ладога, ул. М.Горького,  д.8</t>
  </si>
  <si>
    <t>г. Новая Ладога, ул. Зеленая, д.4</t>
  </si>
  <si>
    <t>г. Новая Ладога, ул. Зеленая, д.6</t>
  </si>
  <si>
    <t>г. Новая Ладога, ул. Володарского, д.12</t>
  </si>
  <si>
    <t>г. Новая Ладога, ул. Володарского, д.14</t>
  </si>
  <si>
    <t>г. Новая Ладога, ул. Гражданская, д.1</t>
  </si>
  <si>
    <t>г. Новая Ладога, ул. Креницы, д.1</t>
  </si>
  <si>
    <t>г. Новая Ладога, ул. Пионерская, д.6</t>
  </si>
  <si>
    <t>г. Новая Ладога, ул. Пролетарский канал, д.24</t>
  </si>
  <si>
    <t>г. Новая Ладога, ул. Суворова, д.5</t>
  </si>
  <si>
    <t>г. Новая Ладога, ул. Урицкого, д.14</t>
  </si>
  <si>
    <t>г. Сясьстрой,  ул. Кольцевая,  д.1</t>
  </si>
  <si>
    <t>48б</t>
  </si>
  <si>
    <t>г. Всеволожск, ул. Парковая, д.10</t>
  </si>
  <si>
    <t>г. Всеволожск, ул. Кирпичный завод, д.11</t>
  </si>
  <si>
    <t>г. Всеволожск, ул.Марьинская, д.1</t>
  </si>
  <si>
    <t>пгт. Дубровка, ул. Советская,  д.3</t>
  </si>
  <si>
    <t>пгт. Дубровка, ул. Советская,  д.36</t>
  </si>
  <si>
    <t>пгт. Дубровка, ул. Невская,  д.13</t>
  </si>
  <si>
    <t>пгт. Дубровка, ул. Невская,  д. 5-а</t>
  </si>
  <si>
    <t>г Луга пр-кт Урицкого д.52</t>
  </si>
  <si>
    <t>г Луга ул Большая Инженерная д.5</t>
  </si>
  <si>
    <t>г Луга ул Киевская д.17/16</t>
  </si>
  <si>
    <t>г Луга ул Красной Артиллерии д.25</t>
  </si>
  <si>
    <t>г Луга ул Ленинградская д.25</t>
  </si>
  <si>
    <t>г Луга ул Ленинградская д.29/8</t>
  </si>
  <si>
    <t>г Луга ул Победы д.40а</t>
  </si>
  <si>
    <t>г Луга ул С.Перовской д.29/17</t>
  </si>
  <si>
    <t>г Пикалево пер Учебный д.2</t>
  </si>
  <si>
    <t>г Пикалево ул Заводская д.2</t>
  </si>
  <si>
    <t>г Пикалево ул Молодежная д.10</t>
  </si>
  <si>
    <t>г Пикалево ул Молодежная д.14</t>
  </si>
  <si>
    <t>г Подпорожье пер Клубный д.3</t>
  </si>
  <si>
    <t>г Подпорожье пер Пионерский д.18</t>
  </si>
  <si>
    <t>г Подпорожье пер Пристанской д.4</t>
  </si>
  <si>
    <t>г Подпорожье пер Пристанской д.5</t>
  </si>
  <si>
    <t>г Подпорожье пр-кт Ленина д.61</t>
  </si>
  <si>
    <t>г Подпорожье ул Речников д.6</t>
  </si>
  <si>
    <t>г Подпорожье ул Советская д.1</t>
  </si>
  <si>
    <t>г Подпорожье ул Труда д.1</t>
  </si>
  <si>
    <t>г Подпорожье ул Труда д.11</t>
  </si>
  <si>
    <t>г Подпорожье ул Труда д.3</t>
  </si>
  <si>
    <t>г Подпорожье ул Школьная д.18</t>
  </si>
  <si>
    <t>г Сланцы ул Ломоносова д.13</t>
  </si>
  <si>
    <t>г Сланцы ул Ломоносова д.15</t>
  </si>
  <si>
    <t>г Сланцы ул Свободы д.10</t>
  </si>
  <si>
    <t>г Сланцы ул Свободы д.9</t>
  </si>
  <si>
    <t>пгт. им. Свердлова, ул. Ермаковская,  д.20</t>
  </si>
  <si>
    <t>пгт. им. Свердлова, мкр. 2-й,  д.39</t>
  </si>
  <si>
    <t>пгт. им. Свердлова,  ул. Ермаковская,  д.2</t>
  </si>
  <si>
    <t>пгт. Дубровка, ул. Школьная,  д.2</t>
  </si>
  <si>
    <t>пгт. Дубровка, ул. Советская,  д.9</t>
  </si>
  <si>
    <t>пгт. Дубровка, ул. Советская,  д.11</t>
  </si>
  <si>
    <t>п.ст. Оять,  д.52</t>
  </si>
  <si>
    <t>п.ст. Оять,  д.60</t>
  </si>
  <si>
    <t>г. Лодейное Поле, ул. Железнодорожная,  д.8</t>
  </si>
  <si>
    <t>г. Лодейное Поле, ул. Кольцевая,  д.17</t>
  </si>
  <si>
    <t>г. Лодейное Поле, ул. Шмакова,  д.15</t>
  </si>
  <si>
    <t>г. Лодейное Поле, ул. Энергетиков,  д.3</t>
  </si>
  <si>
    <t>пгт. им. Свердлова, ул. Ермаковская,  д.3</t>
  </si>
  <si>
    <t>пгт. им. Свердлова, мкр. 2-й,  д.9</t>
  </si>
  <si>
    <t>г. Выборг, ул. 4-я Озерная,  д.4 А</t>
  </si>
  <si>
    <t>г. Коммунар, ст. Антропшино,  казарма 32 км,  д.1</t>
  </si>
  <si>
    <t>г. Коммунар, ст. Антропшино,  казарма 34 км,  д.2</t>
  </si>
  <si>
    <t xml:space="preserve">дер. Большое Тешково,  д.1 </t>
  </si>
  <si>
    <t>пос. Ларьян, пер.Торфяников,  д.11,  лит.а</t>
  </si>
  <si>
    <t>п.ст. Куколь,  д.5</t>
  </si>
  <si>
    <t>г. Выборг, ул. 6-я Озерная,  д.1 Б</t>
  </si>
  <si>
    <t>г. Отрадное,  ул. Путейская,  д.1</t>
  </si>
  <si>
    <t>г. Лодейное Поле,  пр. Октябрьский,  д.87</t>
  </si>
  <si>
    <t>дер. Верхняя Колония,  д.1</t>
  </si>
  <si>
    <t>дер. Чеголи, ул. Центральная,  д.49</t>
  </si>
  <si>
    <t>н.п.  Ручьи,  д.1</t>
  </si>
  <si>
    <t>н.п.  Ручьи,  д.2</t>
  </si>
  <si>
    <t>дер. Яндеба,  ул. Луговая,  д.б/н</t>
  </si>
  <si>
    <t>г. Волхов, ул. Работниц,  д.11</t>
  </si>
  <si>
    <t>дер. Борисова Грива, ул. Центральная,  д.103</t>
  </si>
  <si>
    <t>г. Лодейное Поле,  ул. Железнодорожная,  д.6</t>
  </si>
  <si>
    <t>г. Лодейное Поле, ул. Интернациональная,  д.104</t>
  </si>
  <si>
    <t>пос. Коммунары, ул. Ленинградская, д. 6</t>
  </si>
  <si>
    <t>пос. Красная Дача, д. 11</t>
  </si>
  <si>
    <t>пос. Красная Дача, д. 12</t>
  </si>
  <si>
    <t>пос. Красная Дача, д. 13</t>
  </si>
  <si>
    <t>пос. Сарка, ул. Молодежная, д.8</t>
  </si>
  <si>
    <t xml:space="preserve">пгт. им. Свердлова, ул. Ермаковская,  д.8 </t>
  </si>
  <si>
    <t>пгт. им. Свердлова, ул. Ермаковская, д.1</t>
  </si>
  <si>
    <t>пгт. им. Свердлова, ул. Ермаковская,  д.7</t>
  </si>
  <si>
    <t>пгт. им. Свердлова, ул. Ермаковская,  д.6</t>
  </si>
  <si>
    <t>пгт. им. Свердлова, ул. Ермаковская,  д.5</t>
  </si>
  <si>
    <t>пгт. им. Свердлова, ул. Ермаковская,  д.4</t>
  </si>
  <si>
    <t>п Мыза-Ивановка ул Шоссейная д.2а</t>
  </si>
  <si>
    <t>п Пудость ул Половинкиной д.47</t>
  </si>
  <si>
    <t>тер Токсово ГП ул Советов д.42</t>
  </si>
  <si>
    <t>Муниципальное образование 
Токсовское городское поселение</t>
  </si>
  <si>
    <t>Итого МКД по МО, из которых планируется переселить граждан без финансовой поддержки Фонда, - 4</t>
  </si>
  <si>
    <t>дер Васкелово ул Автоколонная д.33</t>
  </si>
  <si>
    <t>дер Васкелово ул Автоколонная д.34</t>
  </si>
  <si>
    <t>дер Васкелово ул Автоколонная д.35</t>
  </si>
  <si>
    <t>дер Рапполово ул Дубовая д.1</t>
  </si>
  <si>
    <t>дер Рапполово ул Дубовая д.10</t>
  </si>
  <si>
    <t>дер Рапполово ул Дубовая д.2</t>
  </si>
  <si>
    <t>г.п.им. Морозова, ул. Мира, д.5</t>
  </si>
  <si>
    <t>г.п.им. Морозова,ул. Мира, д.7</t>
  </si>
  <si>
    <t>г.п.им. Морозова,ул. Рабочего Батальона, д.28</t>
  </si>
  <si>
    <t>г.п.им. Морозова, ул. Рабочего Батальона, д.9</t>
  </si>
  <si>
    <t>г.п.им. Морозова, ул. Рабочего Батальона, д.19</t>
  </si>
  <si>
    <t>г.п.им. Морозова, ул. Рабочего Батальона, д.11</t>
  </si>
  <si>
    <t>г.п.им. Морозова, ул. Чекалова, д. 10</t>
  </si>
  <si>
    <t>г.п.им. Морозова, ул. Рабочего Батальона, д.29</t>
  </si>
  <si>
    <t>г.п.им. Морозова, ул. Первомайская, д. 3</t>
  </si>
  <si>
    <t>г.п.им. Морозова, ул. Рабочего Батальона, д.13</t>
  </si>
  <si>
    <t>г.п.им. Морозова, ул. Рабочего Батальона, д.27</t>
  </si>
  <si>
    <t>г.п.им. Морозова, ул. Скворцова, д. 32</t>
  </si>
  <si>
    <t>г.п.им. Морозова,ул. Освобождения, д.1</t>
  </si>
  <si>
    <t>г. Каменногорск, ш. Выборгское,  д.49</t>
  </si>
  <si>
    <t>Всеволожский муницпальный район</t>
  </si>
  <si>
    <t>пос. Ребовичи,  д.68</t>
  </si>
  <si>
    <t>с. Алеховщина,  ул. Новосельская,  д.13</t>
  </si>
  <si>
    <t>пос. Мехбаза,  ул. Школьная,  д.2</t>
  </si>
  <si>
    <t>с. Алеховщина,  ул. Новосельская,  д.7</t>
  </si>
  <si>
    <t>Муниципальное образование Кузьмоловское городское поселение</t>
  </si>
  <si>
    <t>г.п.Кузьмоловский, ул.Школьная, д.6</t>
  </si>
  <si>
    <t>пгт. Назия,  ул. Урожайная, д.3</t>
  </si>
  <si>
    <t>Муниципальное образование  Усадищенское сельское поселение</t>
  </si>
  <si>
    <t>Муниципальное образование                                        Юкковское сельское поселение</t>
  </si>
  <si>
    <t>дер Рапполово ул Дубовая д.3</t>
  </si>
  <si>
    <t>дер Рапполово ул Дубовая д.4</t>
  </si>
  <si>
    <t>Итого по субъекту в 2013 году: МКД, без финансовой поддержки Фонда, - 45</t>
  </si>
  <si>
    <t>Итого МКД по МО, из которых планируется переселитьграждан без финансовой поддержки Фонда, - 1</t>
  </si>
  <si>
    <t>г. Гатчина, ул. Детскосельская,  д.27</t>
  </si>
  <si>
    <t>г. Гатчина, ул. Чкалова,  д.60</t>
  </si>
  <si>
    <t>г. Гатчина, ул. Рошаля,  д.20</t>
  </si>
  <si>
    <t>г. Гатчина, ул. Солодухина,  д.20, лит.а</t>
  </si>
  <si>
    <t>г. Гатчина, ул. Комсомольцев-подпольщиков,  д.19</t>
  </si>
  <si>
    <t>п.ст. Строганово, ул. 77 км,  д.2</t>
  </si>
  <si>
    <t>пгт. Дружная Горка, ул. Урицкого,  д.11</t>
  </si>
  <si>
    <t>пгт. Дружная Горка, ул. Лесная,  д.5а</t>
  </si>
  <si>
    <t>пос. Кобринское, ул. Центральная,  д.4</t>
  </si>
  <si>
    <t>пос. Кобринское, ул. Центральная,  д.30</t>
  </si>
  <si>
    <t>пос. Высокоключевой,  пр. Лесной,  д.15</t>
  </si>
  <si>
    <t>пос. Высокоключевой,  пр. Большой,  д.50</t>
  </si>
  <si>
    <t>пос. Суйда, ул. Парковая,  д.3</t>
  </si>
  <si>
    <t>пос. Торфяное,  д.11</t>
  </si>
  <si>
    <t>пос. Новый Свет,  д.2</t>
  </si>
  <si>
    <t>пгт. Сиверский, ул. Военный городок,  д.7</t>
  </si>
  <si>
    <t>пгт. Сиверский, ул. Военный городок,  д.6</t>
  </si>
  <si>
    <t>201</t>
  </si>
  <si>
    <t>200</t>
  </si>
  <si>
    <t>151</t>
  </si>
  <si>
    <t>131</t>
  </si>
  <si>
    <t>175</t>
  </si>
  <si>
    <t>203</t>
  </si>
  <si>
    <t>с. Путилово,  ул. Братьев Пожарских,  д.43</t>
  </si>
  <si>
    <t>дер. Поляны,  ул. Железнодорожная,  д.2</t>
  </si>
  <si>
    <t>с. Алеховщина,  ул. Школьная,  д.1</t>
  </si>
  <si>
    <t>с. Алеховщина,  ул. Советская,  д.19</t>
  </si>
  <si>
    <t>с. Алеховщина, ул. Советская,  д.21</t>
  </si>
  <si>
    <t xml:space="preserve">дер. Юкки, ул. Полевая 5/29 
</t>
  </si>
  <si>
    <t>пгт. Дубровка, ул. Советская,  д.24</t>
  </si>
  <si>
    <t>пгт.  Дубровка, ул. Школьная,  д.4</t>
  </si>
  <si>
    <t>пгт. Дубровка, ул. Школьная,  д.6</t>
  </si>
  <si>
    <t>пгт. Дубровка, ул. Советская,  д.10</t>
  </si>
  <si>
    <t>пгт. Дубровка, ул. Советская,  д.20</t>
  </si>
  <si>
    <t>пгт. Дубровка, ул. Набережная,  д.10</t>
  </si>
  <si>
    <t>пгт. Дубровка, ул. Набережная,  д.12</t>
  </si>
  <si>
    <t>пгт. Дубровка, ул. Советская,  д.12</t>
  </si>
  <si>
    <t>пгт. Дубровка, ул. Невская,  д.4</t>
  </si>
  <si>
    <t>пос. Березовик, пер. Квартальный,  д.1</t>
  </si>
  <si>
    <t>г. Тихвин, ул. Труда,  д.41</t>
  </si>
  <si>
    <t>г. Тихвин, ул. Труда,  д.43</t>
  </si>
  <si>
    <t>г. Тихвин, ул. Чернышевская,  д.22</t>
  </si>
  <si>
    <t>г. Тихвин, ул. Чернышевская,  д.41</t>
  </si>
  <si>
    <t>г. Тихвин, ул. Танкистов,  д.15</t>
  </si>
  <si>
    <t>г. Тихвин, ул. Плаунская,  д.24</t>
  </si>
  <si>
    <t>г. Тихвин, ул. Шумилова,  д.11</t>
  </si>
  <si>
    <t>г. Тихвин, пер. Железнодорожный,  д.12</t>
  </si>
  <si>
    <t>г. Тихвин, ул. Советская,  д.21</t>
  </si>
  <si>
    <t>г. Тихвин, ул. Ращупкина,  д.25</t>
  </si>
  <si>
    <t>г. Тихвин, пер. Железнодорожный,  д.13</t>
  </si>
  <si>
    <t>г. Тихвин,  ул. Партизанская,  д.2 А</t>
  </si>
  <si>
    <t>г. Тихвин, ул. Социалистическая,  д.13</t>
  </si>
  <si>
    <t>22,.09.2011</t>
  </si>
  <si>
    <t>г. Тихвин,  ул. Плаунская,  д.26</t>
  </si>
  <si>
    <t>г. Тихвин, пер. Красавский,  д.4</t>
  </si>
  <si>
    <t>г. Тихвин, ул. Труда,  д.37</t>
  </si>
  <si>
    <t>г. Тихвин,  ул. Советская,  д.28</t>
  </si>
  <si>
    <t>г. Тихвин, ул. МОПРа,  д.7</t>
  </si>
  <si>
    <t>г. Тихвин,  пер. Железнодорожный,  д.3</t>
  </si>
  <si>
    <t>пос. Березовик,  ул. Суворовская,  д.3</t>
  </si>
  <si>
    <t>г. Тихвин,  ул. МОПРа,  д.5</t>
  </si>
  <si>
    <t>г. Тихвин,  ул. Советская,  д.30</t>
  </si>
  <si>
    <t>пос. Березовик,  ул. Подгаецкого,  д.20</t>
  </si>
  <si>
    <t>г. Волхов, пер. Ладожский,  д.8</t>
  </si>
  <si>
    <t>г. Волхов, ул. Работниц,  д.10</t>
  </si>
  <si>
    <t>г. Волхов, ул. Сплавная,  д.3</t>
  </si>
  <si>
    <t>225</t>
  </si>
  <si>
    <t>пгт. им. Свердлова,  мкр. 2-й,  д.40</t>
  </si>
  <si>
    <t>пос. Черкасово, д. 6</t>
  </si>
  <si>
    <t>Муниципальное образование 
Пудостьское сельское поселение</t>
  </si>
  <si>
    <t>пос. Пудость. ул. Половинкиной, д. 47</t>
  </si>
  <si>
    <t>пос. Мыза-Ивановка, ул. Шоссейная, д. 2а</t>
  </si>
  <si>
    <t>Муниципальное образование Елизаветинское сельское поселение</t>
  </si>
  <si>
    <t>пос. Елизаветино, ул. Вокзальная, д. 21</t>
  </si>
  <si>
    <t>пос. Елизаветино, ул. Вокзальная, д. 23</t>
  </si>
  <si>
    <t>пос. Елизаветино, ул. Четвертая, д. 7</t>
  </si>
  <si>
    <t>34</t>
  </si>
  <si>
    <t>16</t>
  </si>
  <si>
    <t>29</t>
  </si>
  <si>
    <t>47а</t>
  </si>
  <si>
    <t>47</t>
  </si>
  <si>
    <t>Всеволожский муниципальный район</t>
  </si>
  <si>
    <t>Муниципальное образование 
"Город Всеволожск"</t>
  </si>
  <si>
    <t>80</t>
  </si>
  <si>
    <t>61</t>
  </si>
  <si>
    <t>58</t>
  </si>
  <si>
    <t>60</t>
  </si>
  <si>
    <t>63</t>
  </si>
  <si>
    <t>66</t>
  </si>
  <si>
    <t>62</t>
  </si>
  <si>
    <t>57</t>
  </si>
  <si>
    <t>87</t>
  </si>
  <si>
    <t>59</t>
  </si>
  <si>
    <t>81</t>
  </si>
  <si>
    <t>104</t>
  </si>
  <si>
    <t>54</t>
  </si>
  <si>
    <t>90</t>
  </si>
  <si>
    <t>67</t>
  </si>
  <si>
    <t>89</t>
  </si>
  <si>
    <t>д. Куровицы, пр. Вырицкий, д.83б</t>
  </si>
  <si>
    <t>Приложение 3</t>
  </si>
  <si>
    <t>к Программе...</t>
  </si>
  <si>
    <t xml:space="preserve">Планируемые показатели выполнения региональной адресной программы </t>
  </si>
  <si>
    <t>"Переселение граждан из аварийного жилищного фонда на территории Ленинградской области в 2013-2017 годах"</t>
  </si>
  <si>
    <t>Расселенная площадь</t>
  </si>
  <si>
    <t>Количество расселенных помещений</t>
  </si>
  <si>
    <t>Количество переселенных жителей</t>
  </si>
  <si>
    <t>2013                                                                                                                                                                                                         год</t>
  </si>
  <si>
    <t>2014           год</t>
  </si>
  <si>
    <t>пгт. Дубровка, ул. Невская,  д.8</t>
  </si>
  <si>
    <t>пгт. Дубровка, ул. Советская,  д.16</t>
  </si>
  <si>
    <t>пгт. Дубровка, ул. Невская,  д.17</t>
  </si>
  <si>
    <t>пгт. Дубровка, ул. Заводская,  д.3</t>
  </si>
  <si>
    <t>пгт. Дубровка, ул. Советская,  д.8</t>
  </si>
  <si>
    <t>пгт. Дубровка, ул. Советская,  д.5</t>
  </si>
  <si>
    <t>г.Подпорожье, пр.Механический, д. 32 a</t>
  </si>
  <si>
    <t>Муниципальное образование                                    Ульяновское городское поселение</t>
  </si>
  <si>
    <t>Муниципальное образование                                      Сосновское сельское поселение</t>
  </si>
  <si>
    <t>Муниципальное образование                                 Янегское сельское поселение</t>
  </si>
  <si>
    <t>пос. Бригадное,  д.37</t>
  </si>
  <si>
    <t>г. Приозерск, ул. Квартальная,  д.10</t>
  </si>
  <si>
    <t>г. Приозерск, ул. Ленинградская,  д.46</t>
  </si>
  <si>
    <t>г. Приозерск,  ул. Поперечная, д.17</t>
  </si>
  <si>
    <t>г. Приозерск, пер. Столярный,  д.1</t>
  </si>
  <si>
    <t>г. Приозерск, ул. Цветкова,  д.43</t>
  </si>
  <si>
    <t>г. Приозерск,  ул. Октябрьская,  д.2</t>
  </si>
  <si>
    <t>г. Приозерск, ул. Крупской,  д.6</t>
  </si>
  <si>
    <t>г. Приозерск,  ул. Заречная,  д.7</t>
  </si>
  <si>
    <t>г. Приозерск,  ул. Поперечная,  д.11</t>
  </si>
  <si>
    <r>
      <t>Итого МКД по МО, из которых планируется переселить граждан за счет средств финансовой поддержки, -</t>
    </r>
    <r>
      <rPr>
        <sz val="8"/>
        <color indexed="53"/>
        <rFont val="Times New Roman"/>
        <family val="1"/>
      </rPr>
      <t xml:space="preserve"> </t>
    </r>
    <r>
      <rPr>
        <sz val="8"/>
        <rFont val="Times New Roman"/>
        <family val="1"/>
      </rPr>
      <t>7</t>
    </r>
  </si>
  <si>
    <t>пос. Сосново,  ул. Ленинградская,  д.8</t>
  </si>
  <si>
    <t>пос. Сосново,  ул. Лесная,  д.12</t>
  </si>
  <si>
    <t>пос. Сосново, ул. Никитина,  д.8</t>
  </si>
  <si>
    <t>пос. Сосново,  ул. Лесная,  д.18</t>
  </si>
  <si>
    <t>дер. Кривко,  ул.Фестивальная,  д.22</t>
  </si>
  <si>
    <t>пос. Сосново,  ул. Октябрьская,  д.11</t>
  </si>
  <si>
    <t>дер. Снегиревка,  ул. Центральная,  д.23</t>
  </si>
  <si>
    <t>г. Любань, ул. Заводская,  д.7</t>
  </si>
  <si>
    <t>г. Любань, ул. Заводская,  д.5</t>
  </si>
  <si>
    <t>г. Любань, ул. Заводская,  д.6</t>
  </si>
  <si>
    <t>г. Любань,  ул. Заводская,  д.10</t>
  </si>
  <si>
    <t>г. Любань, ул. Заводская,  д.4</t>
  </si>
  <si>
    <t>г. Любань, ул. Калинина,  д.12</t>
  </si>
  <si>
    <t xml:space="preserve">г. Любань, ул. Заводская,  д.9 </t>
  </si>
  <si>
    <t>пгт. Рябово, ул. Рычина,  д.18</t>
  </si>
  <si>
    <t>пгт. Рябово, ул. Рычина,  д.16</t>
  </si>
  <si>
    <t>пгт. Рябово,  ул. Дорожная,  д.6</t>
  </si>
  <si>
    <t>пгт. Рябово,  ул. Рычина,  д.15</t>
  </si>
  <si>
    <t>пгт. Рябово, ул.Тяговая пст.,  д.1</t>
  </si>
  <si>
    <t>пгт. Ульяновка, пр. Советский,  д.117, корп.3</t>
  </si>
  <si>
    <t>пгт. Ульяновка, ул. Мариинская,  д.15</t>
  </si>
  <si>
    <t>пгт. Ульяновка,  ул. 9-я,  д.20</t>
  </si>
  <si>
    <t>г. Волхов, ул. Суворова,  д.30</t>
  </si>
  <si>
    <t>г. Волхов,  ул. Островского,  д.1а</t>
  </si>
  <si>
    <t>г. Волхов,  ул. Борисогорское поле,  д.2</t>
  </si>
  <si>
    <t>г. Волхов,  ул. Октябрьская набережная,  д.13</t>
  </si>
  <si>
    <t>г. Волхов,  ул. Октябрьская набережная,  д.17</t>
  </si>
  <si>
    <t>г. Волхов, ул. Октябрьская набережная,  д.45</t>
  </si>
  <si>
    <t>г. Волхов,  ул. Островского,  д.11</t>
  </si>
  <si>
    <t>г. Волхов,  ул. Островского,  д.14</t>
  </si>
  <si>
    <t>г. Волхов,  ул. Работниц,  д.16</t>
  </si>
  <si>
    <t>г. Волхов, ул. Работниц,  д.12</t>
  </si>
  <si>
    <t>г. Волхов, ул. Работниц,  д.14</t>
  </si>
  <si>
    <t>г. Волхов, ул. Работниц,  д.15</t>
  </si>
  <si>
    <t>г. Волхов,  ул. Работниц,  д.18</t>
  </si>
  <si>
    <t>г. Волхов, ул. Советская,  д.7</t>
  </si>
  <si>
    <t>г. Волхов, ул. Советская,  д.8</t>
  </si>
  <si>
    <t>г. Сясьстрой,  ул. Карла Маркса,  д.18</t>
  </si>
  <si>
    <t>г. Сясьстрой,  ул. 18 Июля,  д.7</t>
  </si>
  <si>
    <t>г. Сясьстрой,  ул. 18 Июля,  д.9</t>
  </si>
  <si>
    <t>г. Сясьстрой, ул. Культуры,  д.17</t>
  </si>
  <si>
    <t>г Каменногорск ш Выборгское д.26</t>
  </si>
  <si>
    <t>г Каменногорск ш Выборгское д.51</t>
  </si>
  <si>
    <t>г Каменногорск ш Ленинградское д.99</t>
  </si>
  <si>
    <t>п Бородинское ул Выборгская д.5</t>
  </si>
  <si>
    <t>пос. Рощино, ул. Садовая, д. 11/1</t>
  </si>
  <si>
    <t>дер. Петровское, д.52</t>
  </si>
  <si>
    <t>г.Подпорожье ул.Заречная, д.41</t>
  </si>
  <si>
    <t>г.Подпорожь ул.Клубная,          д. 15/7</t>
  </si>
  <si>
    <t>г.Подпорожье пр.Механический, д. 26</t>
  </si>
  <si>
    <t>г.Подпорожье, пр.Механический, д. 32</t>
  </si>
  <si>
    <t>г.Подпорожье, ул.Новгородская, д. 10</t>
  </si>
  <si>
    <t>г.Подпорожье, ул.Полещука, д. 1</t>
  </si>
  <si>
    <t>г.Подпорожье,  ул.Полещука, д. 9</t>
  </si>
  <si>
    <t>г.Подпорожье, пер.Пристанской д. 2</t>
  </si>
  <si>
    <t>г.Подпорожье, ул.Речников, д. 3</t>
  </si>
  <si>
    <t>г.Подпорожье, ул.Северная, д. 37</t>
  </si>
  <si>
    <t>г.Подпорожье, пер.Пристанской д. 4</t>
  </si>
  <si>
    <t>г.Подпорожье, ул.Речников, д. 6</t>
  </si>
  <si>
    <t>г.Подпорожье, пер.Пристанской д. 5</t>
  </si>
  <si>
    <t>г.Подпорожье, ул.Школьная,       д. 18</t>
  </si>
  <si>
    <t>г.Подпорожье, ул.Труда, д. 1</t>
  </si>
  <si>
    <t>г.Подпорожье, пер.Клубный, д. 3</t>
  </si>
  <si>
    <t>г.Подпорожье, пер.Пионерский, д. 18</t>
  </si>
  <si>
    <t>г.Подпорожье, пр.Ленина, д. 61</t>
  </si>
  <si>
    <t>г.Подпорожье, ул.Советская, д. 1</t>
  </si>
  <si>
    <t>г.Подпорожье, ул.Труда, д. 3</t>
  </si>
  <si>
    <t>г.Подпорожье, ул.Труда, д. 11</t>
  </si>
  <si>
    <t>г.Подпорожье пр.Механический, д. 44</t>
  </si>
  <si>
    <t>г.Подпорожье пр.Механический, д. 48</t>
  </si>
  <si>
    <t>2015            год</t>
  </si>
  <si>
    <t>2016              год</t>
  </si>
  <si>
    <t>2017                   год</t>
  </si>
  <si>
    <t xml:space="preserve">Всего </t>
  </si>
  <si>
    <t>2013       год</t>
  </si>
  <si>
    <t>2014         год</t>
  </si>
  <si>
    <t>2015          год</t>
  </si>
  <si>
    <t>2013            год</t>
  </si>
  <si>
    <t>2015         год</t>
  </si>
  <si>
    <t>Итого по Программе</t>
  </si>
  <si>
    <t>Муниципальное образование Щегловское сельское поселение</t>
  </si>
  <si>
    <t>Муниципальное образование Гончаровское сельское поселение</t>
  </si>
  <si>
    <t>Муниципальное образование Пудостьское сельское поселение</t>
  </si>
  <si>
    <t>Муниципальное образование Пудомягское сельское поселение</t>
  </si>
  <si>
    <t>г Бокситогорск ул Южная д.6</t>
  </si>
  <si>
    <t>Итого МКД по МО, из которых планируется переселить граждан за счет средств финансовой поддержки, - 13</t>
  </si>
  <si>
    <t>пгт Дубровка гп ул Заводская д.13</t>
  </si>
  <si>
    <t>пгт Дубровка гп ул Заводская д.3</t>
  </si>
  <si>
    <t>пгт Дубровка гп ул Заводская д.7</t>
  </si>
  <si>
    <t>пгт Дубровка гп ул Невская д.8</t>
  </si>
  <si>
    <t>пгт Дубровка гп ул Советская д.1</t>
  </si>
  <si>
    <t>пгт Дубровка гп ул Советская д.2</t>
  </si>
  <si>
    <t>пгт Дубровка гп ул Советская д.3</t>
  </si>
  <si>
    <t>пгт Дубровка гп ул Советская д.5</t>
  </si>
  <si>
    <t>пгт Дубровка гп ул Школьная д.4</t>
  </si>
  <si>
    <t>пгт Дубровка гп ул Невская д.17</t>
  </si>
  <si>
    <t>пгт Дубровка гп ул Невская д.4</t>
  </si>
  <si>
    <t>пгт Дубровка гп ул Советская д.10</t>
  </si>
  <si>
    <t>пгт Дубровка гп ул Советская д.12</t>
  </si>
  <si>
    <t>пгт Дубровка гп ул Советская д.14</t>
  </si>
  <si>
    <t>пгт Дубровка гп ул Советская д.16</t>
  </si>
  <si>
    <t>пгт Дубровка гп ул Советская д.20</t>
  </si>
  <si>
    <t>пгт Дубровка гп ул Советская д.22</t>
  </si>
  <si>
    <t>пгт Дубровка гп ул Советская д.24</t>
  </si>
  <si>
    <t>пгт Дубровка гп ул Советская д.8</t>
  </si>
  <si>
    <t>пгт Дубровка гп ул Школьная д.6</t>
  </si>
  <si>
    <t>Муниципальное образование                                   Мгинское городское поселение</t>
  </si>
  <si>
    <t>Муниципальное образование                                          Назиевское городское поселение</t>
  </si>
  <si>
    <t>Муниципальное образование                                       Шумское сельское поселение</t>
  </si>
  <si>
    <t>Муниципальное образование                                     Янегское сельское поселение</t>
  </si>
  <si>
    <t>Муниципальное образование                                       Аннинское сельское поселение</t>
  </si>
  <si>
    <t>г Каменногорск пер Угловой д.2</t>
  </si>
  <si>
    <t>г Каменногорск ш Выборгское д.20</t>
  </si>
  <si>
    <t>п Кобралово ул Лесная д.1 литера А</t>
  </si>
  <si>
    <t>п Соколинское ул Железнодорожная д.1</t>
  </si>
  <si>
    <t>п Ильичево ул Лесная д.12</t>
  </si>
  <si>
    <t>Итого МКД по МО, из которых планируется переселить граждан с финансовой поддержкой Фонда, - 24</t>
  </si>
  <si>
    <t>тер Рахья гп ул Гладкинская д.5</t>
  </si>
  <si>
    <t>тер Рахья гп ул Строителей д.1</t>
  </si>
  <si>
    <t>Муниципальное образование                                               Советское городское поселение</t>
  </si>
  <si>
    <t>Муниципальное образование                                    "Город Гатчина"</t>
  </si>
  <si>
    <t>Муниципальное образование                                               Шумское сельское поселение</t>
  </si>
  <si>
    <t>Муниципальное образование                                  Винницкое сельское поселение</t>
  </si>
  <si>
    <t>г Сясьстрой ул Карла Маркса д.4</t>
  </si>
  <si>
    <t>г Сясьстрой ул Карла Маркса д.5</t>
  </si>
  <si>
    <t>г Сясьстрой ул Культуры д.10</t>
  </si>
  <si>
    <t>г Сясьстрой ул Культуры д.15</t>
  </si>
  <si>
    <t>г Сясьстрой ул Культуры д.18</t>
  </si>
  <si>
    <t>г Сясьстрой ул Культуры д.19</t>
  </si>
  <si>
    <t>г Сясьстрой ул Культуры д.20</t>
  </si>
  <si>
    <t>г Сясьстрой ул Культуры д.26</t>
  </si>
  <si>
    <t>п Аврово ул Набережная д.2</t>
  </si>
  <si>
    <t>п Аврово ул Центральная д.17</t>
  </si>
  <si>
    <t>м Карьер Мяглово ул Торговая д.6</t>
  </si>
  <si>
    <t>дер. Зеленец д.15</t>
  </si>
  <si>
    <t>дер Зеленец д.17</t>
  </si>
  <si>
    <t>дер Зеленец д.64</t>
  </si>
  <si>
    <t>дер Зеленец д.65</t>
  </si>
  <si>
    <t>дер Вартемяги ул Нагорная д.17</t>
  </si>
  <si>
    <t>дер Вартемяги ш Токсовское д.11</t>
  </si>
  <si>
    <t>дер Вартемяги ш Токсовское д.12</t>
  </si>
  <si>
    <t>дер Вартемяги ш Токсовское д.13</t>
  </si>
  <si>
    <t>г. Тихвин, ул. Береговая-Кузнецкая, д.10</t>
  </si>
  <si>
    <t>Итого МКД по МО, из которых планируется переселить граждан за счет средств финансовой поддержки, - 9</t>
  </si>
  <si>
    <t>г. Пикалево, ул. Заводская, д. 2</t>
  </si>
  <si>
    <t>дер. Местаново, д.2</t>
  </si>
  <si>
    <t>дер. Ивановское, д.12</t>
  </si>
  <si>
    <t>г. Волхов, ул. Юрия Гагарина, д.16</t>
  </si>
  <si>
    <t>г. Волхов, ул. Юрия Гагарина, д.18</t>
  </si>
  <si>
    <t>г. Волхов, ул. Юрия Гагарина, д.20</t>
  </si>
  <si>
    <t>г. Волхов, ул. Юрия Гагарина, д.14</t>
  </si>
  <si>
    <t>г. Волхов, ул. Островского, д.9</t>
  </si>
  <si>
    <t>г. Волхов, ул. Кирова, д.23</t>
  </si>
  <si>
    <t>г. Волхов, ул. Островского, д.5</t>
  </si>
  <si>
    <t>г. Волхов, ул. Островского, д.7</t>
  </si>
  <si>
    <t>г. Волхов, ул. Островского, д.12</t>
  </si>
  <si>
    <t>г. Новая Ладога, ул. Ворошилова, д.24</t>
  </si>
  <si>
    <t>г. Новая Ладога, ул. Пролетарский канал, д.25</t>
  </si>
  <si>
    <t>г. Новая Ладога, ул. Печатников, д.2</t>
  </si>
  <si>
    <t>г. Новая Ладога, ул. Креницы, д.38</t>
  </si>
  <si>
    <t>г. Новая Ладога, ул. Октябрьская, д.4</t>
  </si>
  <si>
    <t>г.Новая Ладога, ул. Володарского, д.7</t>
  </si>
  <si>
    <t>г. Новая Ладога, ул. Гражданская, д.4</t>
  </si>
  <si>
    <t>г. Новая Ладога, пр. Карла Маркса, д.25</t>
  </si>
  <si>
    <t>г. Новая Ладога, пр. Карла Маркса, д.14</t>
  </si>
  <si>
    <t>г. Новая Ладога, ул. Пролетарский канал, д.8</t>
  </si>
  <si>
    <t>г. Новая Ладога, ул. Ворошилова, д.14</t>
  </si>
  <si>
    <t>Итого МКД по МО, из которых планируется переселить граждан за счет средств финансовой поддержки, - 8</t>
  </si>
  <si>
    <t>г. Сясьстрой, ул. Новая, д.6</t>
  </si>
  <si>
    <t>г. Сясьстрой, ул. Карла Маркса, д.16</t>
  </si>
  <si>
    <t>г. Сясьстрой, ул. Культуры, д.2</t>
  </si>
  <si>
    <t>г.Сясьстрой, ул. Культуры, д.4</t>
  </si>
  <si>
    <t>г. Сясьстрой, ул. Культуры, д.6</t>
  </si>
  <si>
    <t>г. Сясьстрой, ул. Кольцевая,  д.19</t>
  </si>
  <si>
    <t>г. Сясьстрой, ул. Кольцевая, д.6</t>
  </si>
  <si>
    <t>г. Сясьстрой, ул. Кольцевая,  д.4</t>
  </si>
  <si>
    <t>Итого МКД по МО, из которых планируется переселить граждан за счет средств финансовой поддержки, - 10</t>
  </si>
  <si>
    <t>пгт. Рахья, ул. Станционная,  д.16</t>
  </si>
  <si>
    <t>пос. Поселок-13,  д.2</t>
  </si>
  <si>
    <t>пос. Поселок-13,  д.4</t>
  </si>
  <si>
    <t>пгт. Вознесенье,  ул. Пионерская,  д.13</t>
  </si>
  <si>
    <t>пгт. Вознесенье, пер. Советский,  д.6</t>
  </si>
  <si>
    <t>пгт. Никольский,  пр. Речного Флота,  д.21</t>
  </si>
  <si>
    <t>пгт. Никольский,  пр. Речного Флота,  д.23</t>
  </si>
  <si>
    <t>дер. Рапполово, ул. Дубовая,  д.10</t>
  </si>
  <si>
    <t>пгт. Токсово, ул. Дорожников,  д.28</t>
  </si>
  <si>
    <t>дер. Рапполово, ул. Дубовая,  д.3</t>
  </si>
  <si>
    <t>дер. Рапполово, ул. Лесная,  д.2</t>
  </si>
  <si>
    <t>пгт. Токсово, ул. Дорожников,  д.28а,  корп.1.2</t>
  </si>
  <si>
    <t>пос. Щеглово,  д.12</t>
  </si>
  <si>
    <t>пос. Щеглово,  д.8</t>
  </si>
  <si>
    <t>пос. Щеглово,  д.48</t>
  </si>
  <si>
    <t>пос. Щеглово,  д.42</t>
  </si>
  <si>
    <t>пос. Щеглово,  д.39</t>
  </si>
  <si>
    <t>дер. Минулово,  д.8а</t>
  </si>
  <si>
    <t>пос. Щеглово,  д.47</t>
  </si>
  <si>
    <t>Муниципальное образование Юкковское сельское поселение</t>
  </si>
  <si>
    <t>дер. Юкки, ш. Ленинградское,  д.39</t>
  </si>
  <si>
    <t>дер. Юкки, ш. Ленинградское,  д.37</t>
  </si>
  <si>
    <t>г. Выборг, ул. Малая Водяная,  д.9</t>
  </si>
  <si>
    <t>г. Выборг, пл. Пожарная,  д.7</t>
  </si>
  <si>
    <t>мкр. Калининский, пер. Привокзальный,  д.2</t>
  </si>
  <si>
    <t>г. Выборг, ул. 1-я Бригадная,  д.12</t>
  </si>
  <si>
    <t>мкр. Калининский, ш. Хельсинское,  д.13</t>
  </si>
  <si>
    <t>г. Выборг, ш. Светогорское,  д.8</t>
  </si>
  <si>
    <t>г.  Выборг, ул. Судостроительная,  д.17</t>
  </si>
  <si>
    <t>г. Выборг, ул. Центральная,  д.4</t>
  </si>
  <si>
    <t>г. Выборг, ул. Шестакова,  д.27</t>
  </si>
  <si>
    <t>г. Выборг, ул. 4-я Бригадная,  д.17</t>
  </si>
  <si>
    <t>г. Выборг, пер. Короткий,  д.4</t>
  </si>
  <si>
    <t>г. Выборг, ул. Кировская,  д.19</t>
  </si>
  <si>
    <t>г. Выборг, ул. Большая Гвардейская,  д.39</t>
  </si>
  <si>
    <t>мкр. Калининский, пер. Привокзальный,  д.4</t>
  </si>
  <si>
    <t>г. Выборг, ул. Окружная,  д.24</t>
  </si>
  <si>
    <t>пос. Бородинское, ул. Спортивная,  д.5</t>
  </si>
  <si>
    <t>г. Каменногорск, ш. Ленинградское,  д.45</t>
  </si>
  <si>
    <t>Муниципальное образование Борское сельское поселение</t>
  </si>
  <si>
    <t>26.07.2011</t>
  </si>
  <si>
    <t xml:space="preserve"> 26.07.2011</t>
  </si>
  <si>
    <t xml:space="preserve"> 27.07.2011</t>
  </si>
  <si>
    <t>пос. Торфяное,  д. 24</t>
  </si>
  <si>
    <t>пос. Торфяное,  д.28</t>
  </si>
  <si>
    <t>г. Коммунар, ул. Советская, д. 7</t>
  </si>
  <si>
    <t>г. Коммунар, ул. Куралева, д. 12</t>
  </si>
  <si>
    <t>г. Коммунар, ул. Ленинградская, д. 6</t>
  </si>
  <si>
    <t>Муниципальное образование 
Пудомягское сельское поселение</t>
  </si>
  <si>
    <t>дер. Корпикюля, д. 28</t>
  </si>
  <si>
    <t>Муниципальное образование 
Куземкинское сельское поселение</t>
  </si>
  <si>
    <t>дер. Большое Кузёмкино мкр. Центральный д. 1в</t>
  </si>
  <si>
    <t>04.12.2006</t>
  </si>
  <si>
    <t>пос. Концы, ул. Карьерная 1-я, д. 6</t>
  </si>
  <si>
    <t>с. Алеховщина,  ул. Парковая,  д. 22</t>
  </si>
  <si>
    <t>Договор о развитии застроенной территории</t>
  </si>
  <si>
    <t>Другое</t>
  </si>
  <si>
    <t>дер. Ивановское д.12</t>
  </si>
  <si>
    <t>дер. Местаново д.1</t>
  </si>
  <si>
    <t>дер. Местаново д.2</t>
  </si>
  <si>
    <t>г Бокситогорск ул Вишнякова д.3</t>
  </si>
  <si>
    <t>г Бокситогорск ул Воронина д.5</t>
  </si>
  <si>
    <t>г Бокситогорск ул Школьная д.15/10</t>
  </si>
  <si>
    <t>г Бокситогорск ул Школьная д.18</t>
  </si>
  <si>
    <t>г Волхов ул Дзержинского д.2б</t>
  </si>
  <si>
    <t>г Волхов ул Юрия Гагарина д.10</t>
  </si>
  <si>
    <t>г Волхов ул Юрия Гагарина д.12</t>
  </si>
  <si>
    <t>пгт. им. Морозова,  ул. Рабочего Батальона,  д.16,  корп.1</t>
  </si>
  <si>
    <t>пгт. им. Морозова,  ул. Рабочего Батальона,  д.20,  корп.2</t>
  </si>
  <si>
    <t>пгт. им. Морозова,  ул.Грибанова,  д.2</t>
  </si>
  <si>
    <t>г. Волхов,  ул. Степана Разина,   д.2</t>
  </si>
  <si>
    <t>г. Волхов, ул. Степана Разина,   д.6</t>
  </si>
  <si>
    <t>г. Волхов,  ул. Юрия Гагарина,   д.7</t>
  </si>
  <si>
    <t>пгт. им. Морозова,  ул. Скворцова,  д.9</t>
  </si>
  <si>
    <t>дер. Рапполово,  ул. Лесная,  д.10</t>
  </si>
  <si>
    <t>дер. Рапполово,  ул. Лесная,  д.12</t>
  </si>
  <si>
    <t>дер. Рапполово,  ул. Овражная,  д.5</t>
  </si>
  <si>
    <t>дер.  Рапполово,  ул. Овражная,  д.15</t>
  </si>
  <si>
    <t>дер. Рапполово,  ул. Заречная,  д.1</t>
  </si>
  <si>
    <t>дер. Рапполово,  ул. Заречная,  д.4</t>
  </si>
  <si>
    <t>дер. Рапполово,  ул. Заречная,  д.7</t>
  </si>
  <si>
    <t>г. Выборг, ул. Кленовая,  д.8</t>
  </si>
  <si>
    <t>г. Выборг,  ул. Кузнечная,  д.14</t>
  </si>
  <si>
    <t>г. Выборг, ул. Дальняя,  д.14</t>
  </si>
  <si>
    <t>г. Выборг,  ул. Героев,  д.2а</t>
  </si>
  <si>
    <t>г. Выборг, ул. 1-я Бригадная,  д.11</t>
  </si>
  <si>
    <t>пгт. Сиверский, ул. Военный городок,  д.8</t>
  </si>
  <si>
    <t xml:space="preserve">с. Винницы, пер. Оятский,  д.1 </t>
  </si>
  <si>
    <t>с. Винницы,  ул. Советская,  д.53</t>
  </si>
  <si>
    <t>с. Винницы,  ул. Комсомольская,  д.8</t>
  </si>
  <si>
    <t>с. Винницы,  ул. Великодворская,  д.78</t>
  </si>
  <si>
    <t>с. Винницы,  ул. Великодворская,  д.31</t>
  </si>
  <si>
    <t>пгт. Вознесенье, пер. Водников,  д.6</t>
  </si>
  <si>
    <t>пгт. Вознесенье, пер. Водников,  д.7</t>
  </si>
  <si>
    <t>пгт. Вознесенье, пер. Водников,  д.9</t>
  </si>
  <si>
    <t>пгт. Вознесенье,  наб. Мариинская,  д.2</t>
  </si>
  <si>
    <t>пгт. Вознесенье, ул. Горная,  д.12</t>
  </si>
  <si>
    <t>г. Сясьстрой,  ул. Культуры,  д.16</t>
  </si>
  <si>
    <t>г. Сясьстрой,  ул. Культуры,  д.14</t>
  </si>
  <si>
    <t>г. Сясьстрой,  ул. Кольцевая,  д.18</t>
  </si>
  <si>
    <t>г. Сясьстрой,  ул. Советская,  д.3</t>
  </si>
  <si>
    <t>г. Сясьстрой,  ул. Советская,  д.11</t>
  </si>
  <si>
    <t>г. Сясьстрой,  ул. Советская,  д.10</t>
  </si>
  <si>
    <t>г. Сясьстрой,  ул. Советская,  д.13</t>
  </si>
  <si>
    <t>г. Сясьстрой,  ул. Культуры,  д.12</t>
  </si>
  <si>
    <t>пгт. Рахья, ул. Строителей,  д.1</t>
  </si>
  <si>
    <t>пгт. Рахья,  ул. Гладкинская,  д.5</t>
  </si>
  <si>
    <t>пос. Поселок-13,  д.9</t>
  </si>
  <si>
    <t>пгт. Рахья, ул. Строителей,  д.7</t>
  </si>
  <si>
    <t>пгт. Рахья, ш. Ленинградское,  д.8</t>
  </si>
  <si>
    <t>пгт. Рахья,  ш. Ленинградское,  д.9</t>
  </si>
  <si>
    <t>пгт. Рахья, ш. Ленинградское,  д.28</t>
  </si>
  <si>
    <t>пгт. Рахья, ул. Гладкинская,  д.20</t>
  </si>
  <si>
    <t>пгт. им. Свердлова,  мкр. 1-й,  д.19</t>
  </si>
  <si>
    <t>пгт. Никольский, ул. Новая,  д.24</t>
  </si>
  <si>
    <t>пгт. Никольский,  ул. Лисицыной,  д.25</t>
  </si>
  <si>
    <t>пгт. Никольский,  ул. Лисицыной,  д.47</t>
  </si>
  <si>
    <t>г. Подпорожье, наб. Речного Флота,  д.10</t>
  </si>
  <si>
    <t>г. Подпорожье,  ул. Гражданская,  д.5</t>
  </si>
  <si>
    <t>г. Подпорожье,  пер. Транспортный,  д.8</t>
  </si>
  <si>
    <t>г. Подпорожье, ул. Погринская,  д.3</t>
  </si>
  <si>
    <t>дер. Борисова Грива, ул. Центральная,  д.2</t>
  </si>
  <si>
    <t>пгт. Рахья, ул. Строителей,  д.3</t>
  </si>
  <si>
    <t>пгт. Рахья, ул. Строителей,  д.5</t>
  </si>
  <si>
    <t>пос. Поселок-13,  д.15</t>
  </si>
  <si>
    <t>пос. Поселок-13,  д.16</t>
  </si>
  <si>
    <t>пос. Поселок-13,  д.14</t>
  </si>
  <si>
    <t>пос. Поселок-13,  д.12</t>
  </si>
  <si>
    <t>пос. Поселок-13,  д.11</t>
  </si>
  <si>
    <t>пос. Поселок-13,  д.8</t>
  </si>
  <si>
    <t>пос. Поселок-13,  д.5</t>
  </si>
  <si>
    <t>пос. Поселок-13,  д.3</t>
  </si>
  <si>
    <t>пос. Поселок-13,  д.17</t>
  </si>
  <si>
    <t>дер. Лепсари,  д.32</t>
  </si>
  <si>
    <t>пос. Красная Заря,  д.4</t>
  </si>
  <si>
    <t>пгт. им.Свердлова, мкр. 2-й,  д.27</t>
  </si>
  <si>
    <t>пгт. им. Свердлова, мкр. 1-й,  д.22</t>
  </si>
  <si>
    <t>пгт. им. Свердлова, ул. Ермаковская,  д.9</t>
  </si>
  <si>
    <t>пгт. им. Свердлова, ул. Ермаковская,  д.15</t>
  </si>
  <si>
    <t>пгт. им. Свердлова,  мкр. 1-й,  д.20</t>
  </si>
  <si>
    <t>пгт. им. Свердлова, мкр. 2-й,  д.31</t>
  </si>
  <si>
    <t>пгт. им. Свердлова, мкр. 2-й,  д.34</t>
  </si>
  <si>
    <t>пгт. им. Свердлова, мкр. 2-й,  д.38</t>
  </si>
  <si>
    <t>пгт. Токсово, ул. Советов,  д.42</t>
  </si>
  <si>
    <t>дер. Рапполово, ул. Заречная,  д.19</t>
  </si>
  <si>
    <t>дер. Рапполово,  ул. Дубовая,  д.1</t>
  </si>
  <si>
    <t>дер. Рапполово, ул. Дубовая,  д.2</t>
  </si>
  <si>
    <t>дер. Рапполово, ул. Дубовая,  д.4</t>
  </si>
  <si>
    <t>дер. Рапполово,  ул. Дубовая,  д.8</t>
  </si>
  <si>
    <t>пгт Дубровка ул Невская д.14</t>
  </si>
  <si>
    <t>пгт Дубровка ул Советская д.6</t>
  </si>
  <si>
    <t>дер. Малое Карлино д.12а</t>
  </si>
  <si>
    <t>дер. Малое Карлино д.16</t>
  </si>
  <si>
    <t>пгт Дубровка ул Заводская д.15</t>
  </si>
  <si>
    <t>пгт Дубровка ул Набережная д.1</t>
  </si>
  <si>
    <t>пгт Дубровка ул Невская д.16</t>
  </si>
  <si>
    <t>пгт Дубровка ул Невская д.18</t>
  </si>
  <si>
    <t>пгт Дубровка ул Советская д.11</t>
  </si>
  <si>
    <t>пгт Дубровка ул Советская д.13</t>
  </si>
  <si>
    <t>пгт Дубровка ул Советская д.7</t>
  </si>
  <si>
    <t>пгт Дубровка ул Советская д.9</t>
  </si>
  <si>
    <t>пгт Дубровка ул Школьная д.2</t>
  </si>
  <si>
    <t>г Ивангород пер Петроградский д.3</t>
  </si>
  <si>
    <t>г Ивангород ул Высокая д.6</t>
  </si>
  <si>
    <t>г Ивангород ул Льнопрядильная д.21</t>
  </si>
  <si>
    <t>г Ивангород ул Псковская д.18</t>
  </si>
  <si>
    <t>Муниципальное образование Большеколпанское сельское поселение</t>
  </si>
  <si>
    <t xml:space="preserve"> 25.03.2009</t>
  </si>
  <si>
    <t>25.10.2011</t>
  </si>
  <si>
    <t>25.03.2009</t>
  </si>
  <si>
    <t>Муниципальное образование Вознесенское городское поселение</t>
  </si>
  <si>
    <t xml:space="preserve"> 17.12.2009</t>
  </si>
  <si>
    <t xml:space="preserve"> 15.12.2006</t>
  </si>
  <si>
    <t xml:space="preserve">  17.12.2009</t>
  </si>
  <si>
    <t xml:space="preserve">  29.03.2010</t>
  </si>
  <si>
    <t>15.12.2006</t>
  </si>
  <si>
    <t>Муниципальное образование                             Назиевское городское поселение</t>
  </si>
  <si>
    <t>Муниципальное образование                                    Борское сельское поселение</t>
  </si>
  <si>
    <t>Муниципальное образование                                 Назиевское городское поселение</t>
  </si>
  <si>
    <t>Муниципальное образование                                   Янегское сельское поселение</t>
  </si>
  <si>
    <t>Муниципальное образование                                     Сосновское сельское поселение</t>
  </si>
  <si>
    <t>г Отрадное ул Путейская д.1</t>
  </si>
  <si>
    <t>г Отрадное ул Путейская д.5</t>
  </si>
  <si>
    <t>п Поселок-13 д.3</t>
  </si>
  <si>
    <t>п Поселок-13 д.5</t>
  </si>
  <si>
    <t>тер Рахья гп ул Гладкинская д.20</t>
  </si>
  <si>
    <t>пос. Бородинское,  ул. Выборгская,  д.5</t>
  </si>
  <si>
    <t>г. Каменногорск, ш. Выборгское,  д.37</t>
  </si>
  <si>
    <t>г. Каменногорск, ш. Выборгское,  д.26</t>
  </si>
  <si>
    <t>г. Каменногорск, ш. Выборгское,  д.22</t>
  </si>
  <si>
    <t>пос. Зайцево, ул. Советская,  д.1</t>
  </si>
  <si>
    <t>пос. Бородинское, ул. Спортивная,  д.4</t>
  </si>
  <si>
    <t>пос. Пруды, ул. Железнодорожная,  д.13</t>
  </si>
  <si>
    <t>пос. Пруды, ул. Железнодорожная,  д.12</t>
  </si>
  <si>
    <t>пос. Пруды,  ул. Железнодорожная,  д.1а</t>
  </si>
  <si>
    <t>пос. Пруды,  ул. Железнодорожная,  д.11</t>
  </si>
  <si>
    <t>г. Каменногорск, ш. Выборгское,  д.51</t>
  </si>
  <si>
    <t>ст. Возрождение,  д.4</t>
  </si>
  <si>
    <t>г. Каменногорск, ш. Ленинградское,  д.39</t>
  </si>
  <si>
    <t>г. Каменногорск, ул. Набережная 1-я,  д.4</t>
  </si>
  <si>
    <t>г. Каменногорск, пер. Угловой,  д.2</t>
  </si>
  <si>
    <t>г. Каменногорск,  ул. Железнодорожная,  д.13</t>
  </si>
  <si>
    <t>г. Каменногорск, ул. Железнодорожная,  д.2</t>
  </si>
  <si>
    <t>г. Каменногорск, ш. Выборгское,  д.2</t>
  </si>
  <si>
    <t>пос. Ильичево, ул. Лесная,  д.12</t>
  </si>
  <si>
    <t>г. Приморск, пер. Краснофлотский,  д.8</t>
  </si>
  <si>
    <t>г. Приморск, ул. Школьная,  д.4</t>
  </si>
  <si>
    <t>дер. Вонозеро,  д.33</t>
  </si>
  <si>
    <t>с. Алеховщина,  ул. Парковая,  д.24</t>
  </si>
  <si>
    <t>с. Алеховщина,  ул. Лодейнопольское шоссе,  д.19</t>
  </si>
  <si>
    <t>дер. Мустиничи,  д.17А</t>
  </si>
  <si>
    <t>пос. Дачное, ул. Железнодорожная, д.1</t>
  </si>
  <si>
    <t>пгт. Павлово,  ул.Дорожная, д.5</t>
  </si>
  <si>
    <t>30.122006</t>
  </si>
  <si>
    <t>25а</t>
  </si>
  <si>
    <t>Муниципальное образование 
Дубровское городское поселение</t>
  </si>
  <si>
    <t>Муниципальное образование 
"Город Выборг"</t>
  </si>
  <si>
    <t>177</t>
  </si>
  <si>
    <t>208</t>
  </si>
  <si>
    <t>114</t>
  </si>
  <si>
    <t>115</t>
  </si>
  <si>
    <t>355</t>
  </si>
  <si>
    <t>162</t>
  </si>
  <si>
    <t>383</t>
  </si>
  <si>
    <t>112</t>
  </si>
  <si>
    <t>596</t>
  </si>
  <si>
    <t>129</t>
  </si>
  <si>
    <t>п.ст. Глажево,  д.1</t>
  </si>
  <si>
    <t>Муниципальное образование                             Павловское городское поселение</t>
  </si>
  <si>
    <t>Муниципальное образование                                    Назиевское городское поселение</t>
  </si>
  <si>
    <t>Муниципальное образование                                Щегловское сельское поселение</t>
  </si>
  <si>
    <t>Муниципальное образование                            Бегуницкое сельское поселение</t>
  </si>
  <si>
    <t>пгт. Дубровка, ул. Советская,  д.14</t>
  </si>
  <si>
    <t>пгт. Дубровка, ул. Советская,  д.22</t>
  </si>
  <si>
    <t>пгт. Дубровка, ул. Заводская,  д.7</t>
  </si>
  <si>
    <t>пгт. Дубровка, ул. Советская,  д.6</t>
  </si>
  <si>
    <t>дер. Заневка,  д.2</t>
  </si>
  <si>
    <t>дер. Заневка,  д.4</t>
  </si>
  <si>
    <t>дер. Суоранда, ул. Ржавского,  д.6</t>
  </si>
  <si>
    <t>дер. Суоранда, ул. Ржавского,  д.8</t>
  </si>
  <si>
    <t>дер. Суоранда, ул. Ржавского,  д.10</t>
  </si>
  <si>
    <t>дер. Заневка,  д.8</t>
  </si>
  <si>
    <t>дер. Суоранда, ул. Рабочая,  д.3</t>
  </si>
  <si>
    <t>дер. Суоранда, ул. Рабочая,  д.5</t>
  </si>
  <si>
    <t>дер. Суоранда, ул. Рабочая,  д.7</t>
  </si>
  <si>
    <t>дер. Заневка,  д.7</t>
  </si>
  <si>
    <t>дер. Суоранда, ул. Ржавского,  д.12</t>
  </si>
  <si>
    <t>дер. Васкелово,  ул. Автоколонная,  д.33</t>
  </si>
  <si>
    <t>дер. Васкелово, ул. Автоколонная,  д.35</t>
  </si>
  <si>
    <t>дер. Васкелово,  ул. Автоколонная,  д.34</t>
  </si>
  <si>
    <t>пос. Мурино, ул. Садовая,  д.1</t>
  </si>
  <si>
    <t xml:space="preserve">дер. Лаврики,  д.15 км </t>
  </si>
  <si>
    <t>мест. Карьер Мяглово, ул. Торговая,  д.6</t>
  </si>
  <si>
    <t>г. Приозерск,  ул. Строителей,  д.11</t>
  </si>
  <si>
    <t>г. Приозерск, ул. Бумажников,  д.6</t>
  </si>
  <si>
    <t>г. Приозерск, пер. Западный,  д.3</t>
  </si>
  <si>
    <t>г. Приозерск, ул. Гагарина,  д.25</t>
  </si>
  <si>
    <t>г. Приозерск,  пер. Безымянный,  д.3</t>
  </si>
  <si>
    <t>пгт. Ульяновка, ш. Московское,  д.68</t>
  </si>
  <si>
    <t>дер. Сарожа,  д.46</t>
  </si>
  <si>
    <t>дер. Кайвакса,  д.29</t>
  </si>
  <si>
    <t>дер. Сарожа,  д.48</t>
  </si>
  <si>
    <t>пос. Капшинский, ул. Поселковая,  д.16</t>
  </si>
  <si>
    <t>пос. Капшинский, ул. Поселковая,  д.6</t>
  </si>
  <si>
    <t>пос. Капшинский, ул. Поселковая,  д.8</t>
  </si>
  <si>
    <t>пос. Шугозеро,  ул. Набережная,  д.19</t>
  </si>
  <si>
    <t>пос. Шугозеро,  ул. Советская,  д.57</t>
  </si>
  <si>
    <t>г. Бокситогорск, ул. Воронина, д.5</t>
  </si>
  <si>
    <t>г. Бокситогорск, ул. Школьная, д.15/10</t>
  </si>
  <si>
    <t>г. Бокситогорск, ул. Школьная, д.18</t>
  </si>
  <si>
    <t>Итого МКД по МО, из которых планируется переселить граждан за счет средств финансовой поддержки, - 5</t>
  </si>
  <si>
    <t>пгт. Ефимовский, ул. Тамбовский шлюз, д.1</t>
  </si>
  <si>
    <t xml:space="preserve"> с. Сомино, ул. Ярославская, д.56</t>
  </si>
  <si>
    <t>184</t>
  </si>
  <si>
    <t>г. Новая Ладога, ул. Ворошилова, д. 25</t>
  </si>
  <si>
    <t>пос. Гаврилово. ул. Энергетиков, д. 5</t>
  </si>
  <si>
    <t>Муниципальное образование Новоладожское городское поселение</t>
  </si>
  <si>
    <t xml:space="preserve">г. Подпорожье, ст. Подпорожье,  д.2 </t>
  </si>
  <si>
    <t>г. Подпорожье,  мкр. Мостопоезд,  д.6</t>
  </si>
  <si>
    <t>г. Подпорожье,  ул. Заречная,  д.33</t>
  </si>
  <si>
    <t>г. Подпорожье,  ул. Полещука,  д.4</t>
  </si>
  <si>
    <t>г. Подпорожье, ул. Полещука,  д.5</t>
  </si>
  <si>
    <t>Муниципальное образование                                    "Город Пикалево"</t>
  </si>
  <si>
    <t>Муниципальное образование                              Заневское сельское поселение</t>
  </si>
  <si>
    <t>Муниципальное образование                                    Токсовское городское поселение</t>
  </si>
  <si>
    <t>Итого МКД по МО, из которых планируется переселить граждан с финансовой поддержкой Фонда,  - 1</t>
  </si>
  <si>
    <t>Итого МКД по МО, из которых планируется переселить граждан без финансовой поддержки Фонда, - 11</t>
  </si>
  <si>
    <t>Итого МКД по МО, из которых планируется переселить граждан без финансовой поддержки Фонда, - 1</t>
  </si>
  <si>
    <t>Итого МКД по МО, из которых планируется переселить граждан без финансовой поддержки Фонда, - 8</t>
  </si>
  <si>
    <t>Муниципальное образование                                         Кипенское сельское поселение</t>
  </si>
  <si>
    <t>Муниципальное образование                                       Тесовское сельское поселение</t>
  </si>
  <si>
    <t>Муниципальное образование                             Винницкое сельское поселение</t>
  </si>
  <si>
    <t>Муниципальное образование                                Сосновское сельское поселение</t>
  </si>
  <si>
    <t>Муниципальное образование                                Любанское городское поселение</t>
  </si>
  <si>
    <t>Муниципальное образование                          Борское сельское поселение</t>
  </si>
  <si>
    <t>Муниципальное образование                             Бегуницкое сельское поселение</t>
  </si>
  <si>
    <t>Перечень аварийных многоквартирных домов, в отношении которых планируется предоставление финансовой поддержки на переселение граждан из аварийного жилищного фонда</t>
  </si>
  <si>
    <t>100</t>
  </si>
  <si>
    <t>99</t>
  </si>
  <si>
    <t>Муниципальное образование Романовское сельское поселение</t>
  </si>
  <si>
    <t>141</t>
  </si>
  <si>
    <t>Муниципальное образование Колтушское сельское поселение</t>
  </si>
  <si>
    <t>23.09.2010</t>
  </si>
  <si>
    <t xml:space="preserve"> 20.05.2011</t>
  </si>
  <si>
    <t>Муниципальное образование Каменногорское городское поселение</t>
  </si>
  <si>
    <t>28.06.2000</t>
  </si>
  <si>
    <t xml:space="preserve"> 09.07.2003</t>
  </si>
  <si>
    <t xml:space="preserve"> 16.09.2009</t>
  </si>
  <si>
    <t>30.11.2001</t>
  </si>
  <si>
    <t>11.03.2009</t>
  </si>
  <si>
    <t>21.02.2001</t>
  </si>
  <si>
    <t xml:space="preserve"> 19.12.2007</t>
  </si>
  <si>
    <t>09.07.2003</t>
  </si>
  <si>
    <t>14.12.2005</t>
  </si>
  <si>
    <t xml:space="preserve"> 11.09.2009</t>
  </si>
  <si>
    <t>27.06.2007</t>
  </si>
  <si>
    <t xml:space="preserve"> 14.10.2009</t>
  </si>
  <si>
    <t>28.04.2003</t>
  </si>
  <si>
    <t xml:space="preserve"> 11.03.2009</t>
  </si>
  <si>
    <t>26.05.2004</t>
  </si>
  <si>
    <t>29.12.2006</t>
  </si>
  <si>
    <t>29.03.2000</t>
  </si>
  <si>
    <t>16.06.2003</t>
  </si>
  <si>
    <t xml:space="preserve"> 22.06.2000</t>
  </si>
  <si>
    <t>Муниципальное образование Кобринское сельское поселение</t>
  </si>
  <si>
    <t xml:space="preserve"> 15.07.2010</t>
  </si>
  <si>
    <t>Муниципальное образование Куйвозовское сельское поселение</t>
  </si>
  <si>
    <t xml:space="preserve"> 14.06.2007</t>
  </si>
  <si>
    <t>Муниципальное образование Мгинское городское поселение</t>
  </si>
  <si>
    <t>13.01.2000</t>
  </si>
  <si>
    <t xml:space="preserve"> 21.11.1994</t>
  </si>
  <si>
    <t>Муниципальное образование Мичуринское сельское поселение</t>
  </si>
  <si>
    <t>20.09.2007</t>
  </si>
  <si>
    <t>Муниципальное образование Морозовское городское поселение</t>
  </si>
  <si>
    <t xml:space="preserve"> 24.09.1997</t>
  </si>
  <si>
    <t xml:space="preserve"> 25.12.2008</t>
  </si>
  <si>
    <t xml:space="preserve"> 10.08.2011</t>
  </si>
  <si>
    <t>25.12.2008</t>
  </si>
  <si>
    <t>Муниципальное образование Никольское городское поселение</t>
  </si>
  <si>
    <t>г. Пикалево, пер. Учебный, д.2</t>
  </si>
  <si>
    <t>г. Пикалево, ул. Молодежная, д. 10</t>
  </si>
  <si>
    <t>г. Пикалево, ул. Молодежная, д. 14</t>
  </si>
  <si>
    <t>Сланцевский муниципальный район</t>
  </si>
  <si>
    <t>Муниципальное образование Сланцевское городское поселение</t>
  </si>
  <si>
    <t>г. Сланцы, ул. Ломоносова, д. 13</t>
  </si>
  <si>
    <t>г. Сланцы, ул. Ломоносова, д. 15</t>
  </si>
  <si>
    <t>г. Сланцы, ул. Свободы, д. 9</t>
  </si>
  <si>
    <t>г. Сланцы, ул. Свободы, д. 10</t>
  </si>
  <si>
    <t>Стоимость переселения граждан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</si>
  <si>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</si>
  <si>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</si>
  <si>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</si>
  <si>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</si>
  <si>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ПЕРВЫЙ  ЭТАП 2013 ГОДА</t>
  </si>
  <si>
    <t>Муниципальное образование "Город Волхов"</t>
  </si>
  <si>
    <t>Итого МКД по МО, из которых планируется переселить граждан за счет средств финансовой поддержки, - 11</t>
  </si>
  <si>
    <t>Итого МКД по МО, из которых планируется переселить граждан за счет средств финансовой поддержки, - 17</t>
  </si>
  <si>
    <t>Подпорожский  муниципальный район</t>
  </si>
  <si>
    <t>Муниципальное образование Ларионовское сельское поселение</t>
  </si>
  <si>
    <t>Муниципальное образование Доможировское сельское поселение</t>
  </si>
  <si>
    <t>Муниципальное образование"Город Гатчина"</t>
  </si>
  <si>
    <t>г Тихвин ул МОПРа д.5</t>
  </si>
  <si>
    <t>г Тихвин ул МОПРа д.7</t>
  </si>
  <si>
    <t>Муниципальное образование 
Морозовское городское поселение</t>
  </si>
  <si>
    <t>г Светогорск ул Московская д.23</t>
  </si>
  <si>
    <t>пгт Лесогорский ул Горная д.12</t>
  </si>
  <si>
    <t>пгт Лесогорский ул Горная д.7</t>
  </si>
  <si>
    <t>пгт Лесогорский ул Горная д.8</t>
  </si>
  <si>
    <t>пгт Лесогорский ул Ленинградская д.1</t>
  </si>
  <si>
    <t>пгт Лесогорский ул Ленинградская д.19</t>
  </si>
  <si>
    <t>г Волхов ул Кирова д.23</t>
  </si>
  <si>
    <t>г Волхов ул Островского д.12</t>
  </si>
  <si>
    <t>г Волхов ул Островского д.5</t>
  </si>
  <si>
    <t>г Волхов ул Островского д.7</t>
  </si>
  <si>
    <t>г Волхов ул Островского д.9</t>
  </si>
  <si>
    <t>г Волхов ул Юрия Гагарина д.14</t>
  </si>
  <si>
    <t>г Волхов ул Юрия Гагарина д.16</t>
  </si>
  <si>
    <t>г Волхов ул Юрия Гагарина д.18</t>
  </si>
  <si>
    <t>г Волхов ул Юрия Гагарина д.20</t>
  </si>
  <si>
    <t>г Выборг пер Дорожный д.6 А</t>
  </si>
  <si>
    <t>г Выборг ул 4-я Озёрная д.4 А</t>
  </si>
  <si>
    <t>г Выборг ул Кировская д.6а</t>
  </si>
  <si>
    <t>Киришский муниципальный район</t>
  </si>
  <si>
    <t>Муниципальное образование Глажевское сельское поселение</t>
  </si>
  <si>
    <t>10.07.2009</t>
  </si>
  <si>
    <t>18.12.2008</t>
  </si>
  <si>
    <t>Муниципальное образование Дзержинское сельское поселение</t>
  </si>
  <si>
    <t>21.12.2011</t>
  </si>
  <si>
    <t xml:space="preserve"> 21.12.2011</t>
  </si>
  <si>
    <t>Муниципальное образование Ефимовское городское поселение</t>
  </si>
  <si>
    <t>02.10.2011</t>
  </si>
  <si>
    <t>Муниципальное образование Заневское сельское поселение</t>
  </si>
  <si>
    <t xml:space="preserve"> 18.05.2006</t>
  </si>
  <si>
    <t>10.04.2008</t>
  </si>
  <si>
    <t>16.09.2010</t>
  </si>
  <si>
    <t xml:space="preserve"> 16.09.2010</t>
  </si>
  <si>
    <t>20.05.2011</t>
  </si>
  <si>
    <t xml:space="preserve"> 23.09.2010</t>
  </si>
  <si>
    <t>г. Приморск, ш. Выборгское,  д.30</t>
  </si>
  <si>
    <t>г. Приморск, ул. Агафонова,  д.4</t>
  </si>
  <si>
    <t>г. Приморск, ул. Новая,  д.16</t>
  </si>
  <si>
    <t>г. Приморск, ул. Новая,  д.14</t>
  </si>
  <si>
    <t>г. Приморск, ул. Железнодорожная,  д.20</t>
  </si>
  <si>
    <t>пгт. Лесогорский, ул. Горная,  д.7</t>
  </si>
  <si>
    <t>пгт. Лесогорский, ул. Горная,  д.8</t>
  </si>
  <si>
    <t>пгт. Лесогорский, ул. Ленинградская,  д.1</t>
  </si>
  <si>
    <t>г. Светогорск, ул. Ленина,  д.8</t>
  </si>
  <si>
    <t>г. Светогорск,  ул. Московская,  д.14</t>
  </si>
  <si>
    <t>пгт. Лесогорский, ул. Ленинградская,  д.19</t>
  </si>
  <si>
    <t>пгт. Лесогорский, ул. Горная,  д.12</t>
  </si>
  <si>
    <t>пгт. Лесогорский, ул. Сентябрьская,  д.2</t>
  </si>
  <si>
    <t>пос. Кравцово,  д.141</t>
  </si>
  <si>
    <t>пос. Кравцово,  д.1</t>
  </si>
  <si>
    <t>пос. Соколинское, ул. Железнодорожная,  д.1</t>
  </si>
  <si>
    <t>24.11.2006</t>
  </si>
  <si>
    <t>г Выборг ул Крепостная д.42</t>
  </si>
  <si>
    <t>г Выборг ул Крепостная д.42 А</t>
  </si>
  <si>
    <t>г Выборг ул Крутая д.11</t>
  </si>
  <si>
    <t>г Выборг ул Шестакова д.29</t>
  </si>
  <si>
    <t>мкр Калининский ул Речная 1-я д.9</t>
  </si>
  <si>
    <t>Всего по субъекту в 2013 году, - 213 МКД, в т.ч.:</t>
  </si>
  <si>
    <t>Итого по субъекту в 2014 году МКД, без финансовой поддержки Фонда ЖКХ, - 22</t>
  </si>
  <si>
    <t>Итого по субъекту в 2015 году: МКД, из которых планируется переселить граждан с финансовой поддержкой Фонда, -188</t>
  </si>
  <si>
    <t>Всего по субъекту в 2015 году, - 229 МКД, в т.ч.:</t>
  </si>
  <si>
    <t>Итого по субъекту в 2016 году: МКД, из которых планируется переселить граждан с финансовой поддержкой Фонда, - 253</t>
  </si>
  <si>
    <t>Итого по субъекту в 2016 году: МКД, без финансовой поддержки Фонда, - 23</t>
  </si>
  <si>
    <t>Итого МКД по МО, из которых планируется переселить граждан с финансовой поддержкой Фонда, - 68</t>
  </si>
  <si>
    <t>253</t>
  </si>
  <si>
    <t>1335</t>
  </si>
  <si>
    <r>
      <t xml:space="preserve">Итого МКД по МО, из которых планируется переселить граждан за счет средств финансовой поддержки, - </t>
    </r>
    <r>
      <rPr>
        <sz val="8"/>
        <rFont val="Times New Roman"/>
        <family val="1"/>
      </rPr>
      <t>15</t>
    </r>
  </si>
  <si>
    <r>
      <t xml:space="preserve">Итого МКД по МО, из которых планируется переселить граждан за счет средств финансовой поддержки, - </t>
    </r>
    <r>
      <rPr>
        <sz val="8"/>
        <rFont val="Times New Roman"/>
        <family val="1"/>
      </rPr>
      <t>9</t>
    </r>
  </si>
  <si>
    <r>
      <t xml:space="preserve">Всего по субъекту в 2014 году, - </t>
    </r>
    <r>
      <rPr>
        <b/>
        <sz val="8"/>
        <rFont val="Times New Roman"/>
        <family val="1"/>
      </rPr>
      <t>244 МКД</t>
    </r>
    <r>
      <rPr>
        <b/>
        <sz val="8"/>
        <color indexed="8"/>
        <rFont val="Times New Roman"/>
        <family val="1"/>
      </rPr>
      <t>, в т.ч.:</t>
    </r>
  </si>
  <si>
    <r>
      <t>Итого МКД по МО, из которых планируется переселить граждан с финансовой поддержкой Фонда, -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1</t>
    </r>
  </si>
  <si>
    <t>Итого по субъекту в 2016 году: МКД, из которых планируется переселить граждан с финансовой поддержкой Фонда, -253</t>
  </si>
  <si>
    <t>Всего по субъекту в 2013-2017 году: 837* МКД, с финансовой поддержкой Фонда</t>
  </si>
  <si>
    <t>Всего по субъекту в 2013-2017 году: 132* МКД, без финансовой поддержки Фонда</t>
  </si>
  <si>
    <t>тер Токсово ГП ул Дорожников д.28</t>
  </si>
  <si>
    <t>тер Токсово ГП ул Дорожников д.28а кор.1.2</t>
  </si>
  <si>
    <t>7</t>
  </si>
  <si>
    <t>10</t>
  </si>
  <si>
    <t>2</t>
  </si>
  <si>
    <t>11</t>
  </si>
  <si>
    <t>4</t>
  </si>
  <si>
    <t>8</t>
  </si>
  <si>
    <t>3</t>
  </si>
  <si>
    <t>27</t>
  </si>
  <si>
    <t>26</t>
  </si>
  <si>
    <t>Бокситогорский муниципальный район</t>
  </si>
  <si>
    <t>21</t>
  </si>
  <si>
    <t>22</t>
  </si>
  <si>
    <t>20</t>
  </si>
  <si>
    <t>33</t>
  </si>
  <si>
    <t>32</t>
  </si>
  <si>
    <t>31</t>
  </si>
  <si>
    <t>30</t>
  </si>
  <si>
    <t>Муниципальное образование                                       Борское сельское поселение</t>
  </si>
  <si>
    <t>Муниципальное образование                                        Заневское сельское поселение</t>
  </si>
  <si>
    <t>Муниципальное образование                                              Любанское городское поселение</t>
  </si>
  <si>
    <t>Дополнительные средства на приобретение дополнительных метров, превышение установленной стоимости 1 кв.м.</t>
  </si>
  <si>
    <t>Общий объем финансирования, направленный на реализацию региональной адресной программы «Переселение граждан из аварийного жилищного фонда на территории Ленинградской области в 2013-2017 годах»</t>
  </si>
  <si>
    <t>ул Спортивная д.3</t>
  </si>
  <si>
    <t>ул. Спортивная, д.3</t>
  </si>
  <si>
    <t>г. Ивангород,  ул. Псковская,  д.18</t>
  </si>
  <si>
    <t>г. Ивангород, пер. Петроградский,  д.3</t>
  </si>
  <si>
    <t>г. Ивангород, ул. Высокая,  д.6</t>
  </si>
  <si>
    <t>пгт. Будогощь, ул. Советская,  д.23</t>
  </si>
  <si>
    <t>Муниципальное образование Волосовское городское поселение</t>
  </si>
  <si>
    <t>09.09.2011</t>
  </si>
  <si>
    <t>22.10.2008</t>
  </si>
  <si>
    <t>27.03.2009</t>
  </si>
  <si>
    <t>01.02.2010</t>
  </si>
  <si>
    <t xml:space="preserve"> 22.10.2008</t>
  </si>
  <si>
    <t>дер. Рапполово,  ул. Лесная,  д.6</t>
  </si>
  <si>
    <t>18.04.2006</t>
  </si>
  <si>
    <t xml:space="preserve"> 18.04.2006</t>
  </si>
  <si>
    <t>Муниципальное образование Новосветское сельское поселение</t>
  </si>
  <si>
    <t xml:space="preserve"> 29.06.2000</t>
  </si>
  <si>
    <t xml:space="preserve"> 02.07.2008</t>
  </si>
  <si>
    <t xml:space="preserve"> 29.05.2008</t>
  </si>
  <si>
    <t>25.10.2007</t>
  </si>
  <si>
    <t>09.08.2004</t>
  </si>
  <si>
    <t>11.08.2011</t>
  </si>
  <si>
    <t>11.09.2008</t>
  </si>
  <si>
    <t>09.02.2011</t>
  </si>
  <si>
    <t>17.04.2002</t>
  </si>
  <si>
    <t>Муниципальное образование Сусанинское сельское поселение</t>
  </si>
  <si>
    <t>27.11.2006</t>
  </si>
  <si>
    <t>Муниципальное образование Тесовское сельское поселение</t>
  </si>
  <si>
    <t xml:space="preserve"> 20.09.2011</t>
  </si>
  <si>
    <t>Муниципальное образование Торковическое сельское поселение</t>
  </si>
  <si>
    <t>23.12.2011</t>
  </si>
  <si>
    <t>г. Бокситогорск, ул. Вишнякова, д.3</t>
  </si>
  <si>
    <t>Итого МКД по МО, из которых планируется переселить граждан за счет средств финансовой поддержки, - 4</t>
  </si>
  <si>
    <t>г. Пикалево, ул. Больничная, д.2</t>
  </si>
  <si>
    <t>г. Пикалево, ул. Больничная, д.13</t>
  </si>
  <si>
    <t>г. Пикалево, ул. Вокзальная, д.5</t>
  </si>
  <si>
    <t>г. Пикалево, ул. Молодежная, д.4а</t>
  </si>
  <si>
    <t>г. Пикалево, ш. Спрямленное, д.18</t>
  </si>
  <si>
    <t>Итого МКД по МО, из которых планируется переселить граждан за счет средств финансовой поддержки, - 3</t>
  </si>
  <si>
    <t>дер. Местаново, д.1</t>
  </si>
  <si>
    <t>пгт. Рахья, ул. Станционная,  д.9</t>
  </si>
  <si>
    <t>пгт. Рахья, ул. Станционная,  д.10</t>
  </si>
  <si>
    <t>пгт. Рахья, ул. Станционная,  д.19</t>
  </si>
  <si>
    <t>пгт. Рахья, ул. Станционная,  д.18</t>
  </si>
  <si>
    <t>пгт. Рахья, ул. Станционная,  д.11</t>
  </si>
  <si>
    <t>пгт. Рахья, ул. Станционная,  д.15</t>
  </si>
  <si>
    <t>пгт. Рахья, ул. Станционная,  д.13</t>
  </si>
  <si>
    <t>пгт. им. Свердлова, ул. Ермаковская,  д.18</t>
  </si>
  <si>
    <r>
      <t>Итого МКД по МО, из которых планируется переселить граждан за счет средств финансовой поддержки, -</t>
    </r>
    <r>
      <rPr>
        <sz val="8"/>
        <rFont val="Times New Roman"/>
        <family val="1"/>
      </rPr>
      <t xml:space="preserve"> 9</t>
    </r>
  </si>
  <si>
    <t>Адрес МКД</t>
  </si>
  <si>
    <t>Строительство МКД</t>
  </si>
  <si>
    <t>Приобретение жилых
помещений у застройщиков</t>
  </si>
  <si>
    <t>Приобретение жилых помещений                                  у лиц, не являющихся застройщиком</t>
  </si>
  <si>
    <t>пло-       щадь</t>
  </si>
  <si>
    <t>стои-мость</t>
  </si>
  <si>
    <t>площадь</t>
  </si>
  <si>
    <t>стоимость</t>
  </si>
  <si>
    <t xml:space="preserve">
</t>
  </si>
  <si>
    <t>кв. м</t>
  </si>
  <si>
    <t>пгт. Большая Ижора,  ул. Сосновая,  д.4</t>
  </si>
  <si>
    <t>пгт. Большая Ижора,  ул. Сосновая,  д.6</t>
  </si>
  <si>
    <t>дер. Дятлицы,  д.45</t>
  </si>
  <si>
    <t>дер. Кипень, ш. Нарвское,  д.30</t>
  </si>
  <si>
    <t>дер. Кипень, ш. Нарвское,  д.25</t>
  </si>
  <si>
    <t>дер. Петровское,  д.51</t>
  </si>
  <si>
    <t>дер. Глядино,  д.2</t>
  </si>
  <si>
    <t>пос. Герцена, ул. Дорожная,  д.1</t>
  </si>
  <si>
    <t>пос. Торковичи, ул. Торговая,  д.11</t>
  </si>
  <si>
    <t>пгт. Важины, ул. Железнодорожная,  д.19</t>
  </si>
  <si>
    <t>пгт. Важины, ул. Октябрьская,  д.1 а</t>
  </si>
  <si>
    <t>пгт. Важины, ул. Сосновая,  д.7</t>
  </si>
  <si>
    <t>пгт. Важины, ул. Сосновая,  д.10</t>
  </si>
  <si>
    <t>пгт. Важины, ул. Железнодорожная,  д.12</t>
  </si>
  <si>
    <t>пгт. Важины,  ул. Береговая,  д.32</t>
  </si>
  <si>
    <t>дер. Яндеба, ул. Веселая,  д.б/н</t>
  </si>
  <si>
    <t>г. Подпорожье,  наб. Речного Флота,  д.11</t>
  </si>
  <si>
    <t>пгт. Кузнечное,  ул. Привокзальная,  д.12</t>
  </si>
  <si>
    <t>пос. Ларионово,  ул. Школьная,  д.2</t>
  </si>
  <si>
    <t>пос. Быково,  ул. Центральная,  д.8</t>
  </si>
  <si>
    <t>пос. Мичуринское,  ул. Первомайская,  д.10</t>
  </si>
  <si>
    <t>пос. Солнечное,  д.13</t>
  </si>
  <si>
    <t>пгт. Дубровка, ул. Заводская,  д.15</t>
  </si>
  <si>
    <t>пгт. Дубровка, ул. Набережная,  д.1</t>
  </si>
  <si>
    <t>пгт. Дубровка, ул. Невская,  д.16</t>
  </si>
  <si>
    <t>пгт. Дубровка, ул. Советская,  д.7</t>
  </si>
  <si>
    <t>№  п/п</t>
  </si>
  <si>
    <t>Выкуп жилых помещений у собственников</t>
  </si>
  <si>
    <t>Итого МКД по МО, из которых планируется переселить граждан с финансовой поддержкой Фонда, - 13</t>
  </si>
  <si>
    <t>Итого по первой заявке: 149 МКД,  из которых планируется переселить граждан с финансовой поддержкой Фонда</t>
  </si>
  <si>
    <t>Итого по субъекту в 2013 году:
МКД, с финансовой поддержкой Фонда, - 171</t>
  </si>
  <si>
    <t>пгт. Важины, ул. Железнодорожная,  д.14</t>
  </si>
  <si>
    <t>пгт. Важины, ул. Трифанова,  д.45</t>
  </si>
  <si>
    <t>пгт. Важины,  ул. Сосновая,  д.12</t>
  </si>
  <si>
    <t>пгт. Важины, ул. Набережная,  д.15</t>
  </si>
  <si>
    <t>с. Винницы, ул. Набережная,  д.15</t>
  </si>
  <si>
    <t>с. Винницы, ул. Лесная,  д.17</t>
  </si>
  <si>
    <t>с. Винницы,  ул. Лесная,  д.27</t>
  </si>
  <si>
    <t>с. Винницы,  ул. Лесная,  д.8</t>
  </si>
  <si>
    <t>с. Винницы,  ул. Лесная,  д.23</t>
  </si>
  <si>
    <t>с. Винницы,  ул. Лесная,  д.19</t>
  </si>
  <si>
    <t>с. Винницы,  ул. Советская,  д.81</t>
  </si>
  <si>
    <t>пгт. Никольский, ул. Лисицыной,  д.49</t>
  </si>
  <si>
    <t>пгт. Никольский,  ул. Лисицыной,  д.7</t>
  </si>
  <si>
    <t>Итого МКД по МО, из которых планируется переселить граждан с финансовой поддержкой Фонда, - 18</t>
  </si>
  <si>
    <t>Гатчинский муницпальный район</t>
  </si>
  <si>
    <t>г. Подпорожье,  ул. Садовая,  д.14</t>
  </si>
  <si>
    <t>г. Подпорожье,  ул. Садовая,  д.19</t>
  </si>
  <si>
    <t>г. Подпорожье,  ул. Парковая,  д.9</t>
  </si>
  <si>
    <t>г. Подпорожье, ул. Парковая,  д.11</t>
  </si>
  <si>
    <t>г. Подпорожье, ул. Садовая,  д.23</t>
  </si>
  <si>
    <t>г. Подпорожье,  ст. Подпорожье,  д.1</t>
  </si>
  <si>
    <t>г. Подпорожье,  ст. Подпорожье,  д.1а</t>
  </si>
  <si>
    <t>г Лодейное Поле ул Лесная д.18</t>
  </si>
  <si>
    <t>г Лодейное Поле ул Лесная д.20</t>
  </si>
  <si>
    <t>г Лодейное Поле ул Лесная д.22</t>
  </si>
  <si>
    <t>г Пикалево ш Спрямленное д.18</t>
  </si>
  <si>
    <t>г Приозерск пер Столярный д.2</t>
  </si>
  <si>
    <t>Муниципальное образование Будогощское городское поселение</t>
  </si>
  <si>
    <t>п Зайцево ул Советская д.1</t>
  </si>
  <si>
    <t>п Пруды ул Железнодорожная д.11</t>
  </si>
  <si>
    <t>п Коммунары ул Ленинградская д.6</t>
  </si>
  <si>
    <t>п Ларионово ул Школьная д.2</t>
  </si>
  <si>
    <t>п Быково ул Центральная д.8</t>
  </si>
  <si>
    <t>п Мичуринское ул Первомайская д.10</t>
  </si>
  <si>
    <t>пгт Мга ул Болотная д.16а</t>
  </si>
  <si>
    <t>пгт Мга ул Болотная д.18</t>
  </si>
  <si>
    <t>пгт Мга ул Болотная д.20</t>
  </si>
  <si>
    <t>пгт Мга ул Донецкая д.4</t>
  </si>
  <si>
    <t>пгт Мга ул Колпинская д.8</t>
  </si>
  <si>
    <t>пгт Назия ул Заводская д.13</t>
  </si>
  <si>
    <t>пгт Назия ул Матросова д.28</t>
  </si>
  <si>
    <t>пгт Назия ул Урожайная д.3</t>
  </si>
  <si>
    <t>г Отрадное ул Заозерная д.14</t>
  </si>
  <si>
    <t>г Отрадное ул Кирпичная д.8</t>
  </si>
  <si>
    <t>г Отрадное ул Новая д.3</t>
  </si>
  <si>
    <t>г Отрадное ул Победы д.27</t>
  </si>
  <si>
    <t>Муниципальное образование                                "Город Пикалево"</t>
  </si>
  <si>
    <t>Муниципальное образование                                Токсовское городское поселение</t>
  </si>
  <si>
    <t>Муниципальное образование                               Мгинское городское поселение</t>
  </si>
  <si>
    <t>Муниципальное образование                               Назиевское городское поселение</t>
  </si>
  <si>
    <t>Итого МКД по МО, из которых планируется переселить граждан с финансовой поддержкой Фонда, -68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</si>
  <si>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</si>
  <si>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</si>
  <si>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</si>
  <si>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</si>
  <si>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</si>
  <si>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</si>
  <si>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</si>
  <si>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</si>
  <si>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</si>
  <si>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</si>
  <si>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</si>
  <si>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Итого МКД по МО, из которых планируется переселить граждан с финансовой поддержкой Фонда, - 21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</si>
  <si>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</si>
  <si>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</si>
  <si>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</si>
  <si>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</si>
  <si>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</si>
  <si>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</si>
  <si>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</si>
  <si>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</si>
  <si>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</si>
  <si>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</si>
  <si>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</si>
  <si>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</si>
  <si>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</si>
  <si>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</si>
  <si>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Итого по субъекту в 2015 году: МКД, без финансовой поддержки Фонда ЖКХ, - 42</t>
  </si>
  <si>
    <t>г Тихвин ул Плаунская д.26</t>
  </si>
  <si>
    <t>г Тихвин ул Ращупкина д.25</t>
  </si>
  <si>
    <t>г Тихвин ул Советская д.21</t>
  </si>
  <si>
    <t>г Тихвин ул Советская д.28</t>
  </si>
  <si>
    <t>г Тихвин ул Советская д.30</t>
  </si>
  <si>
    <t>г Тихвин ул Социалистическая д.13</t>
  </si>
  <si>
    <t>п Сарка ул Молодежная д.8</t>
  </si>
  <si>
    <t>п Солнечное д.13</t>
  </si>
  <si>
    <t>п Кравцово д.141</t>
  </si>
  <si>
    <t>г Светогорск ул Ленина д.8</t>
  </si>
  <si>
    <t xml:space="preserve">
</t>
  </si>
  <si>
    <t xml:space="preserve">
</t>
  </si>
  <si>
    <t xml:space="preserve">
</t>
  </si>
  <si>
    <t>X</t>
  </si>
  <si>
    <t xml:space="preserve"> 18</t>
  </si>
  <si>
    <t>19</t>
  </si>
  <si>
    <t>17</t>
  </si>
  <si>
    <t>25</t>
  </si>
  <si>
    <t>24</t>
  </si>
  <si>
    <t>23</t>
  </si>
  <si>
    <t>13</t>
  </si>
  <si>
    <t>12</t>
  </si>
  <si>
    <t>9</t>
  </si>
  <si>
    <t>6</t>
  </si>
  <si>
    <t>Муниципальное образование Винницкое сельское поселение</t>
  </si>
  <si>
    <t>Муниципальное образование Горбунковское сельское поселение</t>
  </si>
  <si>
    <t>16.12.2009</t>
  </si>
  <si>
    <t>Муниципальное образование Кипенское сельское поселение</t>
  </si>
  <si>
    <t>07.12.2006</t>
  </si>
  <si>
    <t>Муниципальное образование Приморское сельское поселение</t>
  </si>
  <si>
    <t>г Луга ул Дача Некрасова д.2/13</t>
  </si>
  <si>
    <t>г Луга ул Дача Некрасова д.3/13</t>
  </si>
  <si>
    <t>г Луга ул Заречная 5-я д.2/13</t>
  </si>
  <si>
    <t>г Луга ул Ленинградская д.12а</t>
  </si>
  <si>
    <t>г Луга ул Молодежная д.10</t>
  </si>
  <si>
    <t>г Луга ул Рабочая д.12</t>
  </si>
  <si>
    <t>дер Рапполово ул Заречная д.4</t>
  </si>
  <si>
    <t>дер Рапполово ул Заречная д.7</t>
  </si>
  <si>
    <t>дер Рапполово ул Лесная д.10</t>
  </si>
  <si>
    <t>дер Рапполово ул Лесная д.12</t>
  </si>
  <si>
    <t>дер Рапполово ул Лесная д.2</t>
  </si>
  <si>
    <t>дер Рапполово ул Лесная д.6</t>
  </si>
  <si>
    <t>дер Рапполово ул Овражная д.15</t>
  </si>
  <si>
    <t>дер Рапполово ул Овражная д.5</t>
  </si>
  <si>
    <t>дер Черенцево д.1</t>
  </si>
  <si>
    <t>дер Иннолово ул Октябрьская д.47</t>
  </si>
  <si>
    <t>дер Верхняя Колония д.1</t>
  </si>
  <si>
    <t>дер Кипень ш Нарвское д.25</t>
  </si>
  <si>
    <t>дер Кипень ш Нарвское д.30</t>
  </si>
  <si>
    <t>дер Глядино д.2</t>
  </si>
  <si>
    <t xml:space="preserve">Приложение 1                                                                           </t>
  </si>
  <si>
    <t>Приложение 4</t>
  </si>
  <si>
    <t xml:space="preserve">   к Программе…</t>
  </si>
  <si>
    <t>Приобретаемая/предоставляемая площадь жилых помещений</t>
  </si>
  <si>
    <t>в рамках долевого софинансирования</t>
  </si>
  <si>
    <t>пос. Тихорицы,  ул. Новая,  д.7</t>
  </si>
  <si>
    <t>пос. Тихорицы,  ул. Лесная,  д.34</t>
  </si>
  <si>
    <t>пгт. Мга, ул. Димитрова,  д.31</t>
  </si>
  <si>
    <t>пгт. Мга,  ул. Донецкая,  д.4</t>
  </si>
  <si>
    <t>пгт. Назия, ул. Центральная,  д.18</t>
  </si>
  <si>
    <t>пгт. Назия, ул. Новая, д.11</t>
  </si>
  <si>
    <t>пгт. Назия,  ул. Новая,  д.7</t>
  </si>
  <si>
    <t>пгт Сиверский ул Военный городок д.7</t>
  </si>
  <si>
    <t>пгт Сиверский ул Военный городок д.8</t>
  </si>
  <si>
    <t>г Сясьстрой ул Бумажников д.20</t>
  </si>
  <si>
    <t>г Сясьстрой ул Кольцевая д.21</t>
  </si>
  <si>
    <t>г Сясьстрой ул Кольцевая д.33</t>
  </si>
  <si>
    <t>г Сясьстрой ул Карла Маркса д.16</t>
  </si>
  <si>
    <t>г Сясьстрой ул Кольцевая д.19</t>
  </si>
  <si>
    <t>г Сясьстрой ул Кольцевая д.4</t>
  </si>
  <si>
    <t>г Сясьстрой ул Кольцевая д.6</t>
  </si>
  <si>
    <t>г Сясьстрой ул Культуры д.2</t>
  </si>
  <si>
    <t>г Сясьстрой ул Культуры д.4</t>
  </si>
  <si>
    <t>г Сясьстрой ул Культуры д.6</t>
  </si>
  <si>
    <t>г Сясьстрой ул Новая д.6</t>
  </si>
  <si>
    <t>г Шлиссельбург ул Кирова д.3</t>
  </si>
  <si>
    <t>г Шлиссельбург ул Октябрьская д.11</t>
  </si>
  <si>
    <t>п Концы ул Карьерная 1-я д.2</t>
  </si>
  <si>
    <t>п Концы ул Плитная д.1</t>
  </si>
  <si>
    <t>п Концы ул Плитная д.3</t>
  </si>
  <si>
    <t>с Шум ул ПМК-17 д.17</t>
  </si>
  <si>
    <t>г. Волхов, ул. Юрия Гагарина,  д.12</t>
  </si>
  <si>
    <t>г .Сясьстрой, ул. Бумажников,  д.20</t>
  </si>
  <si>
    <t>г. Сясьстрой, ул. Кольцевая,  д.21</t>
  </si>
  <si>
    <t>г. Сясьстрой, ул. Кольцевая,  д.33</t>
  </si>
  <si>
    <t>пгт. Дубровка, ул. Советская,  д.2</t>
  </si>
  <si>
    <t>пгт. Дубровка, ул. Заводская,  д.13</t>
  </si>
  <si>
    <t>пгт. Дубровка, ул. Невская,  д.14</t>
  </si>
  <si>
    <t>пгт. Дубровка,  ул. Советская,  д.1</t>
  </si>
  <si>
    <t>г. Коммунар, ул. Станционная,  д.6</t>
  </si>
  <si>
    <t>г. Коммунар, ул. Станционная,  д.28</t>
  </si>
  <si>
    <t>г. Коммунар, ул. Станционная,  д.24</t>
  </si>
  <si>
    <t xml:space="preserve">г. Коммунар, ул. Станционная,  д.14 </t>
  </si>
  <si>
    <t>г. Коммунар, ул. Станционная,  д.20</t>
  </si>
  <si>
    <t>г Подпорожье пр-кт Механический д.32А</t>
  </si>
  <si>
    <t>г Подпорожье ул Заречная д.41</t>
  </si>
  <si>
    <t>г Подпорожье ул Клубная д.15/7</t>
  </si>
  <si>
    <t>г Подпорожье ул Новгородская д.10</t>
  </si>
  <si>
    <t>г Подпорожье ул Полещука д.1</t>
  </si>
  <si>
    <t>г Подпорожье ул Полещука д.9</t>
  </si>
  <si>
    <t>г Подпорожье ул Речников д.3</t>
  </si>
  <si>
    <t>г Подпорожье ул Северная д.37</t>
  </si>
  <si>
    <t>пгт Рябово д.ул.Тяговая пст., д.1</t>
  </si>
  <si>
    <t>пгт Рябово ул Дорожная д.6</t>
  </si>
  <si>
    <t>пгт Рябово ул Рычина д.15</t>
  </si>
  <si>
    <t>пгт Рябово ул Рычина д.16</t>
  </si>
  <si>
    <t>пгт Рябово ул Рычина д.18</t>
  </si>
  <si>
    <t>пгт Им Свердлова мкр 1-й д.19</t>
  </si>
  <si>
    <t>пгт Им Свердлова мкр 1-й д.20</t>
  </si>
  <si>
    <t>пгт Им Свердлова мкр 1-й д.22</t>
  </si>
  <si>
    <t>пгт Им Свердлова мкр 2-й д.38</t>
  </si>
  <si>
    <t>пгт Сиверский ул Военный городок д.6</t>
  </si>
  <si>
    <t>пгт Сиверский ул Некрасова д.66</t>
  </si>
  <si>
    <t>пгт Сиверский ул Саши Никифорова д.13</t>
  </si>
  <si>
    <t>пгт Сиверский ул Саши Никифорова д.30</t>
  </si>
  <si>
    <t>г. Коммунар, ул. Станционная,  д.22</t>
  </si>
  <si>
    <t>г. Коммунар, ул. Станционная,  д.10</t>
  </si>
  <si>
    <t>г. Коммунар, ул. Станционная,  д.12</t>
  </si>
  <si>
    <t>дер. Большое Тешково,  д.2</t>
  </si>
  <si>
    <t>дер. Бегуницы,  д.6</t>
  </si>
  <si>
    <t>г. Новая Ладога,  пр. Карла Маркса,  д.52</t>
  </si>
  <si>
    <t>г. Новая Ладога, ул. М.Горького,  д.6</t>
  </si>
  <si>
    <t>г. Новая Ладога, пр. Карла Маркса,  д.18</t>
  </si>
  <si>
    <t>г. Новая Ладога, пр. Карла Маркса,  д.52а</t>
  </si>
  <si>
    <t>г. Новая Ладога, пр.Карла Маркса,  д.54</t>
  </si>
  <si>
    <t>г. Новая Ладога, пр. Карла Маркса,  д.17</t>
  </si>
  <si>
    <t>Муниципальное образование 
Рябовское городское поселение</t>
  </si>
  <si>
    <t>Ломоносовский муниципальный район</t>
  </si>
  <si>
    <t>Муниципальное образование 
Виллозское сельское поселение</t>
  </si>
  <si>
    <t>4/1</t>
  </si>
  <si>
    <t>Муниципальное образование 
Оржицкое сельское поселение</t>
  </si>
  <si>
    <t>дер. Низино ул Танковая д.22</t>
  </si>
  <si>
    <t>дер. Низино ул Центральная д.11б</t>
  </si>
  <si>
    <t>дер. Низино ул Центральная д.23</t>
  </si>
  <si>
    <t>дер. Низино ул Центральная д.41</t>
  </si>
  <si>
    <t>дер. Низино ул Центральная д.52</t>
  </si>
  <si>
    <t>д Бегуницы д.6</t>
  </si>
  <si>
    <t>д Большое Тешково д.1</t>
  </si>
  <si>
    <t>д Большое Тешково д.2</t>
  </si>
  <si>
    <t>п Ларьян пер Торфяников д.11 литера а</t>
  </si>
  <si>
    <t>п Ларьян пер Торфяников д.11 литера б</t>
  </si>
  <si>
    <t>пгт Важины ул Береговая д.32</t>
  </si>
  <si>
    <t>пгт Важины ул Железнодорожная д.12</t>
  </si>
  <si>
    <t>пгт Важины ул Железнодорожная д.14</t>
  </si>
  <si>
    <t>пгт Важины ул Железнодорожная д.19</t>
  </si>
  <si>
    <t>пгт Важины ул Набережная д.15</t>
  </si>
  <si>
    <t>пгт Важины ул Октябрьская д.1 а</t>
  </si>
  <si>
    <t>пгт Важины ул Сосновая д.10</t>
  </si>
  <si>
    <t>пгт Важины ул Сосновая д.12</t>
  </si>
  <si>
    <t>пгт Важины ул Сосновая д.7</t>
  </si>
  <si>
    <t>пгт Важины ул Трифанова д.45</t>
  </si>
  <si>
    <t>пгт Вознесенье наб Мариинская д.2</t>
  </si>
  <si>
    <t>пгт Вознесенье пер Водников д.6</t>
  </si>
  <si>
    <t>пгт Вознесенье пер Водников д.7</t>
  </si>
  <si>
    <t>пгт Вознесенье пер Советский д.6</t>
  </si>
  <si>
    <t>пгт Вознесенье ул Горная д.12</t>
  </si>
  <si>
    <t>Итого МКД по МО, из которых планируется переселить граждан за счет средств финансовой поддержки, - 1</t>
  </si>
  <si>
    <t>г. Волосово, пр. Вингиссара,  д.87</t>
  </si>
  <si>
    <t>дер. Каложицы,  д.27</t>
  </si>
  <si>
    <t>г. Бокситогорск, ул. Южная,  д.11</t>
  </si>
  <si>
    <t>г. Бокситогорск, ул. Южная,  д.8</t>
  </si>
  <si>
    <t>г. Бокситогорск, ул. Южная,  д.6</t>
  </si>
  <si>
    <t>г. Бокситогорск, ул. Южная,  д.4</t>
  </si>
  <si>
    <t>дер. Мозолево-1,  д.4</t>
  </si>
  <si>
    <t>дер. Мозолево-1,  д.3</t>
  </si>
  <si>
    <t>пос. Ларьян, пер.Торфяников, д.11,  лит.б</t>
  </si>
  <si>
    <t>пгт. Ефимовский, ул. Красноармейская,  д.16</t>
  </si>
  <si>
    <t>пгт. Ефимовский, ул. Комсомольская,  д.3</t>
  </si>
  <si>
    <t>пгт. Ефимовский, ул. Красноармейская,  д.43</t>
  </si>
  <si>
    <t>пгт. Ефимовский, ул. Красноармейская,  д.24</t>
  </si>
  <si>
    <t>пгт. Ефимовский, ул Володарского,  д.25</t>
  </si>
  <si>
    <t>пгт. Ефимовский, ул. Володарского,  д.22</t>
  </si>
  <si>
    <t>пгт. Ефимовский, пер. Школьный,  д.5</t>
  </si>
  <si>
    <t>пгт. Ефимовский, ул. Гагарина,  д.11</t>
  </si>
  <si>
    <t>пгт. Ефимовский, ул. Привокзальная,  д.8</t>
  </si>
  <si>
    <t>пгт. Ефимовский, ул. Гагарина,  д.6</t>
  </si>
  <si>
    <t>Итого МКД по МО, из которых планируется переселить граждан без финансовой поддержки Фонда, - 12</t>
  </si>
  <si>
    <t>д Снегиревка ул Центральная д.23</t>
  </si>
  <si>
    <t>п Сосново ул Ленинградская д.8</t>
  </si>
  <si>
    <t>п Сосново ул Лесная д.12</t>
  </si>
  <si>
    <t>п Сосново ул Лесная д.18</t>
  </si>
  <si>
    <t>п Сосново ул Никитина д.8</t>
  </si>
  <si>
    <t>п Сосново ул Октябрьская д.11</t>
  </si>
  <si>
    <t>г Сясьстрой ул 18 Июля д.9</t>
  </si>
  <si>
    <t>г Сясьстрой ул Карла Маркса д.18</t>
  </si>
  <si>
    <t>г Сясьстрой ул Карла Маркса д.8</t>
  </si>
  <si>
    <t>Муниципальное образование 
Сиверское городское поселение</t>
  </si>
  <si>
    <t>Муниципальное образование 
"Город Коммунар"</t>
  </si>
  <si>
    <t>б/н</t>
  </si>
  <si>
    <t>Кингисеппский муниципальный район</t>
  </si>
  <si>
    <t>Муниципальное образование 
"Город Ивангород"</t>
  </si>
  <si>
    <t>Муниципальное образование 
Опольевское сельское поселение</t>
  </si>
  <si>
    <t>Подпорожский муниципальный район</t>
  </si>
  <si>
    <t>Муниципальное образование 
Важинское городское поселение</t>
  </si>
  <si>
    <t>Муниципальное образование 
Подпорожское городское поселение</t>
  </si>
  <si>
    <t>1</t>
  </si>
  <si>
    <t>Муниципальное образование 
Приозерское городское поселение</t>
  </si>
  <si>
    <t>282</t>
  </si>
  <si>
    <t>298</t>
  </si>
  <si>
    <t>299</t>
  </si>
  <si>
    <t>281</t>
  </si>
  <si>
    <t>157</t>
  </si>
  <si>
    <t>156</t>
  </si>
  <si>
    <t>266</t>
  </si>
  <si>
    <t>306</t>
  </si>
  <si>
    <t>Тосненский район</t>
  </si>
  <si>
    <t>г Приозерск ул Бумажников д.15</t>
  </si>
  <si>
    <t>г Приозерск ул Гоголя д.4</t>
  </si>
  <si>
    <t>г Приозерск ул Гоголя д.42-А</t>
  </si>
  <si>
    <t>г Приозерск ул Горького д.4</t>
  </si>
  <si>
    <t>г Приозерск ул Зеленая д.14</t>
  </si>
  <si>
    <t>г Приозерск ул Комсомольская д.15</t>
  </si>
  <si>
    <t>г Приозерск ул Ленина д.78</t>
  </si>
  <si>
    <t>г Приозерск ул Ленинградская д.54</t>
  </si>
  <si>
    <t>г Приозерск ул Матросова д.22</t>
  </si>
  <si>
    <t>г Приозерск ул Маяковского д.20</t>
  </si>
  <si>
    <t>г Приозерск ул Портовая д.5</t>
  </si>
  <si>
    <t>г Приозерск ул Речная д.11</t>
  </si>
  <si>
    <t>г Приозерск ул Речная д.13</t>
  </si>
  <si>
    <t>г Приозерск ул Цветкова д.44</t>
  </si>
  <si>
    <t>г Приозерск ул Чапаева д.1</t>
  </si>
  <si>
    <t>г Приозерск ш Ленинградское д.27</t>
  </si>
  <si>
    <t>п Поселок-13 д.2</t>
  </si>
  <si>
    <t>п Поселок-13 д.4</t>
  </si>
  <si>
    <t>пгт Рахья ул Станционная д.10</t>
  </si>
  <si>
    <t>пгт Рахья ул Станционная д.11</t>
  </si>
  <si>
    <t>пгт Рахья ул Станционная д.13</t>
  </si>
  <si>
    <t>пгт Рахья ул Станционная д.15</t>
  </si>
  <si>
    <t>пгт Рахья ул Станционная д.16</t>
  </si>
  <si>
    <t>пгт Рахья ул Станционная д.18</t>
  </si>
  <si>
    <t>пгт Рахья ул Станционная д.19</t>
  </si>
  <si>
    <t>пгт Рахья ул Станционная д.9</t>
  </si>
  <si>
    <t>пгт Им Свердлова мкр 2-й д.39</t>
  </si>
  <si>
    <t>пгт Им Свердлова мкр 2-й д.9</t>
  </si>
  <si>
    <t>пгт Им Свердлова ул Ермаковская д.1</t>
  </si>
  <si>
    <t>пгт Им Свердлова ул Ермаковская д.18</t>
  </si>
  <si>
    <t>пгт Им Свердлова ул Ермаковская д.2</t>
  </si>
  <si>
    <t>пгт Им Свердлова ул Ермаковская д.20</t>
  </si>
  <si>
    <t>пгт Им Свердлова ул Ермаковская д.3</t>
  </si>
  <si>
    <t>пгт Им Свердлова ул Ермаковская д.4</t>
  </si>
  <si>
    <t>пгт Им Свердлова ул Ермаковская д.5</t>
  </si>
  <si>
    <t>пгт Им Свердлова ул Ермаковская д.6</t>
  </si>
  <si>
    <t>пгт Им Свердлова ул Ермаковская д.7</t>
  </si>
  <si>
    <t xml:space="preserve">пгт Им Свердлова ул Ермаковская д.8 </t>
  </si>
  <si>
    <t>пгт Сиверский ул Военный городок д.2</t>
  </si>
  <si>
    <t>пгт Сиверский ул Военный городок д.3</t>
  </si>
  <si>
    <t>пгт Сиверский ул Военный городок д.4</t>
  </si>
  <si>
    <t>г Лодейное Поле ул Лесная д.24</t>
  </si>
  <si>
    <t>г Луга пр-кт Кирова д.53/1</t>
  </si>
  <si>
    <t>г Луга пр-кт Комсомольский д.14/21</t>
  </si>
  <si>
    <t>г Луга пр-кт Урицкого д.102</t>
  </si>
  <si>
    <t>г Луга ул Гагарина д.98</t>
  </si>
  <si>
    <t>г Луга ул Дача Некрасова д.1/13</t>
  </si>
  <si>
    <t>пгт Вознесенье ул Пионерская д.13</t>
  </si>
  <si>
    <t>г Выборг пл Пожарная д.7</t>
  </si>
  <si>
    <t>г Выборг ул 1-я Бригадная д.11</t>
  </si>
  <si>
    <t>г Выборг ул 4-я Бригадная д.17</t>
  </si>
  <si>
    <t>г Выборг ул 6-я Озёрная д.1 Б</t>
  </si>
  <si>
    <t>г Выборг ул Большая Гвардейская д.39</t>
  </si>
  <si>
    <t>г Выборг ул Героев д.2а</t>
  </si>
  <si>
    <t>г Выборг ул Кировская д.19</t>
  </si>
  <si>
    <t>г Выборг ул Кировская д.6б</t>
  </si>
  <si>
    <t>г Выборг ул Кленовая д.8</t>
  </si>
  <si>
    <t>г Выборг ул Кузнечная д.14</t>
  </si>
  <si>
    <t>г Выборг ул Октябрьская д.46</t>
  </si>
  <si>
    <t>Лужский муниципальный район</t>
  </si>
  <si>
    <t>Муниципальное образование 
Лужское городское поселение</t>
  </si>
  <si>
    <t>Кировский муниципальный район</t>
  </si>
  <si>
    <t>Муниципальное образование Отрадненское городское поселение</t>
  </si>
  <si>
    <t xml:space="preserve"> 23.12.2004</t>
  </si>
  <si>
    <t>07.12.2004</t>
  </si>
  <si>
    <t xml:space="preserve"> 26.12.2006</t>
  </si>
  <si>
    <t>Муниципальное образование Назиевское городское поселение</t>
  </si>
  <si>
    <t xml:space="preserve"> 22.11.2004</t>
  </si>
  <si>
    <t xml:space="preserve"> 05.10.2004</t>
  </si>
  <si>
    <t>01.07.2003</t>
  </si>
  <si>
    <t>14.12.2001</t>
  </si>
  <si>
    <t>Муниципальное образование Шумское сельское поселение</t>
  </si>
  <si>
    <t xml:space="preserve"> 04.12.2006</t>
  </si>
  <si>
    <t xml:space="preserve"> 08.10.1996</t>
  </si>
  <si>
    <t>Муниципальное образование Шлиссельбургское городское поселение</t>
  </si>
  <si>
    <t xml:space="preserve"> 14.12.2011</t>
  </si>
  <si>
    <t>14.12.2011</t>
  </si>
  <si>
    <t>Лодейнопольский муниципальный район</t>
  </si>
  <si>
    <t>Муниципальное образование Лодейнопольское городское поселение</t>
  </si>
  <si>
    <t xml:space="preserve"> 22.12.2010</t>
  </si>
  <si>
    <t xml:space="preserve"> 22.11.2010</t>
  </si>
  <si>
    <t>22.12.2010</t>
  </si>
  <si>
    <t xml:space="preserve"> 27.01.2009</t>
  </si>
  <si>
    <t>27.01.2009</t>
  </si>
  <si>
    <t>18.12.2009</t>
  </si>
  <si>
    <t>14.04.2010</t>
  </si>
  <si>
    <t>Приозерский муниципальный район</t>
  </si>
  <si>
    <t>Муниципальное образование 
"Город Волхов"</t>
  </si>
  <si>
    <t xml:space="preserve"> 27.12.2005</t>
  </si>
  <si>
    <t xml:space="preserve"> 20.12.2004</t>
  </si>
  <si>
    <t>20.12.2004</t>
  </si>
  <si>
    <t>05.10.2004</t>
  </si>
  <si>
    <t xml:space="preserve"> 19.10.2000</t>
  </si>
  <si>
    <t>19.10.2000</t>
  </si>
  <si>
    <t>17.05.2005</t>
  </si>
  <si>
    <t>06.10.2004</t>
  </si>
  <si>
    <t xml:space="preserve"> 28.11.2011</t>
  </si>
  <si>
    <t>Муниципальное образование Агалатовское сельское поселение</t>
  </si>
  <si>
    <t>09.12.2010</t>
  </si>
  <si>
    <t>27.01.2011</t>
  </si>
  <si>
    <t>Муниципальное образование Аннинское сельское поселение</t>
  </si>
  <si>
    <t>29.04.2011</t>
  </si>
  <si>
    <t>Муниципальное образование Алеховщинское сельское поселение</t>
  </si>
  <si>
    <t xml:space="preserve"> 24.12.2010</t>
  </si>
  <si>
    <t>22.12.2011</t>
  </si>
  <si>
    <t>24.12.2010</t>
  </si>
  <si>
    <t>06.07.2011</t>
  </si>
  <si>
    <t>г Выборг ул Судостроительная д.17</t>
  </si>
  <si>
    <t>г Выборг ул Шестакова д.23</t>
  </si>
  <si>
    <t>г Выборг ул Шестакова д.27</t>
  </si>
  <si>
    <t>г Выборг ш Светогорское д.8</t>
  </si>
  <si>
    <t>г. Волхов, ул. Сплавная,  д.5</t>
  </si>
  <si>
    <t>г. Волхов, ул. Сплавная,  д.6</t>
  </si>
  <si>
    <t>г. Волхов, мкр. Званка,  д.35</t>
  </si>
  <si>
    <t xml:space="preserve">г. Волхов,  пр. Державина,  д.13 </t>
  </si>
  <si>
    <t>г. Волхов, пр. Державина,  д.15</t>
  </si>
  <si>
    <t>г. Луга, ул. Б. Инженерная, д. 5</t>
  </si>
  <si>
    <t>г. Луга, ул. Киевская,          д. 17/16</t>
  </si>
  <si>
    <t>г. Луга, ул. Ленинградская, д. 12</t>
  </si>
  <si>
    <t>г. Луга, ул. Ленинградская, д. 14</t>
  </si>
  <si>
    <t>г. Луга, ул. Ленинградская, д. 16</t>
  </si>
  <si>
    <t>г. Луга, ул. Ленинградская, д. 25</t>
  </si>
  <si>
    <t>г. Луга, ул. Ленинградская, д. 29/8</t>
  </si>
  <si>
    <t>г. Луга, ул. Красной Артиллерии, д. 25</t>
  </si>
  <si>
    <t>г. Луга, ул. Солецкая, д. 43</t>
  </si>
  <si>
    <t>г. Луга, ул. Малая Инженерная, д. 10</t>
  </si>
  <si>
    <t>дер. Белогорка ул Садовая д.5</t>
  </si>
  <si>
    <t>дер. Куровицы пр-кт Вырицкий д.83б</t>
  </si>
  <si>
    <t>дер. Дятлицы д.45</t>
  </si>
  <si>
    <t>дер. Кривко ул Фестивальная д.22</t>
  </si>
  <si>
    <t>дер. Зеленец д.64</t>
  </si>
  <si>
    <t>дер. Васкелово ул Автоколонная д.35</t>
  </si>
  <si>
    <t>дер. Большие Колпаны ул Совхозная д.6</t>
  </si>
  <si>
    <t>дер. Петровское д.51</t>
  </si>
  <si>
    <t>дер. Петровское д.52</t>
  </si>
  <si>
    <t>дер. Кипень ш Нарвское д.25</t>
  </si>
  <si>
    <t>дер. Глядино д.2</t>
  </si>
  <si>
    <t>Итого МКД по МО, из которых планируется переселить граждан без финансовой поддержки Фонда, - 17</t>
  </si>
  <si>
    <t>г. Луга, ул. Победы, д. 40а</t>
  </si>
  <si>
    <t>г. Луга, пр. Урицкого, д. 45</t>
  </si>
  <si>
    <t>г. Луга, пр. Урицкого, д. 52</t>
  </si>
  <si>
    <t>г. Луга, ул. Гагарина, д. 38</t>
  </si>
  <si>
    <t>г. Луга, ул. С. Перовской, д. 29/17</t>
  </si>
  <si>
    <t>г. Луга, пр. Кирова, д. 1</t>
  </si>
  <si>
    <t>г. Луга, пр. Кирова, д. 5</t>
  </si>
  <si>
    <t>г. Луга, пр. Кирова, д. 155</t>
  </si>
  <si>
    <t>г.п. Толмачево, ул.  Рабочая, д.15</t>
  </si>
  <si>
    <t>г.п. Толмачево, ул.Малая Загородная, д.5</t>
  </si>
  <si>
    <t>г.п. Толмачево, ул. Железнодорожная, д.2</t>
  </si>
  <si>
    <t>г.п. Толмачево, ул.Прохорова, д.14</t>
  </si>
  <si>
    <t>п.Плоское, ул.Парковая, д.4а</t>
  </si>
  <si>
    <t>г. Волосово, ул. Пионерская, д. 2</t>
  </si>
  <si>
    <t xml:space="preserve">дер. Вартемяги, Токсовское шоссе, д. 11 </t>
  </si>
  <si>
    <t xml:space="preserve">дер. Вартемяги, Токсовское шоссе, д. 12 </t>
  </si>
  <si>
    <t>г. Волхов,  пр. Державина,  д.3</t>
  </si>
  <si>
    <t>г. Волхов, ул. Гоголя, д.25</t>
  </si>
  <si>
    <t>г. Волхов, ул. Степана Разина,  д.61</t>
  </si>
  <si>
    <t>г. Волхов, ул. Октябрьская набережная,  д.21</t>
  </si>
  <si>
    <t>г. Волхов, ул. Островского,  д.2</t>
  </si>
  <si>
    <t>г. Волхов, ул. Островского,  д.10</t>
  </si>
  <si>
    <t>г. Волхов, ул. Степана Разина,  д.4</t>
  </si>
  <si>
    <t>г. Волхов, ул. Степана Разина,  д.8</t>
  </si>
  <si>
    <t>г. Волхов, ул. Некрасова,  д.25а</t>
  </si>
  <si>
    <t>г. Волхов, ул. Советская,  д.58</t>
  </si>
  <si>
    <t>г. Волхов, ул. 1-я Первомайская,  д.21</t>
  </si>
  <si>
    <t>г. Волхов, ул. Октябрьская набережная,  д.23</t>
  </si>
  <si>
    <t>г. Сясьстрой,  ул. Карла Маркса,  д.4</t>
  </si>
  <si>
    <t>г. Сясьстрой,  ул. Карла Маркса,  д.5</t>
  </si>
  <si>
    <t>г.Сясьстрой,  ул. Карла Маркса,  д.7</t>
  </si>
  <si>
    <t>г. Сясьстрой, ул. Карла Маркса,  д.6</t>
  </si>
  <si>
    <t>г. Сясьстрой, ул. Карла Маркса,  д.8</t>
  </si>
  <si>
    <t>г. Сясьстрой, ул. Карла Маркса,  д.9</t>
  </si>
  <si>
    <t>г. Сясьстрой,  ул. Карла Маркса,  д.10</t>
  </si>
  <si>
    <t>г. Сясьстрой,  ул. Карла Маркса,  д.14</t>
  </si>
  <si>
    <t>дер. Зеленец,  д.64</t>
  </si>
  <si>
    <t>дер. Зеленец,  д.65</t>
  </si>
  <si>
    <t>пгт. Ефимовский, ул. Восточная, д.11</t>
  </si>
  <si>
    <t>пгт. Ефимовский, ул. Гагарина,  д.15</t>
  </si>
  <si>
    <t>пгт. Ефимовский, ул. Казарма 273 км.</t>
  </si>
  <si>
    <t>пгт. Ефимовский, ул. Казарма 275 км.</t>
  </si>
  <si>
    <t>пгт. Ефимовский, ул. Малая Спортивная, д.13</t>
  </si>
  <si>
    <t>пгт. Ефимовский, ул. Привокзальная,  д.5</t>
  </si>
  <si>
    <t>пгт. Ефимовский, ул. Привокзальная,  д.9</t>
  </si>
  <si>
    <t>пгт. Ефимовский, ул. Сенная, д.3</t>
  </si>
  <si>
    <t>г. Новая Ладога, ул. Урицкого,  д.9</t>
  </si>
  <si>
    <t>г. Новая Ладога, пр. Карла Маркса,  д.41</t>
  </si>
  <si>
    <t>г Светогорск ул Московская д.14</t>
  </si>
  <si>
    <t>г. Луга, ул. Киевская, д. 18/14</t>
  </si>
  <si>
    <t>г. Тихвин, ул. Пролетарской Диктатуры,д.23</t>
  </si>
  <si>
    <t>240</t>
  </si>
  <si>
    <t>Всего по субъекту в 2016 году, - 275 МКД, в т.ч.:</t>
  </si>
  <si>
    <t>Муниципальное образование 
Заневское сельское поселение</t>
  </si>
  <si>
    <t>нп. Завевский пост 1, д.3</t>
  </si>
  <si>
    <t>тер Кузьмоловский гп ул Школьная д.6</t>
  </si>
  <si>
    <t>г Луга пр-кт Кирова д.155</t>
  </si>
  <si>
    <t>г Луга пр-кт Кирова д.5</t>
  </si>
  <si>
    <t>г Луга пр-кт Урицкого д.45</t>
  </si>
  <si>
    <t>п Березовик пер Квартальный д.1</t>
  </si>
  <si>
    <t>п Березовик ул Подгаецкого д.20</t>
  </si>
  <si>
    <t>п Березовик ул Суворовская д.3</t>
  </si>
  <si>
    <t>п Плоское ул Парковая д.4а</t>
  </si>
  <si>
    <t>пгт Толмачево ул Железнодорожная д.2</t>
  </si>
  <si>
    <t>пгт Толмачево ул Малая Загородная д.5</t>
  </si>
  <si>
    <t>пгт Толмачево ул Прохорова д.14</t>
  </si>
  <si>
    <t>пгт Толмачево ул Рабочая д.15</t>
  </si>
  <si>
    <t>пгт Ульяновка пр-кт Советский д.117 кор.3</t>
  </si>
  <si>
    <t>пгт Ульяновка ул 9-я д.20</t>
  </si>
  <si>
    <t>Итого МКД по МО, из которых планируется переселить граждан без финансовой поддержки Фонда, - 10</t>
  </si>
  <si>
    <t>Итого по субъекту в 2013 году: МКД, без финансовой поддержки Фонда ЖКХ, - 45</t>
  </si>
  <si>
    <t>пгт. Ефимовский, ул. Володарского,  д.16</t>
  </si>
  <si>
    <t>пгт. Ефимовский, ул. Привокзальная,  д.7</t>
  </si>
  <si>
    <t>пгт. Ефимовский, ул. Гагарина,  д.4</t>
  </si>
  <si>
    <t>пгт. Ефимовский, ул. Володарского,  д.21</t>
  </si>
  <si>
    <t>дер. Бережки, ул. Набережная,  д.21</t>
  </si>
  <si>
    <t>г. Волхов, ул. Кирова,  д.11</t>
  </si>
  <si>
    <t>г. Волхов, ул. Кирова,  д.13</t>
  </si>
  <si>
    <t xml:space="preserve">г. Волхов,  ул. Кирова,  д.15 </t>
  </si>
  <si>
    <t>г. Волхов,  ул. Гоголя,  д.27</t>
  </si>
  <si>
    <t>п Капшинский ул Поселковая д.16</t>
  </si>
  <si>
    <t>п Капшинский ул Поселковая д.6</t>
  </si>
  <si>
    <t>п Капшинский ул Поселковая д.8</t>
  </si>
  <si>
    <t>п Шугозеро ул Набережная д.19</t>
  </si>
  <si>
    <t>п Шугозеро ул Советская д.57</t>
  </si>
  <si>
    <t>пос. Алексеевка, ул. Железнодорожная,  д.1/2</t>
  </si>
  <si>
    <t>Итого МКД по МО, из которых планируется переселить граждан за счет средств финансовой поддержки, - 7</t>
  </si>
  <si>
    <t>пгт. Назия, ул.Караванная,  д.3</t>
  </si>
  <si>
    <t>пгт. Назия, пр. Комсомольский,  д.9</t>
  </si>
  <si>
    <t>пгт. Назия, ул. Парковая,  д.7</t>
  </si>
  <si>
    <t>пгт. Назия, ул. Парковая,  д.3</t>
  </si>
  <si>
    <t>пгт. Назия, ул. Матросова,  д.26</t>
  </si>
  <si>
    <t>пгт. Назия, ул.Техников, д.3</t>
  </si>
  <si>
    <t>пгт. Назия, ул.Пионерская, д.9</t>
  </si>
  <si>
    <t>Муниципальное образование Токсовское городское поселение</t>
  </si>
  <si>
    <t>17.06.1999</t>
  </si>
  <si>
    <t xml:space="preserve"> 05.04.2007</t>
  </si>
  <si>
    <t xml:space="preserve"> 17.06.1999</t>
  </si>
  <si>
    <t xml:space="preserve"> 22.05.2008</t>
  </si>
  <si>
    <t>03.10.2001</t>
  </si>
  <si>
    <t xml:space="preserve"> 22.03.2001</t>
  </si>
  <si>
    <t>Муниципальное образование Усадищенское сельское поселение</t>
  </si>
  <si>
    <t xml:space="preserve"> 12.12.2006</t>
  </si>
  <si>
    <t xml:space="preserve"> 05.12.2006</t>
  </si>
  <si>
    <t xml:space="preserve"> 13.12.2006</t>
  </si>
  <si>
    <t>дер. Лепсари д.32</t>
  </si>
  <si>
    <t>дер. Бережки ул Набережная д.21</t>
  </si>
  <si>
    <t>дер. Каложицы д.27</t>
  </si>
  <si>
    <t>Муниципальное образование Павловское городское поселение</t>
  </si>
  <si>
    <t>Муниципальное образование Торковичское сельское поселение</t>
  </si>
  <si>
    <t>Муниципальное образование 
Сланцевское городское поселение</t>
  </si>
  <si>
    <t>Муниципальное образование Ульяновское городское поселение</t>
  </si>
  <si>
    <t>2013 год</t>
  </si>
  <si>
    <t>2014 год</t>
  </si>
  <si>
    <t>2015 год</t>
  </si>
  <si>
    <t>г Бокситогорск ул Южная д.11</t>
  </si>
  <si>
    <t>г Бокситогорск ул Южная д.4</t>
  </si>
  <si>
    <t>г Бокситогорск ул Южная д.8</t>
  </si>
  <si>
    <t>пгт Будогощь ул Советская д.23</t>
  </si>
  <si>
    <t>с Винницы ул Лесная д.17</t>
  </si>
  <si>
    <t>с Винницы ул Лесная д.19</t>
  </si>
  <si>
    <t>с Винницы ул Лесная д.23</t>
  </si>
  <si>
    <t>с Винницы ул Лесная д.27</t>
  </si>
  <si>
    <t>с Винницы ул Лесная д.8</t>
  </si>
  <si>
    <t>с Винницы ул Набережная д.15</t>
  </si>
  <si>
    <t>с Винницы ул Советская д.81</t>
  </si>
  <si>
    <t>г Волосово пр-кт Вингиссара д.87</t>
  </si>
  <si>
    <t>г Волосово ул Пионерская д.2</t>
  </si>
  <si>
    <t>г Всеволожск аллея Парковая д.10</t>
  </si>
  <si>
    <t>г Всеволожск линия 2-я д.30</t>
  </si>
  <si>
    <t>г Всеволожск пр-кт Всеволожский д.80</t>
  </si>
  <si>
    <t>г Всеволожск пр-кт Грибоедова д.110/7</t>
  </si>
  <si>
    <t>г Всеволожск тер Производственная зона города Всеволожска д.11</t>
  </si>
  <si>
    <t>г Всеволожск ул Марьинская д.1</t>
  </si>
  <si>
    <t>Муниципальное образование                                 Юкковское сельское поселение</t>
  </si>
  <si>
    <t>Муниципальное образование                                Рощинское городское поселение</t>
  </si>
  <si>
    <t>Муниципальное образование                                     "Город Гатчина"</t>
  </si>
  <si>
    <t>Муниципальное образование                                 Глажевское сельское поселение</t>
  </si>
  <si>
    <t>224</t>
  </si>
  <si>
    <t>Итого по субъекту в 2014 году МКД, из которых планируется переселить граждан с финансовой поддержкой Фонда ЖКХ, -225</t>
  </si>
  <si>
    <t>тер Рахья гп ул Строителей д.3</t>
  </si>
  <si>
    <t>тер Рахья гп ул Строителей д.5</t>
  </si>
  <si>
    <t>тер Рахья гп ул Строителей д.7</t>
  </si>
  <si>
    <t>тер Рахья гп ш Ленинградское д.28</t>
  </si>
  <si>
    <t>тер Рахья гп ш Ленинградское д.8</t>
  </si>
  <si>
    <t>тер Рахья гп ш Ленинградское д.9</t>
  </si>
  <si>
    <t>пгт Никольский пр-кт Речного Флота д.21</t>
  </si>
  <si>
    <t>пгт Никольский пр-кт Речного Флота д.23</t>
  </si>
  <si>
    <t>пгт Никольский ул Лисицыной д.25</t>
  </si>
  <si>
    <t>пгт Никольский ул Лисицыной д.7</t>
  </si>
  <si>
    <t>пгт Никольский ул Новая д.24</t>
  </si>
  <si>
    <t>п/ст Куколь д.5</t>
  </si>
  <si>
    <t>п Торковичи ул Торговая д.11</t>
  </si>
  <si>
    <t>г Тихвин пер Железнодорожный д.12</t>
  </si>
  <si>
    <t>г Тихвин пер Железнодорожный д.13</t>
  </si>
  <si>
    <t>г Тихвин пер Железнодорожный д.3</t>
  </si>
  <si>
    <t>г Тихвин пер Красавский д.4</t>
  </si>
  <si>
    <t>Муниципальное образование                            Тесовское сельское поселение</t>
  </si>
  <si>
    <t>Муниципальное образование                                          Винницкое сельское поселение</t>
  </si>
  <si>
    <t xml:space="preserve">Итого МКД по МО, из которых планируется переселить граждан с финансовой поддержкой Фонда, - 10 </t>
  </si>
  <si>
    <t>Итого МКД по МО, из которых планируется переселить граждан с финансовой поддержкой Фонда, - 6</t>
  </si>
  <si>
    <t>Итого МКД по МО, из которых планируется переселить граждан с финансовой поддержкой Фонда, - 1</t>
  </si>
  <si>
    <t>Муниципальное образование Бокситогорское городское поселение</t>
  </si>
  <si>
    <t>Муниципальное образование "Город Пикалево"</t>
  </si>
  <si>
    <t>Муниципальное образование Бегуницкое сельское поселение</t>
  </si>
  <si>
    <t>18</t>
  </si>
  <si>
    <t>14</t>
  </si>
  <si>
    <t>15</t>
  </si>
  <si>
    <t>5</t>
  </si>
  <si>
    <t>Муниципальное образование Сясьстройское городское поселение</t>
  </si>
  <si>
    <t>28</t>
  </si>
  <si>
    <t>46</t>
  </si>
  <si>
    <t>45</t>
  </si>
  <si>
    <t>48</t>
  </si>
  <si>
    <t>44</t>
  </si>
  <si>
    <t>43</t>
  </si>
  <si>
    <t>42</t>
  </si>
  <si>
    <t>41</t>
  </si>
  <si>
    <t>40</t>
  </si>
  <si>
    <t>39</t>
  </si>
  <si>
    <t>37</t>
  </si>
  <si>
    <t>38</t>
  </si>
  <si>
    <t>36</t>
  </si>
  <si>
    <t>35</t>
  </si>
  <si>
    <t>г. Светогорск, ул. Московская. д.23</t>
  </si>
  <si>
    <t>пгт. Лесогорский, ул. Октябрьская, д. 14</t>
  </si>
  <si>
    <t>Муниципальное образование      Гончаровское сельское поселение</t>
  </si>
  <si>
    <t>456</t>
  </si>
  <si>
    <t>634</t>
  </si>
  <si>
    <t>г. Сясьстрой, ул. Культуры,  д.20</t>
  </si>
  <si>
    <t>г. Сясьстрой, ул. Культуры,  д.26</t>
  </si>
  <si>
    <t>пос. Аврово, ул. Набережная,  д.2</t>
  </si>
  <si>
    <t>пос. Аврово, ул. Центральная,  д.17</t>
  </si>
  <si>
    <t>г. Сясьстрой, ул. Культуры,  д.18</t>
  </si>
  <si>
    <t>г. Сясьстрой,  ул. Культуры,  д.19</t>
  </si>
  <si>
    <t>г. Сясьстрой,  ул. Культуры,  д.8</t>
  </si>
  <si>
    <t>г .Сясьстрой, ул. Культуры,  д.15</t>
  </si>
  <si>
    <t>г. Сясьстрой,  ул. Культуры,  д.10</t>
  </si>
  <si>
    <t>г. Сясьстрой,  ул. 18 Июля,   д.4</t>
  </si>
  <si>
    <t>г. Сясьстрой, ул. Карла Маркса,  д.12</t>
  </si>
  <si>
    <t>г. Сясьстрой, ул. Карла Маркса,  д.3</t>
  </si>
  <si>
    <t>г. Сясьстрой, ул. Карла Маркса,  д.13</t>
  </si>
  <si>
    <t>г. Любань, ул. Коммунальная, д.14а</t>
  </si>
  <si>
    <t>252</t>
  </si>
  <si>
    <t>Муниципальное образование Мельниковское сельское поселение</t>
  </si>
  <si>
    <t>15.07.2008</t>
  </si>
  <si>
    <t>Муниципальное образование Плодовское сельское поселение</t>
  </si>
  <si>
    <t xml:space="preserve"> 20.04.2006</t>
  </si>
  <si>
    <t xml:space="preserve"> 17.07.2007</t>
  </si>
  <si>
    <t xml:space="preserve"> 14.12.2006</t>
  </si>
  <si>
    <t xml:space="preserve"> 17.08.2007</t>
  </si>
  <si>
    <t>Муниципальное образование Первомайское сельское поселение</t>
  </si>
  <si>
    <t>Муниципальное образование Ропшинское сельское поселение</t>
  </si>
  <si>
    <t xml:space="preserve"> 07.12.2006</t>
  </si>
  <si>
    <t>Муниципальное образование Селезневское сельское поселение</t>
  </si>
  <si>
    <t xml:space="preserve"> 24.11.2008</t>
  </si>
  <si>
    <t xml:space="preserve"> 29.11.2006</t>
  </si>
  <si>
    <t>Муниципальное образование Любанское городское поселение</t>
  </si>
  <si>
    <t xml:space="preserve"> 01.12.2011</t>
  </si>
  <si>
    <t xml:space="preserve"> 28.05.2007</t>
  </si>
  <si>
    <t>Муниципальное образование Дружногорское городское поселение</t>
  </si>
  <si>
    <t>10.08.2011</t>
  </si>
  <si>
    <t xml:space="preserve"> 01.06.2011</t>
  </si>
  <si>
    <t>19.09.2011</t>
  </si>
  <si>
    <t xml:space="preserve"> 22.11.2006</t>
  </si>
  <si>
    <t>22.11.2006</t>
  </si>
  <si>
    <t>Муниципальное образование Каложицкое сельское поселение</t>
  </si>
  <si>
    <t>Планируемая дата сноса / реконструкции МКД</t>
  </si>
  <si>
    <t>Итого МКД по МО, из которых планируется переселить граждан с финансовой поддержкой Фонда, - 4</t>
  </si>
  <si>
    <t>Итого МКД по МО, из которых планируется переселить граждан с финансовой поддержкой Фонда, - 5</t>
  </si>
  <si>
    <t>Итого МКД по МО, из которых планируется переселить граждан с финансовой поддержкой Фонда, - 3</t>
  </si>
  <si>
    <t>Итого МКД по МО, из которых планируется переселить граждан с финансовой поддержкой Фонда, - 9</t>
  </si>
  <si>
    <t>Итого МКД по МО, из которых планируется переселить граждан с финансовой поддержкой Фонда, - 11</t>
  </si>
  <si>
    <t>Итого МКД по МО, из которых планируется переселить граждан с финансовой поддержкой Фонда, - 8</t>
  </si>
  <si>
    <t>Итого МКД по МО, из которых планируется переселить граждан с финансовой поддержкой Фонда, - 10</t>
  </si>
  <si>
    <t>Итого МКД по МО, из которых планируется переселить граждан с финансовой поддержкой Фонда, - 12</t>
  </si>
  <si>
    <t>Итого МКД по МО, из которых планируется переселить граждан с финансовой поддержкой Фонда, - 7</t>
  </si>
  <si>
    <t>Итого МКД по МО, из которых планируется переселить граждан с финансовой поддержкой Фонда, - 2</t>
  </si>
  <si>
    <t>Итого МКД по МО, из которых планируется переселить граждан с финансовой поддержкой Фонда, - 14</t>
  </si>
  <si>
    <t>Итого МКД по МО, из которых планируется переселить граждан с финансовой поддержкой Фонда, - 17</t>
  </si>
  <si>
    <t>Итого по второй заявке: 22 МКД,  из которых планируется переселить граждан с финансовой поддержкой Фонда</t>
  </si>
  <si>
    <t>пгт. Дубровка, ул. Боровая, д.17</t>
  </si>
  <si>
    <t>пгт. Дубровка, ул. Боровая, д.22</t>
  </si>
  <si>
    <t>п. ст. Кирпичный завод, д.2</t>
  </si>
  <si>
    <t>дер. Плинтовка, ул. Путевая, д.1</t>
  </si>
  <si>
    <t>пос. Щеглово,  д.36</t>
  </si>
  <si>
    <t>г. Выборг, ул. Кировская,  д.6б</t>
  </si>
  <si>
    <t>г. Выборг, ул.Шестакова, д.23</t>
  </si>
  <si>
    <t>164</t>
  </si>
  <si>
    <t>г. Выборг, ул. Октябрьская, д.46</t>
  </si>
  <si>
    <t>453</t>
  </si>
  <si>
    <t>г. Каменногорск, ш. Ленинградское,  д.99</t>
  </si>
  <si>
    <t>г. Каменногорск, ш. Выборгское,  д.20</t>
  </si>
  <si>
    <t>пгт. Сиверский, ул. С. Никифорова, д.13</t>
  </si>
  <si>
    <t>пгт. Сиверский, ул. С. Никифорова, д.30</t>
  </si>
  <si>
    <t>пгт. Сиверский, ул. Некрасова, д.66</t>
  </si>
  <si>
    <t>д. Белогорка, ул.Садовая, д.10</t>
  </si>
  <si>
    <t>д. Белогорка, ул.Садовая, д.11</t>
  </si>
  <si>
    <t>д. Белогорка, ул.Садовая, д.5</t>
  </si>
  <si>
    <t>пгт. Мга, ул. Колпинская, д.8</t>
  </si>
  <si>
    <t>пгт. Мга, ул. Болотная, д. 16.а</t>
  </si>
  <si>
    <t>пгт. Мга, ул. Болотная, д. 18</t>
  </si>
  <si>
    <t>пгт. Мга, ул. Болотная, д. 20</t>
  </si>
  <si>
    <t>пгт. Назия,  ул. Парковая, д.5</t>
  </si>
  <si>
    <t>Муниципальное образование 
Рощинское городское поселение</t>
  </si>
  <si>
    <t>пос. Рощино, ул. Советская, д. 9а</t>
  </si>
  <si>
    <t>пос. Рощино, ул. Гоголя, д. 24</t>
  </si>
  <si>
    <t>пос. Рощино, ул. Советская, д. 85а</t>
  </si>
  <si>
    <t>Муниципальное образование Толмачевское городское поселение</t>
  </si>
  <si>
    <t>Муниципальное образование Приморское городское поселение</t>
  </si>
  <si>
    <t>Муниципальное образование Кузнечнинское городское поселение</t>
  </si>
  <si>
    <t>Муниципальное образование Первомайское городское поселение</t>
  </si>
  <si>
    <t>пос. Рощино, Банковский пер., д. 3</t>
  </si>
  <si>
    <t>пос. Рощино, ул. Советская, д. 22/2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</si>
</sst>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###.0\ ###\ ###\ ##0"/>
    <numFmt numFmtId="175" formatCode="###.00\ ###\ ###\ ##0"/>
    <numFmt numFmtId="176" formatCode="#,##0.00_р_."/>
    <numFmt numFmtId="177" formatCode="[$-FC19]d\ mmmm\ yyyy\ &quot;г.&quot;"/>
    <numFmt numFmtId="178" formatCode="0.0"/>
    <numFmt numFmtId="179" formatCode="##\ ###\ ###\ ##0.00"/>
    <numFmt numFmtId="180" formatCode="####\ ###\ ###\ ##0.00"/>
    <numFmt numFmtId="181" formatCode="#\ ###\ ###\ ##0.00"/>
    <numFmt numFmtId="182" formatCode="#####\ ###\ ###\ ##0.00"/>
    <numFmt numFmtId="183" formatCode="0.000"/>
    <numFmt numFmtId="184" formatCode="#,##0.0_р_."/>
    <numFmt numFmtId="185" formatCode="#,##0_р_."/>
    <numFmt numFmtId="186" formatCode="mmm/yyyy"/>
    <numFmt numFmtId="187" formatCode="0.0000"/>
    <numFmt numFmtId="188" formatCode="###.###\ ###\ ##0"/>
    <numFmt numFmtId="189" formatCode="###.##\ ###\ ##0"/>
    <numFmt numFmtId="190" formatCode="###.#\ ###\ ##0"/>
    <numFmt numFmtId="191" formatCode="###.###\ ##0"/>
    <numFmt numFmtId="192" formatCode="###.##\ ##0"/>
    <numFmt numFmtId="193" formatCode="#,##0.000_р_."/>
    <numFmt numFmtId="194" formatCode="#,##0.0"/>
    <numFmt numFmtId="195" formatCode="#,##0.000"/>
    <numFmt numFmtId="196" formatCode="#,##0.0000"/>
    <numFmt numFmtId="197" formatCode="#,##0.00000"/>
    <numFmt numFmtId="198" formatCode="0.000000"/>
    <numFmt numFmtId="199" formatCode="0.0000000"/>
    <numFmt numFmtId="200" formatCode="0.00000"/>
    <numFmt numFmtId="201" formatCode="#,##0.0000_р_."/>
    <numFmt numFmtId="202" formatCode="#,##0.00000_р_."/>
    <numFmt numFmtId="203" formatCode="#,##0.000000_р_."/>
    <numFmt numFmtId="204" formatCode="#,##0.0000000_р_.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00000"/>
    <numFmt numFmtId="210" formatCode="#,##0.000000000"/>
    <numFmt numFmtId="211" formatCode="#,##0.00000000"/>
    <numFmt numFmtId="212" formatCode="0.00000000"/>
    <numFmt numFmtId="213" formatCode="#,##0.0000000"/>
    <numFmt numFmtId="214" formatCode="0.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3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 quotePrefix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 quotePrefix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horizontal="center" vertical="justify" wrapText="1"/>
    </xf>
    <xf numFmtId="4" fontId="14" fillId="0" borderId="10" xfId="0" applyNumberFormat="1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95" fontId="3" fillId="0" borderId="10" xfId="0" applyNumberFormat="1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195" fontId="13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12" fillId="0" borderId="0" xfId="0" applyNumberFormat="1" applyFont="1" applyFill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>
      <alignment/>
    </xf>
    <xf numFmtId="195" fontId="4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justify"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vertical="justify"/>
    </xf>
    <xf numFmtId="195" fontId="3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195" fontId="13" fillId="0" borderId="0" xfId="0" applyNumberFormat="1" applyFont="1" applyFill="1" applyAlignment="1">
      <alignment vertical="top"/>
    </xf>
    <xf numFmtId="195" fontId="3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209" fontId="3" fillId="0" borderId="10" xfId="0" applyNumberFormat="1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 vertical="top" wrapText="1"/>
    </xf>
    <xf numFmtId="1" fontId="16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justify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/>
    </xf>
    <xf numFmtId="195" fontId="3" fillId="0" borderId="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1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" fontId="0" fillId="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/>
    </xf>
    <xf numFmtId="14" fontId="2" fillId="0" borderId="10" xfId="0" applyNumberFormat="1" applyFont="1" applyFill="1" applyBorder="1" applyAlignment="1" quotePrefix="1">
      <alignment horizontal="center" vertical="top" wrapText="1"/>
    </xf>
    <xf numFmtId="4" fontId="3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4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4" fontId="4" fillId="0" borderId="17" xfId="0" applyNumberFormat="1" applyFont="1" applyFill="1" applyBorder="1" applyAlignment="1">
      <alignment horizontal="center" vertical="top" wrapText="1"/>
    </xf>
    <xf numFmtId="14" fontId="4" fillId="0" borderId="17" xfId="0" applyNumberFormat="1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justify"/>
    </xf>
    <xf numFmtId="3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1" fontId="3" fillId="0" borderId="18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2" fontId="3" fillId="0" borderId="0" xfId="0" applyNumberFormat="1" applyFont="1" applyFill="1" applyAlignment="1">
      <alignment horizontal="center"/>
    </xf>
    <xf numFmtId="173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95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justify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76" fontId="3" fillId="0" borderId="0" xfId="0" applyNumberFormat="1" applyFont="1" applyFill="1" applyAlignment="1">
      <alignment horizontal="center" vertical="top" wrapText="1"/>
    </xf>
    <xf numFmtId="185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top"/>
    </xf>
    <xf numFmtId="210" fontId="3" fillId="0" borderId="10" xfId="0" applyNumberFormat="1" applyFont="1" applyFill="1" applyBorder="1" applyAlignment="1">
      <alignment horizontal="center" vertical="top"/>
    </xf>
    <xf numFmtId="210" fontId="13" fillId="0" borderId="10" xfId="0" applyNumberFormat="1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 quotePrefix="1">
      <alignment horizontal="center" vertical="top"/>
    </xf>
    <xf numFmtId="176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211" fontId="3" fillId="0" borderId="1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1" fontId="14" fillId="0" borderId="14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3" fontId="1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195" fontId="3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vertical="justify"/>
    </xf>
    <xf numFmtId="0" fontId="3" fillId="33" borderId="0" xfId="0" applyFont="1" applyFill="1" applyAlignment="1">
      <alignment/>
    </xf>
    <xf numFmtId="195" fontId="18" fillId="33" borderId="10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195" fontId="3" fillId="34" borderId="10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3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 wrapText="1"/>
    </xf>
    <xf numFmtId="214" fontId="3" fillId="0" borderId="0" xfId="0" applyNumberFormat="1" applyFont="1" applyFill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3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95" fontId="18" fillId="35" borderId="10" xfId="0" applyNumberFormat="1" applyFont="1" applyFill="1" applyBorder="1" applyAlignment="1">
      <alignment horizontal="center" vertical="top" wrapText="1"/>
    </xf>
    <xf numFmtId="195" fontId="3" fillId="35" borderId="10" xfId="0" applyNumberFormat="1" applyFont="1" applyFill="1" applyBorder="1" applyAlignment="1">
      <alignment horizontal="center" vertical="top"/>
    </xf>
    <xf numFmtId="0" fontId="3" fillId="35" borderId="0" xfId="0" applyFont="1" applyFill="1" applyAlignment="1">
      <alignment/>
    </xf>
    <xf numFmtId="195" fontId="3" fillId="35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76" fontId="15" fillId="0" borderId="12" xfId="0" applyNumberFormat="1" applyFont="1" applyFill="1" applyBorder="1" applyAlignment="1">
      <alignment horizontal="center" vertical="top" wrapText="1"/>
    </xf>
    <xf numFmtId="176" fontId="15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 vertical="justify"/>
    </xf>
    <xf numFmtId="0" fontId="0" fillId="0" borderId="0" xfId="0" applyFill="1" applyAlignment="1">
      <alignment horizontal="right" vertical="justify"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27"/>
  <sheetViews>
    <sheetView view="pageBreakPreview" zoomScaleSheetLayoutView="100" zoomScalePageLayoutView="0" workbookViewId="0" topLeftCell="A1">
      <selection activeCell="AI1380" sqref="AI1:AJ16384"/>
    </sheetView>
  </sheetViews>
  <sheetFormatPr defaultColWidth="9.140625" defaultRowHeight="15"/>
  <cols>
    <col min="1" max="1" width="3.57421875" style="143" customWidth="1"/>
    <col min="2" max="2" width="32.57421875" style="144" customWidth="1"/>
    <col min="3" max="3" width="6.57421875" style="145" customWidth="1"/>
    <col min="4" max="4" width="9.7109375" style="233" customWidth="1"/>
    <col min="5" max="6" width="9.7109375" style="145" customWidth="1"/>
    <col min="7" max="7" width="8.8515625" style="145" customWidth="1"/>
    <col min="8" max="8" width="8.57421875" style="145" customWidth="1"/>
    <col min="9" max="9" width="9.421875" style="68" customWidth="1"/>
    <col min="10" max="10" width="5.7109375" style="170" customWidth="1"/>
    <col min="11" max="11" width="6.57421875" style="145" customWidth="1"/>
    <col min="12" max="12" width="6.8515625" style="145" customWidth="1"/>
    <col min="13" max="13" width="9.421875" style="68" customWidth="1"/>
    <col min="14" max="14" width="11.00390625" style="68" customWidth="1"/>
    <col min="15" max="15" width="12.140625" style="68" customWidth="1"/>
    <col min="16" max="17" width="13.140625" style="68" customWidth="1"/>
    <col min="18" max="19" width="13.57421875" style="68" customWidth="1"/>
    <col min="20" max="20" width="13.28125" style="145" customWidth="1"/>
    <col min="21" max="21" width="0" style="15" hidden="1" customWidth="1"/>
    <col min="22" max="25" width="9.140625" style="15" hidden="1" customWidth="1"/>
    <col min="26" max="26" width="29.8515625" style="64" hidden="1" customWidth="1"/>
    <col min="27" max="27" width="17.421875" style="64" hidden="1" customWidth="1"/>
    <col min="28" max="28" width="13.421875" style="15" hidden="1" customWidth="1"/>
    <col min="29" max="29" width="14.00390625" style="15" hidden="1" customWidth="1"/>
    <col min="30" max="34" width="9.140625" style="15" hidden="1" customWidth="1"/>
    <col min="35" max="35" width="10.8515625" style="15" bestFit="1" customWidth="1"/>
    <col min="36" max="16384" width="9.140625" style="15" customWidth="1"/>
  </cols>
  <sheetData>
    <row r="1" spans="6:20" ht="30.75" customHeight="1">
      <c r="F1" s="234"/>
      <c r="R1" s="286" t="s">
        <v>229</v>
      </c>
      <c r="S1" s="286"/>
      <c r="T1" s="286"/>
    </row>
    <row r="2" spans="18:20" ht="12.75" customHeight="1">
      <c r="R2" s="69"/>
      <c r="S2" s="69"/>
      <c r="T2" s="235"/>
    </row>
    <row r="3" spans="1:20" ht="16.5" customHeight="1">
      <c r="A3" s="287" t="s">
        <v>1376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</row>
    <row r="4" spans="1:27" s="240" customFormat="1" ht="16.5" customHeight="1">
      <c r="A4" s="236"/>
      <c r="B4" s="237"/>
      <c r="C4" s="238"/>
      <c r="D4" s="238"/>
      <c r="E4" s="238"/>
      <c r="F4" s="238"/>
      <c r="G4" s="238"/>
      <c r="H4" s="238"/>
      <c r="I4" s="70"/>
      <c r="J4" s="239"/>
      <c r="K4" s="238"/>
      <c r="L4" s="238"/>
      <c r="M4" s="70"/>
      <c r="N4" s="70"/>
      <c r="O4" s="70"/>
      <c r="P4" s="70"/>
      <c r="Q4" s="70"/>
      <c r="R4" s="70"/>
      <c r="S4" s="70"/>
      <c r="T4" s="238"/>
      <c r="Z4" s="64"/>
      <c r="AA4" s="64"/>
    </row>
    <row r="5" spans="1:21" ht="34.5" customHeight="1">
      <c r="A5" s="154" t="s">
        <v>213</v>
      </c>
      <c r="B5" s="282" t="s">
        <v>214</v>
      </c>
      <c r="C5" s="282" t="s">
        <v>215</v>
      </c>
      <c r="D5" s="282"/>
      <c r="E5" s="288" t="s">
        <v>216</v>
      </c>
      <c r="F5" s="282" t="s">
        <v>2279</v>
      </c>
      <c r="G5" s="282" t="s">
        <v>210</v>
      </c>
      <c r="H5" s="282" t="s">
        <v>211</v>
      </c>
      <c r="I5" s="283" t="s">
        <v>218</v>
      </c>
      <c r="J5" s="282" t="s">
        <v>220</v>
      </c>
      <c r="K5" s="282"/>
      <c r="L5" s="282"/>
      <c r="M5" s="283" t="s">
        <v>226</v>
      </c>
      <c r="N5" s="283"/>
      <c r="O5" s="283"/>
      <c r="P5" s="282" t="s">
        <v>1428</v>
      </c>
      <c r="Q5" s="282"/>
      <c r="R5" s="282"/>
      <c r="S5" s="282"/>
      <c r="T5" s="282"/>
      <c r="U5" s="156" t="s">
        <v>1718</v>
      </c>
    </row>
    <row r="6" spans="1:20" ht="14.25">
      <c r="A6" s="157"/>
      <c r="B6" s="282"/>
      <c r="C6" s="282"/>
      <c r="D6" s="282"/>
      <c r="E6" s="289"/>
      <c r="F6" s="282"/>
      <c r="G6" s="282"/>
      <c r="H6" s="282"/>
      <c r="I6" s="283"/>
      <c r="J6" s="281" t="s">
        <v>221</v>
      </c>
      <c r="K6" s="282" t="s">
        <v>223</v>
      </c>
      <c r="L6" s="282"/>
      <c r="M6" s="283" t="s">
        <v>212</v>
      </c>
      <c r="N6" s="283" t="s">
        <v>223</v>
      </c>
      <c r="O6" s="283"/>
      <c r="P6" s="283" t="s">
        <v>212</v>
      </c>
      <c r="Q6" s="282" t="s">
        <v>1429</v>
      </c>
      <c r="R6" s="282"/>
      <c r="S6" s="282"/>
      <c r="T6" s="282"/>
    </row>
    <row r="7" spans="1:21" ht="73.5">
      <c r="A7" s="157"/>
      <c r="B7" s="282"/>
      <c r="C7" s="282" t="s">
        <v>208</v>
      </c>
      <c r="D7" s="285" t="s">
        <v>209</v>
      </c>
      <c r="E7" s="289"/>
      <c r="F7" s="282"/>
      <c r="G7" s="282"/>
      <c r="H7" s="282"/>
      <c r="I7" s="283"/>
      <c r="J7" s="281"/>
      <c r="K7" s="5" t="s">
        <v>224</v>
      </c>
      <c r="L7" s="5" t="s">
        <v>225</v>
      </c>
      <c r="M7" s="283"/>
      <c r="N7" s="11" t="s">
        <v>224</v>
      </c>
      <c r="O7" s="11" t="s">
        <v>225</v>
      </c>
      <c r="P7" s="283"/>
      <c r="Q7" s="11" t="s">
        <v>1430</v>
      </c>
      <c r="R7" s="11" t="s">
        <v>1431</v>
      </c>
      <c r="S7" s="11" t="s">
        <v>1432</v>
      </c>
      <c r="T7" s="5" t="s">
        <v>36</v>
      </c>
      <c r="U7" s="156" t="s">
        <v>1719</v>
      </c>
    </row>
    <row r="8" spans="1:21" ht="21">
      <c r="A8" s="157"/>
      <c r="B8" s="282"/>
      <c r="C8" s="282"/>
      <c r="D8" s="285"/>
      <c r="E8" s="290"/>
      <c r="F8" s="282"/>
      <c r="G8" s="5" t="s">
        <v>217</v>
      </c>
      <c r="H8" s="5" t="s">
        <v>217</v>
      </c>
      <c r="I8" s="11" t="s">
        <v>219</v>
      </c>
      <c r="J8" s="9" t="s">
        <v>222</v>
      </c>
      <c r="K8" s="5" t="s">
        <v>222</v>
      </c>
      <c r="L8" s="5" t="s">
        <v>222</v>
      </c>
      <c r="M8" s="11" t="s">
        <v>219</v>
      </c>
      <c r="N8" s="11" t="s">
        <v>219</v>
      </c>
      <c r="O8" s="11" t="s">
        <v>219</v>
      </c>
      <c r="P8" s="11" t="s">
        <v>227</v>
      </c>
      <c r="Q8" s="11" t="s">
        <v>227</v>
      </c>
      <c r="R8" s="11" t="s">
        <v>227</v>
      </c>
      <c r="S8" s="11" t="s">
        <v>227</v>
      </c>
      <c r="T8" s="5" t="s">
        <v>227</v>
      </c>
      <c r="U8" s="156" t="s">
        <v>1720</v>
      </c>
    </row>
    <row r="9" spans="1:20" ht="10.5">
      <c r="A9" s="124">
        <v>1</v>
      </c>
      <c r="B9" s="125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6">
        <v>11</v>
      </c>
      <c r="L9" s="126">
        <v>12</v>
      </c>
      <c r="M9" s="126">
        <v>13</v>
      </c>
      <c r="N9" s="126">
        <v>14</v>
      </c>
      <c r="O9" s="126">
        <v>15</v>
      </c>
      <c r="P9" s="126">
        <v>16</v>
      </c>
      <c r="Q9" s="126">
        <v>17</v>
      </c>
      <c r="R9" s="126">
        <v>18</v>
      </c>
      <c r="S9" s="126">
        <v>19</v>
      </c>
      <c r="T9" s="126">
        <v>20</v>
      </c>
    </row>
    <row r="10" spans="1:20" ht="27" customHeight="1">
      <c r="A10" s="98"/>
      <c r="B10" s="58" t="s">
        <v>278</v>
      </c>
      <c r="C10" s="61" t="s">
        <v>1721</v>
      </c>
      <c r="D10" s="62" t="s">
        <v>1721</v>
      </c>
      <c r="E10" s="61" t="s">
        <v>1721</v>
      </c>
      <c r="F10" s="61" t="s">
        <v>1721</v>
      </c>
      <c r="G10" s="26">
        <f>G11+G12</f>
        <v>12805</v>
      </c>
      <c r="H10" s="26">
        <f aca="true" t="shared" si="0" ref="H10:T10">H11+H12</f>
        <v>12199</v>
      </c>
      <c r="I10" s="13">
        <f t="shared" si="0"/>
        <v>284110.75000000006</v>
      </c>
      <c r="J10" s="54">
        <f t="shared" si="0"/>
        <v>4896</v>
      </c>
      <c r="K10" s="26">
        <f t="shared" si="0"/>
        <v>1938</v>
      </c>
      <c r="L10" s="26">
        <f t="shared" si="0"/>
        <v>2958</v>
      </c>
      <c r="M10" s="13">
        <f t="shared" si="0"/>
        <v>190771.17</v>
      </c>
      <c r="N10" s="13">
        <f t="shared" si="0"/>
        <v>73919.74</v>
      </c>
      <c r="O10" s="13">
        <f t="shared" si="0"/>
        <v>116851.43000000002</v>
      </c>
      <c r="P10" s="13">
        <f>P11+P12</f>
        <v>6861495801.289999</v>
      </c>
      <c r="Q10" s="13">
        <f t="shared" si="0"/>
        <v>2509336832.2500696</v>
      </c>
      <c r="R10" s="13">
        <f t="shared" si="0"/>
        <v>2503155241.864</v>
      </c>
      <c r="S10" s="13">
        <f t="shared" si="0"/>
        <v>1843126227.175</v>
      </c>
      <c r="T10" s="159">
        <f t="shared" si="0"/>
        <v>5877500</v>
      </c>
    </row>
    <row r="11" spans="1:20" ht="27" customHeight="1">
      <c r="A11" s="98"/>
      <c r="B11" s="53" t="s">
        <v>1514</v>
      </c>
      <c r="C11" s="61" t="s">
        <v>1721</v>
      </c>
      <c r="D11" s="62" t="s">
        <v>1721</v>
      </c>
      <c r="E11" s="61" t="s">
        <v>1721</v>
      </c>
      <c r="F11" s="61" t="s">
        <v>1721</v>
      </c>
      <c r="G11" s="26">
        <f aca="true" t="shared" si="1" ref="G11:T11">G14+G322+G691+G1032</f>
        <v>10946</v>
      </c>
      <c r="H11" s="26">
        <f t="shared" si="1"/>
        <v>10689</v>
      </c>
      <c r="I11" s="13">
        <f t="shared" si="1"/>
        <v>234012.35000000003</v>
      </c>
      <c r="J11" s="26">
        <f t="shared" si="1"/>
        <v>4271</v>
      </c>
      <c r="K11" s="26">
        <f t="shared" si="1"/>
        <v>1701</v>
      </c>
      <c r="L11" s="26">
        <f t="shared" si="1"/>
        <v>2570</v>
      </c>
      <c r="M11" s="13">
        <f t="shared" si="1"/>
        <v>166915.98</v>
      </c>
      <c r="N11" s="13">
        <f t="shared" si="1"/>
        <v>65259.840000000004</v>
      </c>
      <c r="O11" s="13">
        <f t="shared" si="1"/>
        <v>101656.14000000003</v>
      </c>
      <c r="P11" s="13">
        <f t="shared" si="1"/>
        <v>5983778496.389999</v>
      </c>
      <c r="Q11" s="13">
        <f t="shared" si="1"/>
        <v>2509336832.2500696</v>
      </c>
      <c r="R11" s="13">
        <f t="shared" si="1"/>
        <v>1802640115.554</v>
      </c>
      <c r="S11" s="13">
        <f t="shared" si="1"/>
        <v>1671801548.585</v>
      </c>
      <c r="T11" s="26">
        <f t="shared" si="1"/>
        <v>0</v>
      </c>
    </row>
    <row r="12" spans="1:20" ht="27" customHeight="1">
      <c r="A12" s="98"/>
      <c r="B12" s="53" t="s">
        <v>1515</v>
      </c>
      <c r="C12" s="61" t="s">
        <v>1721</v>
      </c>
      <c r="D12" s="62" t="s">
        <v>1721</v>
      </c>
      <c r="E12" s="61" t="s">
        <v>1721</v>
      </c>
      <c r="F12" s="61" t="s">
        <v>1721</v>
      </c>
      <c r="G12" s="26">
        <f aca="true" t="shared" si="2" ref="G12:T12">G256+G616+G965+G1361</f>
        <v>1859</v>
      </c>
      <c r="H12" s="26">
        <f t="shared" si="2"/>
        <v>1510</v>
      </c>
      <c r="I12" s="13">
        <f t="shared" si="2"/>
        <v>50098.4</v>
      </c>
      <c r="J12" s="26">
        <f t="shared" si="2"/>
        <v>625</v>
      </c>
      <c r="K12" s="26">
        <f t="shared" si="2"/>
        <v>237</v>
      </c>
      <c r="L12" s="26">
        <f t="shared" si="2"/>
        <v>388</v>
      </c>
      <c r="M12" s="13">
        <f t="shared" si="2"/>
        <v>23855.190000000002</v>
      </c>
      <c r="N12" s="13">
        <f t="shared" si="2"/>
        <v>8659.9</v>
      </c>
      <c r="O12" s="13">
        <f t="shared" si="2"/>
        <v>15195.289999999999</v>
      </c>
      <c r="P12" s="13">
        <f t="shared" si="2"/>
        <v>877717304.9</v>
      </c>
      <c r="Q12" s="13">
        <f t="shared" si="2"/>
        <v>0</v>
      </c>
      <c r="R12" s="13">
        <f t="shared" si="2"/>
        <v>700515126.31</v>
      </c>
      <c r="S12" s="13">
        <f t="shared" si="2"/>
        <v>171324678.59</v>
      </c>
      <c r="T12" s="13">
        <f t="shared" si="2"/>
        <v>5877500</v>
      </c>
    </row>
    <row r="13" spans="1:20" ht="27" customHeight="1">
      <c r="A13" s="98"/>
      <c r="B13" s="53" t="s">
        <v>1500</v>
      </c>
      <c r="C13" s="61" t="s">
        <v>1721</v>
      </c>
      <c r="D13" s="62" t="s">
        <v>1721</v>
      </c>
      <c r="E13" s="61" t="s">
        <v>1721</v>
      </c>
      <c r="F13" s="61" t="s">
        <v>1721</v>
      </c>
      <c r="G13" s="26">
        <f aca="true" t="shared" si="3" ref="G13:T13">G14+G256</f>
        <v>3760</v>
      </c>
      <c r="H13" s="26">
        <f t="shared" si="3"/>
        <v>3361</v>
      </c>
      <c r="I13" s="13">
        <f t="shared" si="3"/>
        <v>89297.20000000001</v>
      </c>
      <c r="J13" s="54">
        <f t="shared" si="3"/>
        <v>1336</v>
      </c>
      <c r="K13" s="26">
        <f t="shared" si="3"/>
        <v>504</v>
      </c>
      <c r="L13" s="26">
        <f t="shared" si="3"/>
        <v>832</v>
      </c>
      <c r="M13" s="13">
        <f t="shared" si="3"/>
        <v>52460.81999999999</v>
      </c>
      <c r="N13" s="13">
        <f t="shared" si="3"/>
        <v>19791.920000000006</v>
      </c>
      <c r="O13" s="13">
        <f t="shared" si="3"/>
        <v>32668.9</v>
      </c>
      <c r="P13" s="13">
        <f t="shared" si="3"/>
        <v>1899910017.1100001</v>
      </c>
      <c r="Q13" s="13">
        <f t="shared" si="3"/>
        <v>682289829.05907</v>
      </c>
      <c r="R13" s="13">
        <f t="shared" si="3"/>
        <v>1121223039.99</v>
      </c>
      <c r="S13" s="13">
        <f t="shared" si="3"/>
        <v>90519648.06</v>
      </c>
      <c r="T13" s="159">
        <f t="shared" si="3"/>
        <v>5877500</v>
      </c>
    </row>
    <row r="14" spans="1:27" s="81" customFormat="1" ht="31.5" customHeight="1">
      <c r="A14" s="98"/>
      <c r="B14" s="53" t="s">
        <v>1629</v>
      </c>
      <c r="C14" s="61" t="s">
        <v>1721</v>
      </c>
      <c r="D14" s="62" t="s">
        <v>1721</v>
      </c>
      <c r="E14" s="61" t="s">
        <v>1721</v>
      </c>
      <c r="F14" s="61" t="s">
        <v>1721</v>
      </c>
      <c r="G14" s="57">
        <f aca="true" t="shared" si="4" ref="G14:S14">G16+G219</f>
        <v>3024</v>
      </c>
      <c r="H14" s="57">
        <f t="shared" si="4"/>
        <v>2799</v>
      </c>
      <c r="I14" s="13">
        <f t="shared" si="4"/>
        <v>64674.950000000004</v>
      </c>
      <c r="J14" s="54">
        <f t="shared" si="4"/>
        <v>1107</v>
      </c>
      <c r="K14" s="57">
        <f t="shared" si="4"/>
        <v>444</v>
      </c>
      <c r="L14" s="57">
        <f t="shared" si="4"/>
        <v>663</v>
      </c>
      <c r="M14" s="13">
        <f t="shared" si="4"/>
        <v>43292.95</v>
      </c>
      <c r="N14" s="13">
        <f t="shared" si="4"/>
        <v>17468.220000000005</v>
      </c>
      <c r="O14" s="13">
        <f t="shared" si="4"/>
        <v>25824.730000000003</v>
      </c>
      <c r="P14" s="13">
        <f t="shared" si="4"/>
        <v>1494976995.1100001</v>
      </c>
      <c r="Q14" s="13">
        <f t="shared" si="4"/>
        <v>682289829.05907</v>
      </c>
      <c r="R14" s="13">
        <f t="shared" si="4"/>
        <v>737938316.29</v>
      </c>
      <c r="S14" s="13">
        <f t="shared" si="4"/>
        <v>74748849.76</v>
      </c>
      <c r="T14" s="13"/>
      <c r="Z14" s="13"/>
      <c r="AA14" s="13"/>
    </row>
    <row r="15" spans="1:20" ht="10.5">
      <c r="A15" s="98"/>
      <c r="B15" s="61" t="s">
        <v>1433</v>
      </c>
      <c r="C15" s="61"/>
      <c r="D15" s="62"/>
      <c r="E15" s="61"/>
      <c r="F15" s="61"/>
      <c r="G15" s="160"/>
      <c r="H15" s="160"/>
      <c r="I15" s="13"/>
      <c r="J15" s="54"/>
      <c r="K15" s="160"/>
      <c r="L15" s="160"/>
      <c r="M15" s="13"/>
      <c r="N15" s="13"/>
      <c r="O15" s="13"/>
      <c r="P15" s="13"/>
      <c r="Q15" s="13"/>
      <c r="R15" s="13"/>
      <c r="S15" s="13"/>
      <c r="T15" s="61"/>
    </row>
    <row r="16" spans="1:27" s="81" customFormat="1" ht="31.5">
      <c r="A16" s="98"/>
      <c r="B16" s="53" t="s">
        <v>1628</v>
      </c>
      <c r="C16" s="61" t="s">
        <v>1721</v>
      </c>
      <c r="D16" s="62" t="s">
        <v>1721</v>
      </c>
      <c r="E16" s="61" t="s">
        <v>1721</v>
      </c>
      <c r="F16" s="61" t="s">
        <v>1721</v>
      </c>
      <c r="G16" s="160">
        <f aca="true" t="shared" si="5" ref="G16:S16">G19+G25+G33+G39+G50+G63+G74+G86+G100+G112+G123+G132+G138+G147+G153+G158+G166+G170+G183+G200</f>
        <v>2654</v>
      </c>
      <c r="H16" s="160">
        <f t="shared" si="5"/>
        <v>2429</v>
      </c>
      <c r="I16" s="13">
        <f t="shared" si="5"/>
        <v>56735.450000000004</v>
      </c>
      <c r="J16" s="54">
        <f t="shared" si="5"/>
        <v>949</v>
      </c>
      <c r="K16" s="160">
        <f t="shared" si="5"/>
        <v>363</v>
      </c>
      <c r="L16" s="160">
        <f t="shared" si="5"/>
        <v>586</v>
      </c>
      <c r="M16" s="13">
        <f t="shared" si="5"/>
        <v>37132.549999999996</v>
      </c>
      <c r="N16" s="13">
        <f t="shared" si="5"/>
        <v>14292.920000000004</v>
      </c>
      <c r="O16" s="13">
        <f t="shared" si="5"/>
        <v>22839.630000000005</v>
      </c>
      <c r="P16" s="13">
        <f t="shared" si="5"/>
        <v>1284786230</v>
      </c>
      <c r="Q16" s="13">
        <f t="shared" si="5"/>
        <v>674512770.75</v>
      </c>
      <c r="R16" s="13">
        <f t="shared" si="5"/>
        <v>546034147.75</v>
      </c>
      <c r="S16" s="13">
        <f t="shared" si="5"/>
        <v>64239311.50000001</v>
      </c>
      <c r="T16" s="61"/>
      <c r="Z16" s="82"/>
      <c r="AA16" s="82"/>
    </row>
    <row r="17" spans="1:20" ht="10.5">
      <c r="A17" s="98"/>
      <c r="B17" s="53" t="s">
        <v>1527</v>
      </c>
      <c r="C17" s="5"/>
      <c r="D17" s="10"/>
      <c r="E17" s="5"/>
      <c r="F17" s="5"/>
      <c r="G17" s="161"/>
      <c r="H17" s="161"/>
      <c r="I17" s="11"/>
      <c r="J17" s="9"/>
      <c r="K17" s="161"/>
      <c r="L17" s="161"/>
      <c r="M17" s="11"/>
      <c r="N17" s="11"/>
      <c r="O17" s="11"/>
      <c r="P17" s="11"/>
      <c r="Q17" s="11"/>
      <c r="R17" s="11"/>
      <c r="S17" s="11"/>
      <c r="T17" s="16"/>
    </row>
    <row r="18" spans="1:20" ht="21">
      <c r="A18" s="98"/>
      <c r="B18" s="30" t="s">
        <v>2214</v>
      </c>
      <c r="C18" s="5"/>
      <c r="D18" s="10"/>
      <c r="E18" s="5"/>
      <c r="F18" s="5"/>
      <c r="G18" s="5"/>
      <c r="H18" s="5"/>
      <c r="I18" s="11"/>
      <c r="J18" s="9"/>
      <c r="K18" s="5"/>
      <c r="L18" s="5"/>
      <c r="M18" s="11"/>
      <c r="N18" s="11"/>
      <c r="O18" s="11"/>
      <c r="P18" s="11"/>
      <c r="Q18" s="11"/>
      <c r="R18" s="11"/>
      <c r="S18" s="11"/>
      <c r="T18" s="16"/>
    </row>
    <row r="19" spans="1:20" ht="31.5">
      <c r="A19" s="98"/>
      <c r="B19" s="30" t="s">
        <v>2280</v>
      </c>
      <c r="C19" s="5" t="s">
        <v>1721</v>
      </c>
      <c r="D19" s="10" t="s">
        <v>1721</v>
      </c>
      <c r="E19" s="5" t="s">
        <v>1721</v>
      </c>
      <c r="F19" s="5" t="s">
        <v>1721</v>
      </c>
      <c r="G19" s="5">
        <f>SUM(G20:G23)</f>
        <v>71</v>
      </c>
      <c r="H19" s="5">
        <f aca="true" t="shared" si="6" ref="H19:S19">SUM(H20:H23)</f>
        <v>71</v>
      </c>
      <c r="I19" s="11">
        <f t="shared" si="6"/>
        <v>1909.3</v>
      </c>
      <c r="J19" s="9">
        <f t="shared" si="6"/>
        <v>34</v>
      </c>
      <c r="K19" s="5">
        <f t="shared" si="6"/>
        <v>18</v>
      </c>
      <c r="L19" s="5">
        <f t="shared" si="6"/>
        <v>16</v>
      </c>
      <c r="M19" s="11">
        <f t="shared" si="6"/>
        <v>1045.1799999999998</v>
      </c>
      <c r="N19" s="11">
        <f t="shared" si="6"/>
        <v>501.86</v>
      </c>
      <c r="O19" s="11">
        <f t="shared" si="6"/>
        <v>543.3199999999999</v>
      </c>
      <c r="P19" s="11">
        <f t="shared" si="6"/>
        <v>36163228</v>
      </c>
      <c r="Q19" s="11">
        <f t="shared" si="6"/>
        <v>18985694.7</v>
      </c>
      <c r="R19" s="11">
        <f t="shared" si="6"/>
        <v>15369371.899999999</v>
      </c>
      <c r="S19" s="11">
        <f t="shared" si="6"/>
        <v>1808161.4</v>
      </c>
      <c r="T19" s="16"/>
    </row>
    <row r="20" spans="1:20" ht="10.5">
      <c r="A20" s="98">
        <v>1</v>
      </c>
      <c r="B20" s="6" t="s">
        <v>1571</v>
      </c>
      <c r="C20" s="7" t="s">
        <v>1728</v>
      </c>
      <c r="D20" s="10">
        <v>39080</v>
      </c>
      <c r="E20" s="10">
        <v>41973</v>
      </c>
      <c r="F20" s="10">
        <v>42003</v>
      </c>
      <c r="G20" s="5">
        <v>18</v>
      </c>
      <c r="H20" s="5">
        <v>18</v>
      </c>
      <c r="I20" s="11">
        <v>477.2</v>
      </c>
      <c r="J20" s="9">
        <f>SUM(K20:L20)</f>
        <v>7</v>
      </c>
      <c r="K20" s="5">
        <v>5</v>
      </c>
      <c r="L20" s="5">
        <v>2</v>
      </c>
      <c r="M20" s="11">
        <f>SUM(N20:O20)</f>
        <v>182.34</v>
      </c>
      <c r="N20" s="11">
        <v>90.14</v>
      </c>
      <c r="O20" s="11">
        <v>92.2</v>
      </c>
      <c r="P20" s="11">
        <f>M20*34600</f>
        <v>6308964</v>
      </c>
      <c r="Q20" s="11">
        <f>P20*0.525</f>
        <v>3312206.1</v>
      </c>
      <c r="R20" s="11">
        <f>P20-Q20-S20</f>
        <v>2681309.6999999997</v>
      </c>
      <c r="S20" s="11">
        <f>P20*0.05</f>
        <v>315448.2</v>
      </c>
      <c r="T20" s="16"/>
    </row>
    <row r="21" spans="1:20" ht="10.5">
      <c r="A21" s="98">
        <v>2</v>
      </c>
      <c r="B21" s="6" t="s">
        <v>1347</v>
      </c>
      <c r="C21" s="7" t="s">
        <v>1727</v>
      </c>
      <c r="D21" s="10">
        <v>39080</v>
      </c>
      <c r="E21" s="10">
        <v>41973</v>
      </c>
      <c r="F21" s="10">
        <v>42003</v>
      </c>
      <c r="G21" s="5">
        <v>19</v>
      </c>
      <c r="H21" s="5">
        <v>19</v>
      </c>
      <c r="I21" s="11">
        <v>478.5</v>
      </c>
      <c r="J21" s="9">
        <f>SUM(K21:L21)</f>
        <v>10</v>
      </c>
      <c r="K21" s="5">
        <v>8</v>
      </c>
      <c r="L21" s="5">
        <v>2</v>
      </c>
      <c r="M21" s="11">
        <f>SUM(N21:O21)</f>
        <v>320.3</v>
      </c>
      <c r="N21" s="11">
        <v>227.9</v>
      </c>
      <c r="O21" s="11">
        <v>92.4</v>
      </c>
      <c r="P21" s="11">
        <f>M21*34600</f>
        <v>11082380</v>
      </c>
      <c r="Q21" s="11">
        <f aca="true" t="shared" si="7" ref="Q21:Q84">P21*0.525</f>
        <v>5818249.5</v>
      </c>
      <c r="R21" s="11">
        <f>P21-Q21-S21</f>
        <v>4710011.5</v>
      </c>
      <c r="S21" s="11">
        <f>P21*0.05</f>
        <v>554119</v>
      </c>
      <c r="T21" s="16"/>
    </row>
    <row r="22" spans="1:20" ht="10.5">
      <c r="A22" s="98">
        <v>3</v>
      </c>
      <c r="B22" s="6" t="s">
        <v>1348</v>
      </c>
      <c r="C22" s="7" t="s">
        <v>1726</v>
      </c>
      <c r="D22" s="10">
        <v>39080</v>
      </c>
      <c r="E22" s="10">
        <v>41973</v>
      </c>
      <c r="F22" s="10">
        <v>42003</v>
      </c>
      <c r="G22" s="5">
        <v>21</v>
      </c>
      <c r="H22" s="5">
        <v>21</v>
      </c>
      <c r="I22" s="11">
        <v>469.8</v>
      </c>
      <c r="J22" s="9">
        <f>SUM(K22:L22)</f>
        <v>10</v>
      </c>
      <c r="K22" s="5">
        <v>4</v>
      </c>
      <c r="L22" s="5">
        <v>6</v>
      </c>
      <c r="M22" s="11">
        <f>SUM(N22:O22)</f>
        <v>338.28999999999996</v>
      </c>
      <c r="N22" s="11">
        <v>157</v>
      </c>
      <c r="O22" s="11">
        <v>181.29</v>
      </c>
      <c r="P22" s="11">
        <f>M22*34600</f>
        <v>11704833.999999998</v>
      </c>
      <c r="Q22" s="11">
        <f t="shared" si="7"/>
        <v>6145037.85</v>
      </c>
      <c r="R22" s="11">
        <f>P22-Q22-S22</f>
        <v>4974554.449999998</v>
      </c>
      <c r="S22" s="11">
        <f>P22*0.05</f>
        <v>585241.7</v>
      </c>
      <c r="T22" s="16"/>
    </row>
    <row r="23" spans="1:20" ht="10.5">
      <c r="A23" s="98">
        <v>4</v>
      </c>
      <c r="B23" s="6" t="s">
        <v>1349</v>
      </c>
      <c r="C23" s="7" t="s">
        <v>1725</v>
      </c>
      <c r="D23" s="10">
        <v>39080</v>
      </c>
      <c r="E23" s="10">
        <v>41973</v>
      </c>
      <c r="F23" s="10">
        <v>42003</v>
      </c>
      <c r="G23" s="5">
        <v>13</v>
      </c>
      <c r="H23" s="5">
        <v>13</v>
      </c>
      <c r="I23" s="11">
        <v>483.8</v>
      </c>
      <c r="J23" s="9">
        <f>SUM(K23:L23)</f>
        <v>7</v>
      </c>
      <c r="K23" s="5">
        <v>1</v>
      </c>
      <c r="L23" s="5">
        <v>6</v>
      </c>
      <c r="M23" s="11">
        <f>SUM(N23:O23)</f>
        <v>204.25</v>
      </c>
      <c r="N23" s="11">
        <v>26.82</v>
      </c>
      <c r="O23" s="11">
        <v>177.43</v>
      </c>
      <c r="P23" s="11">
        <f aca="true" t="shared" si="8" ref="P23:P84">M23*34600</f>
        <v>7067050</v>
      </c>
      <c r="Q23" s="11">
        <f t="shared" si="7"/>
        <v>3710201.25</v>
      </c>
      <c r="R23" s="11">
        <f aca="true" t="shared" si="9" ref="R23:R84">P23-Q23-S23</f>
        <v>3003496.25</v>
      </c>
      <c r="S23" s="11">
        <f aca="true" t="shared" si="10" ref="S23:S84">P23*0.05</f>
        <v>353352.5</v>
      </c>
      <c r="T23" s="16"/>
    </row>
    <row r="24" spans="1:21" ht="10.5">
      <c r="A24" s="98"/>
      <c r="B24" s="30" t="s">
        <v>2215</v>
      </c>
      <c r="C24" s="5"/>
      <c r="D24" s="10"/>
      <c r="E24" s="5"/>
      <c r="F24" s="5"/>
      <c r="G24" s="5"/>
      <c r="H24" s="5"/>
      <c r="I24" s="11"/>
      <c r="J24" s="9"/>
      <c r="K24" s="5"/>
      <c r="L24" s="5"/>
      <c r="M24" s="11"/>
      <c r="N24" s="11"/>
      <c r="O24" s="11"/>
      <c r="P24" s="11"/>
      <c r="Q24" s="11"/>
      <c r="R24" s="11"/>
      <c r="S24" s="11"/>
      <c r="T24" s="16"/>
      <c r="U24" s="15">
        <f>SUM(U26:U30)</f>
        <v>0</v>
      </c>
    </row>
    <row r="25" spans="1:20" ht="31.5">
      <c r="A25" s="98"/>
      <c r="B25" s="30" t="s">
        <v>2281</v>
      </c>
      <c r="C25" s="5" t="s">
        <v>1721</v>
      </c>
      <c r="D25" s="10" t="s">
        <v>1721</v>
      </c>
      <c r="E25" s="5" t="s">
        <v>1721</v>
      </c>
      <c r="F25" s="5" t="s">
        <v>1721</v>
      </c>
      <c r="G25" s="5">
        <f>SUM(G26:G30)</f>
        <v>155</v>
      </c>
      <c r="H25" s="5">
        <f aca="true" t="shared" si="11" ref="H25:S25">SUM(H26:H30)</f>
        <v>155</v>
      </c>
      <c r="I25" s="11">
        <f t="shared" si="11"/>
        <v>3284.66</v>
      </c>
      <c r="J25" s="9">
        <f t="shared" si="11"/>
        <v>70</v>
      </c>
      <c r="K25" s="5">
        <f t="shared" si="11"/>
        <v>53</v>
      </c>
      <c r="L25" s="5">
        <f t="shared" si="11"/>
        <v>17</v>
      </c>
      <c r="M25" s="11">
        <f t="shared" si="11"/>
        <v>3284.66</v>
      </c>
      <c r="N25" s="11">
        <f t="shared" si="11"/>
        <v>2418.4</v>
      </c>
      <c r="O25" s="11">
        <f t="shared" si="11"/>
        <v>866.26</v>
      </c>
      <c r="P25" s="11">
        <f t="shared" si="11"/>
        <v>113649236</v>
      </c>
      <c r="Q25" s="11">
        <f t="shared" si="11"/>
        <v>59665848.9</v>
      </c>
      <c r="R25" s="11">
        <f t="shared" si="11"/>
        <v>48300925.3</v>
      </c>
      <c r="S25" s="11">
        <f t="shared" si="11"/>
        <v>5682461.8</v>
      </c>
      <c r="T25" s="16"/>
    </row>
    <row r="26" spans="1:20" ht="10.5">
      <c r="A26" s="98">
        <v>5</v>
      </c>
      <c r="B26" s="6" t="s">
        <v>1573</v>
      </c>
      <c r="C26" s="7" t="s">
        <v>1725</v>
      </c>
      <c r="D26" s="10">
        <v>39080</v>
      </c>
      <c r="E26" s="10">
        <v>41973</v>
      </c>
      <c r="F26" s="10">
        <v>42003</v>
      </c>
      <c r="G26" s="5">
        <v>37</v>
      </c>
      <c r="H26" s="5">
        <v>37</v>
      </c>
      <c r="I26" s="11">
        <v>731.4</v>
      </c>
      <c r="J26" s="9">
        <f>SUM(K26:L26)</f>
        <v>15</v>
      </c>
      <c r="K26" s="5">
        <v>11</v>
      </c>
      <c r="L26" s="5">
        <v>4</v>
      </c>
      <c r="M26" s="11">
        <f>SUM(N26:O26)</f>
        <v>731.4</v>
      </c>
      <c r="N26" s="11">
        <v>521.15</v>
      </c>
      <c r="O26" s="11">
        <v>210.25</v>
      </c>
      <c r="P26" s="11">
        <f t="shared" si="8"/>
        <v>25306440</v>
      </c>
      <c r="Q26" s="11">
        <f t="shared" si="7"/>
        <v>13285881</v>
      </c>
      <c r="R26" s="11">
        <f t="shared" si="9"/>
        <v>10755237</v>
      </c>
      <c r="S26" s="11">
        <f t="shared" si="10"/>
        <v>1265322</v>
      </c>
      <c r="T26" s="16"/>
    </row>
    <row r="27" spans="1:20" ht="10.5">
      <c r="A27" s="98">
        <v>6</v>
      </c>
      <c r="B27" s="6" t="s">
        <v>1574</v>
      </c>
      <c r="C27" s="7" t="s">
        <v>1726</v>
      </c>
      <c r="D27" s="10">
        <v>39080</v>
      </c>
      <c r="E27" s="10">
        <v>41973</v>
      </c>
      <c r="F27" s="10">
        <v>42003</v>
      </c>
      <c r="G27" s="5">
        <v>32</v>
      </c>
      <c r="H27" s="5">
        <v>32</v>
      </c>
      <c r="I27" s="11">
        <v>662.4</v>
      </c>
      <c r="J27" s="9">
        <f>SUM(K27:L27)</f>
        <v>16</v>
      </c>
      <c r="K27" s="5">
        <v>12</v>
      </c>
      <c r="L27" s="5">
        <v>4</v>
      </c>
      <c r="M27" s="11">
        <f>SUM(N27:O27)</f>
        <v>662.4</v>
      </c>
      <c r="N27" s="11">
        <v>458.4</v>
      </c>
      <c r="O27" s="11">
        <v>204</v>
      </c>
      <c r="P27" s="11">
        <f t="shared" si="8"/>
        <v>22919040</v>
      </c>
      <c r="Q27" s="11">
        <f t="shared" si="7"/>
        <v>12032496</v>
      </c>
      <c r="R27" s="11">
        <f t="shared" si="9"/>
        <v>9740592</v>
      </c>
      <c r="S27" s="11">
        <f t="shared" si="10"/>
        <v>1145952</v>
      </c>
      <c r="T27" s="16"/>
    </row>
    <row r="28" spans="1:20" ht="10.5">
      <c r="A28" s="98">
        <v>7</v>
      </c>
      <c r="B28" s="6" t="s">
        <v>1575</v>
      </c>
      <c r="C28" s="7" t="s">
        <v>1529</v>
      </c>
      <c r="D28" s="10">
        <v>39080</v>
      </c>
      <c r="E28" s="10">
        <v>41973</v>
      </c>
      <c r="F28" s="10">
        <v>42003</v>
      </c>
      <c r="G28" s="5">
        <v>22</v>
      </c>
      <c r="H28" s="5">
        <v>22</v>
      </c>
      <c r="I28" s="11">
        <v>626.92</v>
      </c>
      <c r="J28" s="9">
        <f>SUM(K28:L28)</f>
        <v>14</v>
      </c>
      <c r="K28" s="5">
        <v>11</v>
      </c>
      <c r="L28" s="5">
        <v>3</v>
      </c>
      <c r="M28" s="11">
        <f>SUM(N28:O28)</f>
        <v>626.92</v>
      </c>
      <c r="N28" s="11">
        <v>475.39</v>
      </c>
      <c r="O28" s="11">
        <v>151.53</v>
      </c>
      <c r="P28" s="11">
        <f t="shared" si="8"/>
        <v>21691432</v>
      </c>
      <c r="Q28" s="11">
        <f t="shared" si="7"/>
        <v>11388001.8</v>
      </c>
      <c r="R28" s="11">
        <f t="shared" si="9"/>
        <v>9218858.6</v>
      </c>
      <c r="S28" s="11">
        <f t="shared" si="10"/>
        <v>1084571.6</v>
      </c>
      <c r="T28" s="16"/>
    </row>
    <row r="29" spans="1:20" ht="10.5">
      <c r="A29" s="98">
        <v>8</v>
      </c>
      <c r="B29" s="6" t="s">
        <v>1576</v>
      </c>
      <c r="C29" s="7" t="s">
        <v>1528</v>
      </c>
      <c r="D29" s="10">
        <v>39080</v>
      </c>
      <c r="E29" s="10">
        <v>41973</v>
      </c>
      <c r="F29" s="10">
        <v>42003</v>
      </c>
      <c r="G29" s="5">
        <v>38</v>
      </c>
      <c r="H29" s="5">
        <v>38</v>
      </c>
      <c r="I29" s="11">
        <v>617.73</v>
      </c>
      <c r="J29" s="9">
        <f>SUM(K29:L29)</f>
        <v>13</v>
      </c>
      <c r="K29" s="5">
        <v>10</v>
      </c>
      <c r="L29" s="5">
        <v>3</v>
      </c>
      <c r="M29" s="11">
        <f>SUM(N29:O29)</f>
        <v>617.73</v>
      </c>
      <c r="N29" s="11">
        <v>476.3</v>
      </c>
      <c r="O29" s="11">
        <v>141.43</v>
      </c>
      <c r="P29" s="11">
        <f t="shared" si="8"/>
        <v>21373458</v>
      </c>
      <c r="Q29" s="11">
        <f t="shared" si="7"/>
        <v>11221065.450000001</v>
      </c>
      <c r="R29" s="11">
        <f t="shared" si="9"/>
        <v>9083719.649999999</v>
      </c>
      <c r="S29" s="11">
        <f t="shared" si="10"/>
        <v>1068672.9000000001</v>
      </c>
      <c r="T29" s="16"/>
    </row>
    <row r="30" spans="1:20" ht="10.5">
      <c r="A30" s="98">
        <v>9</v>
      </c>
      <c r="B30" s="6" t="s">
        <v>1577</v>
      </c>
      <c r="C30" s="7" t="s">
        <v>1530</v>
      </c>
      <c r="D30" s="10">
        <v>39080</v>
      </c>
      <c r="E30" s="10">
        <v>41973</v>
      </c>
      <c r="F30" s="10">
        <v>42003</v>
      </c>
      <c r="G30" s="5">
        <v>26</v>
      </c>
      <c r="H30" s="5">
        <v>26</v>
      </c>
      <c r="I30" s="11">
        <v>646.21</v>
      </c>
      <c r="J30" s="9">
        <f>SUM(K30:L30)</f>
        <v>12</v>
      </c>
      <c r="K30" s="5">
        <v>9</v>
      </c>
      <c r="L30" s="5">
        <v>3</v>
      </c>
      <c r="M30" s="11">
        <f>SUM(N30:O30)</f>
        <v>646.21</v>
      </c>
      <c r="N30" s="11">
        <v>487.16</v>
      </c>
      <c r="O30" s="11">
        <v>159.05</v>
      </c>
      <c r="P30" s="11">
        <f t="shared" si="8"/>
        <v>22358866</v>
      </c>
      <c r="Q30" s="11">
        <f t="shared" si="7"/>
        <v>11738404.65</v>
      </c>
      <c r="R30" s="11">
        <f t="shared" si="9"/>
        <v>9502518.049999999</v>
      </c>
      <c r="S30" s="11">
        <f t="shared" si="10"/>
        <v>1117943.3</v>
      </c>
      <c r="T30" s="16"/>
    </row>
    <row r="31" spans="1:20" ht="10.5">
      <c r="A31" s="98"/>
      <c r="B31" s="53" t="s">
        <v>24</v>
      </c>
      <c r="C31" s="5"/>
      <c r="D31" s="10"/>
      <c r="E31" s="5"/>
      <c r="F31" s="5"/>
      <c r="G31" s="161"/>
      <c r="H31" s="161"/>
      <c r="I31" s="11"/>
      <c r="J31" s="9"/>
      <c r="K31" s="161"/>
      <c r="L31" s="161"/>
      <c r="M31" s="11"/>
      <c r="N31" s="11"/>
      <c r="O31" s="11"/>
      <c r="P31" s="11"/>
      <c r="Q31" s="11"/>
      <c r="R31" s="11"/>
      <c r="S31" s="11"/>
      <c r="T31" s="16"/>
    </row>
    <row r="32" spans="1:20" ht="21">
      <c r="A32" s="98"/>
      <c r="B32" s="30" t="s">
        <v>2216</v>
      </c>
      <c r="C32" s="5"/>
      <c r="D32" s="10"/>
      <c r="E32" s="5"/>
      <c r="F32" s="5"/>
      <c r="G32" s="161"/>
      <c r="H32" s="161"/>
      <c r="I32" s="11"/>
      <c r="J32" s="9"/>
      <c r="K32" s="161"/>
      <c r="L32" s="161"/>
      <c r="M32" s="11"/>
      <c r="N32" s="11"/>
      <c r="O32" s="11"/>
      <c r="P32" s="11"/>
      <c r="Q32" s="11"/>
      <c r="R32" s="11"/>
      <c r="S32" s="11"/>
      <c r="T32" s="16"/>
    </row>
    <row r="33" spans="1:20" ht="31.5">
      <c r="A33" s="98"/>
      <c r="B33" s="30" t="s">
        <v>2282</v>
      </c>
      <c r="C33" s="5" t="s">
        <v>1721</v>
      </c>
      <c r="D33" s="10" t="s">
        <v>1721</v>
      </c>
      <c r="E33" s="5" t="s">
        <v>1721</v>
      </c>
      <c r="F33" s="5" t="s">
        <v>1721</v>
      </c>
      <c r="G33" s="162">
        <f>SUM(G34:G36)</f>
        <v>92</v>
      </c>
      <c r="H33" s="162">
        <f aca="true" t="shared" si="12" ref="H33:S33">SUM(H34:H36)</f>
        <v>92</v>
      </c>
      <c r="I33" s="11">
        <f t="shared" si="12"/>
        <v>1431</v>
      </c>
      <c r="J33" s="9">
        <f t="shared" si="12"/>
        <v>28</v>
      </c>
      <c r="K33" s="162">
        <f t="shared" si="12"/>
        <v>6</v>
      </c>
      <c r="L33" s="162">
        <f t="shared" si="12"/>
        <v>22</v>
      </c>
      <c r="M33" s="11">
        <f t="shared" si="12"/>
        <v>1264.7</v>
      </c>
      <c r="N33" s="11">
        <f t="shared" si="12"/>
        <v>278.5</v>
      </c>
      <c r="O33" s="11">
        <f t="shared" si="12"/>
        <v>986.2</v>
      </c>
      <c r="P33" s="11">
        <f t="shared" si="12"/>
        <v>43758620</v>
      </c>
      <c r="Q33" s="11">
        <f t="shared" si="12"/>
        <v>22973275.5</v>
      </c>
      <c r="R33" s="11">
        <f t="shared" si="12"/>
        <v>18597413.5</v>
      </c>
      <c r="S33" s="11">
        <f t="shared" si="12"/>
        <v>2187931</v>
      </c>
      <c r="T33" s="16"/>
    </row>
    <row r="34" spans="1:20" ht="10.5">
      <c r="A34" s="98">
        <v>10</v>
      </c>
      <c r="B34" s="6" t="s">
        <v>1579</v>
      </c>
      <c r="C34" s="5">
        <v>17</v>
      </c>
      <c r="D34" s="10">
        <v>40872</v>
      </c>
      <c r="E34" s="10">
        <v>41973</v>
      </c>
      <c r="F34" s="10">
        <v>42003</v>
      </c>
      <c r="G34" s="162">
        <v>34</v>
      </c>
      <c r="H34" s="162">
        <v>34</v>
      </c>
      <c r="I34" s="11">
        <v>521.4</v>
      </c>
      <c r="J34" s="9">
        <f>SUM(K34:L34)</f>
        <v>11</v>
      </c>
      <c r="K34" s="162">
        <v>2</v>
      </c>
      <c r="L34" s="162">
        <v>9</v>
      </c>
      <c r="M34" s="11">
        <f>SUM(N34:O34)</f>
        <v>490.2</v>
      </c>
      <c r="N34" s="11">
        <v>76</v>
      </c>
      <c r="O34" s="11">
        <v>414.2</v>
      </c>
      <c r="P34" s="11">
        <f t="shared" si="8"/>
        <v>16960920</v>
      </c>
      <c r="Q34" s="11">
        <f t="shared" si="7"/>
        <v>8904483</v>
      </c>
      <c r="R34" s="11">
        <f t="shared" si="9"/>
        <v>7208391</v>
      </c>
      <c r="S34" s="11">
        <f t="shared" si="10"/>
        <v>848046</v>
      </c>
      <c r="T34" s="16"/>
    </row>
    <row r="35" spans="1:20" ht="10.5">
      <c r="A35" s="98">
        <v>11</v>
      </c>
      <c r="B35" s="6" t="s">
        <v>1048</v>
      </c>
      <c r="C35" s="7" t="s">
        <v>1722</v>
      </c>
      <c r="D35" s="10">
        <v>40872</v>
      </c>
      <c r="E35" s="10">
        <v>41973</v>
      </c>
      <c r="F35" s="10">
        <v>42003</v>
      </c>
      <c r="G35" s="162">
        <v>23</v>
      </c>
      <c r="H35" s="162">
        <v>23</v>
      </c>
      <c r="I35" s="11">
        <v>519.1</v>
      </c>
      <c r="J35" s="9">
        <f>SUM(K35:L35)</f>
        <v>9</v>
      </c>
      <c r="K35" s="162">
        <v>2</v>
      </c>
      <c r="L35" s="162">
        <v>7</v>
      </c>
      <c r="M35" s="11">
        <f>SUM(N35:O35)</f>
        <v>384</v>
      </c>
      <c r="N35" s="11">
        <v>97</v>
      </c>
      <c r="O35" s="11">
        <v>287</v>
      </c>
      <c r="P35" s="11">
        <f t="shared" si="8"/>
        <v>13286400</v>
      </c>
      <c r="Q35" s="11">
        <f t="shared" si="7"/>
        <v>6975360</v>
      </c>
      <c r="R35" s="11">
        <f t="shared" si="9"/>
        <v>5646720</v>
      </c>
      <c r="S35" s="11">
        <f t="shared" si="10"/>
        <v>664320</v>
      </c>
      <c r="T35" s="16"/>
    </row>
    <row r="36" spans="1:20" ht="10.5">
      <c r="A36" s="98">
        <v>12</v>
      </c>
      <c r="B36" s="6" t="s">
        <v>1049</v>
      </c>
      <c r="C36" s="7" t="s">
        <v>1723</v>
      </c>
      <c r="D36" s="10">
        <v>40897</v>
      </c>
      <c r="E36" s="10">
        <v>41973</v>
      </c>
      <c r="F36" s="10">
        <v>42003</v>
      </c>
      <c r="G36" s="162">
        <v>35</v>
      </c>
      <c r="H36" s="162">
        <v>35</v>
      </c>
      <c r="I36" s="11">
        <v>390.5</v>
      </c>
      <c r="J36" s="9">
        <f>SUM(K36:L36)</f>
        <v>8</v>
      </c>
      <c r="K36" s="162">
        <v>2</v>
      </c>
      <c r="L36" s="162">
        <v>6</v>
      </c>
      <c r="M36" s="11">
        <f>SUM(N36:O36)</f>
        <v>390.5</v>
      </c>
      <c r="N36" s="11">
        <v>105.5</v>
      </c>
      <c r="O36" s="11">
        <v>285</v>
      </c>
      <c r="P36" s="11">
        <f t="shared" si="8"/>
        <v>13511300</v>
      </c>
      <c r="Q36" s="11">
        <f t="shared" si="7"/>
        <v>7093432.5</v>
      </c>
      <c r="R36" s="11">
        <f t="shared" si="9"/>
        <v>5742302.5</v>
      </c>
      <c r="S36" s="11">
        <f t="shared" si="10"/>
        <v>675565</v>
      </c>
      <c r="T36" s="16"/>
    </row>
    <row r="37" spans="1:20" ht="10.5">
      <c r="A37" s="98"/>
      <c r="B37" s="53" t="s">
        <v>25</v>
      </c>
      <c r="C37" s="5"/>
      <c r="D37" s="10"/>
      <c r="E37" s="5"/>
      <c r="F37" s="5"/>
      <c r="G37" s="5"/>
      <c r="H37" s="5"/>
      <c r="I37" s="11"/>
      <c r="J37" s="9"/>
      <c r="K37" s="5"/>
      <c r="L37" s="5"/>
      <c r="M37" s="11"/>
      <c r="N37" s="11"/>
      <c r="O37" s="11"/>
      <c r="P37" s="11"/>
      <c r="Q37" s="11"/>
      <c r="R37" s="11"/>
      <c r="S37" s="11"/>
      <c r="T37" s="16"/>
    </row>
    <row r="38" spans="1:20" ht="10.5">
      <c r="A38" s="98"/>
      <c r="B38" s="30" t="s">
        <v>1434</v>
      </c>
      <c r="C38" s="5"/>
      <c r="D38" s="10"/>
      <c r="E38" s="5"/>
      <c r="F38" s="5"/>
      <c r="G38" s="5"/>
      <c r="H38" s="5"/>
      <c r="I38" s="11"/>
      <c r="J38" s="9"/>
      <c r="K38" s="5"/>
      <c r="L38" s="5"/>
      <c r="M38" s="11"/>
      <c r="N38" s="11"/>
      <c r="O38" s="11"/>
      <c r="P38" s="11"/>
      <c r="Q38" s="11"/>
      <c r="R38" s="11"/>
      <c r="S38" s="11"/>
      <c r="T38" s="16"/>
    </row>
    <row r="39" spans="1:20" ht="31.5">
      <c r="A39" s="98"/>
      <c r="B39" s="30" t="s">
        <v>2283</v>
      </c>
      <c r="C39" s="5" t="s">
        <v>1721</v>
      </c>
      <c r="D39" s="10" t="s">
        <v>1721</v>
      </c>
      <c r="E39" s="5" t="s">
        <v>1721</v>
      </c>
      <c r="F39" s="5" t="s">
        <v>1721</v>
      </c>
      <c r="G39" s="5">
        <f aca="true" t="shared" si="13" ref="G39:S39">SUM(G40:G48)</f>
        <v>181</v>
      </c>
      <c r="H39" s="5">
        <f t="shared" si="13"/>
        <v>181</v>
      </c>
      <c r="I39" s="11">
        <f t="shared" si="13"/>
        <v>3343.7000000000003</v>
      </c>
      <c r="J39" s="9">
        <f t="shared" si="13"/>
        <v>70</v>
      </c>
      <c r="K39" s="5">
        <f t="shared" si="13"/>
        <v>24</v>
      </c>
      <c r="L39" s="5">
        <f t="shared" si="13"/>
        <v>46</v>
      </c>
      <c r="M39" s="11">
        <f t="shared" si="13"/>
        <v>2766.38</v>
      </c>
      <c r="N39" s="11">
        <f t="shared" si="13"/>
        <v>838.54</v>
      </c>
      <c r="O39" s="11">
        <f t="shared" si="13"/>
        <v>1927.8400000000001</v>
      </c>
      <c r="P39" s="11">
        <f t="shared" si="13"/>
        <v>95716748</v>
      </c>
      <c r="Q39" s="11">
        <f t="shared" si="13"/>
        <v>50251292.7</v>
      </c>
      <c r="R39" s="11">
        <f t="shared" si="13"/>
        <v>40679617.9</v>
      </c>
      <c r="S39" s="11">
        <f t="shared" si="13"/>
        <v>4785837.4</v>
      </c>
      <c r="T39" s="16"/>
    </row>
    <row r="40" spans="1:20" ht="10.5">
      <c r="A40" s="98">
        <v>13</v>
      </c>
      <c r="B40" s="6" t="s">
        <v>1050</v>
      </c>
      <c r="C40" s="7" t="s">
        <v>2234</v>
      </c>
      <c r="D40" s="10">
        <v>40809</v>
      </c>
      <c r="E40" s="10">
        <v>41973</v>
      </c>
      <c r="F40" s="10">
        <v>42003</v>
      </c>
      <c r="G40" s="5">
        <v>32</v>
      </c>
      <c r="H40" s="5">
        <v>32</v>
      </c>
      <c r="I40" s="11">
        <v>442.4</v>
      </c>
      <c r="J40" s="9">
        <f aca="true" t="shared" si="14" ref="J40:J48">SUM(K40:L40)</f>
        <v>10</v>
      </c>
      <c r="K40" s="5">
        <v>7</v>
      </c>
      <c r="L40" s="5">
        <v>3</v>
      </c>
      <c r="M40" s="11">
        <f aca="true" t="shared" si="15" ref="M40:M48">SUM(N40:O40)</f>
        <v>442.4</v>
      </c>
      <c r="N40" s="11">
        <v>292.4</v>
      </c>
      <c r="O40" s="11">
        <v>150</v>
      </c>
      <c r="P40" s="11">
        <f t="shared" si="8"/>
        <v>15307040</v>
      </c>
      <c r="Q40" s="11">
        <f t="shared" si="7"/>
        <v>8036196</v>
      </c>
      <c r="R40" s="11">
        <f t="shared" si="9"/>
        <v>6505492</v>
      </c>
      <c r="S40" s="11">
        <f t="shared" si="10"/>
        <v>765352</v>
      </c>
      <c r="T40" s="16"/>
    </row>
    <row r="41" spans="1:20" ht="10.5">
      <c r="A41" s="98">
        <v>14</v>
      </c>
      <c r="B41" s="6" t="s">
        <v>1051</v>
      </c>
      <c r="C41" s="7" t="s">
        <v>1731</v>
      </c>
      <c r="D41" s="10">
        <v>40599</v>
      </c>
      <c r="E41" s="10">
        <v>41973</v>
      </c>
      <c r="F41" s="10">
        <v>42003</v>
      </c>
      <c r="G41" s="5">
        <v>30</v>
      </c>
      <c r="H41" s="5">
        <v>30</v>
      </c>
      <c r="I41" s="11">
        <v>462.9</v>
      </c>
      <c r="J41" s="9">
        <f t="shared" si="14"/>
        <v>10</v>
      </c>
      <c r="K41" s="5">
        <v>4</v>
      </c>
      <c r="L41" s="5">
        <v>6</v>
      </c>
      <c r="M41" s="11">
        <f t="shared" si="15"/>
        <v>427.58000000000004</v>
      </c>
      <c r="N41" s="11">
        <v>91.34</v>
      </c>
      <c r="O41" s="11">
        <v>336.24</v>
      </c>
      <c r="P41" s="11">
        <f t="shared" si="8"/>
        <v>14794268.000000002</v>
      </c>
      <c r="Q41" s="11">
        <f t="shared" si="7"/>
        <v>7766990.700000001</v>
      </c>
      <c r="R41" s="11">
        <f t="shared" si="9"/>
        <v>6287563.9</v>
      </c>
      <c r="S41" s="11">
        <f t="shared" si="10"/>
        <v>739713.4000000001</v>
      </c>
      <c r="T41" s="16"/>
    </row>
    <row r="42" spans="1:20" ht="10.5">
      <c r="A42" s="98">
        <v>15</v>
      </c>
      <c r="B42" s="6" t="s">
        <v>1052</v>
      </c>
      <c r="C42" s="7" t="s">
        <v>2232</v>
      </c>
      <c r="D42" s="10">
        <v>40809</v>
      </c>
      <c r="E42" s="10">
        <v>41973</v>
      </c>
      <c r="F42" s="10">
        <v>42003</v>
      </c>
      <c r="G42" s="5">
        <v>30</v>
      </c>
      <c r="H42" s="5">
        <v>30</v>
      </c>
      <c r="I42" s="11">
        <v>461.4</v>
      </c>
      <c r="J42" s="9">
        <f t="shared" si="14"/>
        <v>10</v>
      </c>
      <c r="K42" s="5">
        <v>2</v>
      </c>
      <c r="L42" s="5">
        <v>8</v>
      </c>
      <c r="M42" s="11">
        <f t="shared" si="15"/>
        <v>426</v>
      </c>
      <c r="N42" s="11">
        <v>83.5</v>
      </c>
      <c r="O42" s="11">
        <v>342.5</v>
      </c>
      <c r="P42" s="11">
        <f t="shared" si="8"/>
        <v>14739600</v>
      </c>
      <c r="Q42" s="11">
        <f t="shared" si="7"/>
        <v>7738290</v>
      </c>
      <c r="R42" s="11">
        <f t="shared" si="9"/>
        <v>6264330</v>
      </c>
      <c r="S42" s="11">
        <f t="shared" si="10"/>
        <v>736980</v>
      </c>
      <c r="T42" s="16"/>
    </row>
    <row r="43" spans="1:20" ht="10.5">
      <c r="A43" s="98">
        <v>16</v>
      </c>
      <c r="B43" s="6" t="s">
        <v>1053</v>
      </c>
      <c r="C43" s="7" t="s">
        <v>1534</v>
      </c>
      <c r="D43" s="10">
        <v>40501</v>
      </c>
      <c r="E43" s="10">
        <v>41973</v>
      </c>
      <c r="F43" s="10">
        <v>42003</v>
      </c>
      <c r="G43" s="5">
        <v>22</v>
      </c>
      <c r="H43" s="5">
        <v>22</v>
      </c>
      <c r="I43" s="11">
        <v>492.3</v>
      </c>
      <c r="J43" s="9">
        <f t="shared" si="14"/>
        <v>8</v>
      </c>
      <c r="K43" s="5">
        <v>4</v>
      </c>
      <c r="L43" s="5">
        <v>4</v>
      </c>
      <c r="M43" s="11">
        <f t="shared" si="15"/>
        <v>460.6</v>
      </c>
      <c r="N43" s="11">
        <v>205.9</v>
      </c>
      <c r="O43" s="11">
        <v>254.7</v>
      </c>
      <c r="P43" s="11">
        <f t="shared" si="8"/>
        <v>15936760</v>
      </c>
      <c r="Q43" s="11">
        <f t="shared" si="7"/>
        <v>8366799</v>
      </c>
      <c r="R43" s="11">
        <f t="shared" si="9"/>
        <v>6773123</v>
      </c>
      <c r="S43" s="11">
        <f t="shared" si="10"/>
        <v>796838</v>
      </c>
      <c r="T43" s="16"/>
    </row>
    <row r="44" spans="1:20" ht="10.5">
      <c r="A44" s="98">
        <v>17</v>
      </c>
      <c r="B44" s="6" t="s">
        <v>1054</v>
      </c>
      <c r="C44" s="7" t="s">
        <v>2234</v>
      </c>
      <c r="D44" s="10">
        <v>40529</v>
      </c>
      <c r="E44" s="10">
        <v>41973</v>
      </c>
      <c r="F44" s="10">
        <v>42003</v>
      </c>
      <c r="G44" s="5">
        <v>11</v>
      </c>
      <c r="H44" s="5">
        <v>11</v>
      </c>
      <c r="I44" s="11">
        <v>206.9</v>
      </c>
      <c r="J44" s="9">
        <f t="shared" si="14"/>
        <v>7</v>
      </c>
      <c r="K44" s="5">
        <v>0</v>
      </c>
      <c r="L44" s="5">
        <v>7</v>
      </c>
      <c r="M44" s="11">
        <f t="shared" si="15"/>
        <v>158.5</v>
      </c>
      <c r="N44" s="11">
        <v>0</v>
      </c>
      <c r="O44" s="11">
        <v>158.5</v>
      </c>
      <c r="P44" s="11">
        <f t="shared" si="8"/>
        <v>5484100</v>
      </c>
      <c r="Q44" s="11">
        <f t="shared" si="7"/>
        <v>2879152.5</v>
      </c>
      <c r="R44" s="11">
        <f t="shared" si="9"/>
        <v>2330742.5</v>
      </c>
      <c r="S44" s="11">
        <f t="shared" si="10"/>
        <v>274205</v>
      </c>
      <c r="T44" s="16"/>
    </row>
    <row r="45" spans="1:20" ht="10.5">
      <c r="A45" s="98">
        <v>18</v>
      </c>
      <c r="B45" s="6" t="s">
        <v>1055</v>
      </c>
      <c r="C45" s="7" t="s">
        <v>1529</v>
      </c>
      <c r="D45" s="10">
        <v>39765</v>
      </c>
      <c r="E45" s="10">
        <v>41973</v>
      </c>
      <c r="F45" s="10">
        <v>42003</v>
      </c>
      <c r="G45" s="5">
        <v>33</v>
      </c>
      <c r="H45" s="5">
        <v>33</v>
      </c>
      <c r="I45" s="11">
        <v>482.3</v>
      </c>
      <c r="J45" s="9">
        <f t="shared" si="14"/>
        <v>12</v>
      </c>
      <c r="K45" s="5">
        <v>5</v>
      </c>
      <c r="L45" s="5">
        <v>7</v>
      </c>
      <c r="M45" s="11">
        <f t="shared" si="15"/>
        <v>482.3</v>
      </c>
      <c r="N45" s="11">
        <v>115.3</v>
      </c>
      <c r="O45" s="11">
        <v>367</v>
      </c>
      <c r="P45" s="11">
        <f t="shared" si="8"/>
        <v>16687580</v>
      </c>
      <c r="Q45" s="11">
        <f t="shared" si="7"/>
        <v>8760979.5</v>
      </c>
      <c r="R45" s="11">
        <f t="shared" si="9"/>
        <v>7092221.5</v>
      </c>
      <c r="S45" s="11">
        <f t="shared" si="10"/>
        <v>834379</v>
      </c>
      <c r="T45" s="16"/>
    </row>
    <row r="46" spans="1:20" ht="10.5">
      <c r="A46" s="98">
        <v>19</v>
      </c>
      <c r="B46" s="6" t="s">
        <v>1056</v>
      </c>
      <c r="C46" s="7" t="s">
        <v>1728</v>
      </c>
      <c r="D46" s="10">
        <v>39618</v>
      </c>
      <c r="E46" s="10">
        <v>41973</v>
      </c>
      <c r="F46" s="10">
        <v>42003</v>
      </c>
      <c r="G46" s="5">
        <v>5</v>
      </c>
      <c r="H46" s="5">
        <v>5</v>
      </c>
      <c r="I46" s="11">
        <v>274.9</v>
      </c>
      <c r="J46" s="9">
        <f t="shared" si="14"/>
        <v>3</v>
      </c>
      <c r="K46" s="5">
        <v>0</v>
      </c>
      <c r="L46" s="5">
        <v>3</v>
      </c>
      <c r="M46" s="11">
        <f t="shared" si="15"/>
        <v>103.2</v>
      </c>
      <c r="N46" s="11">
        <v>0</v>
      </c>
      <c r="O46" s="11">
        <v>103.2</v>
      </c>
      <c r="P46" s="11">
        <f t="shared" si="8"/>
        <v>3570720</v>
      </c>
      <c r="Q46" s="11">
        <f t="shared" si="7"/>
        <v>1874628</v>
      </c>
      <c r="R46" s="11">
        <f t="shared" si="9"/>
        <v>1517556</v>
      </c>
      <c r="S46" s="11">
        <f t="shared" si="10"/>
        <v>178536</v>
      </c>
      <c r="T46" s="16"/>
    </row>
    <row r="47" spans="1:20" ht="10.5">
      <c r="A47" s="98">
        <v>20</v>
      </c>
      <c r="B47" s="6" t="s">
        <v>1057</v>
      </c>
      <c r="C47" s="7" t="s">
        <v>1724</v>
      </c>
      <c r="D47" s="10">
        <v>39737</v>
      </c>
      <c r="E47" s="10">
        <v>41973</v>
      </c>
      <c r="F47" s="10">
        <v>42003</v>
      </c>
      <c r="G47" s="5">
        <v>7</v>
      </c>
      <c r="H47" s="5">
        <v>7</v>
      </c>
      <c r="I47" s="11">
        <v>246.8</v>
      </c>
      <c r="J47" s="9">
        <f t="shared" si="14"/>
        <v>5</v>
      </c>
      <c r="K47" s="5">
        <v>1</v>
      </c>
      <c r="L47" s="5">
        <v>4</v>
      </c>
      <c r="M47" s="11">
        <f t="shared" si="15"/>
        <v>118.9</v>
      </c>
      <c r="N47" s="11">
        <v>17.4</v>
      </c>
      <c r="O47" s="11">
        <v>101.5</v>
      </c>
      <c r="P47" s="11">
        <f t="shared" si="8"/>
        <v>4113940</v>
      </c>
      <c r="Q47" s="11">
        <f t="shared" si="7"/>
        <v>2159818.5</v>
      </c>
      <c r="R47" s="11">
        <f t="shared" si="9"/>
        <v>1748424.5</v>
      </c>
      <c r="S47" s="11">
        <f t="shared" si="10"/>
        <v>205697</v>
      </c>
      <c r="T47" s="16"/>
    </row>
    <row r="48" spans="1:20" ht="10.5">
      <c r="A48" s="98">
        <v>21</v>
      </c>
      <c r="B48" s="6" t="s">
        <v>1058</v>
      </c>
      <c r="C48" s="7" t="s">
        <v>1729</v>
      </c>
      <c r="D48" s="10">
        <v>39618</v>
      </c>
      <c r="E48" s="10">
        <v>41973</v>
      </c>
      <c r="F48" s="10">
        <v>42003</v>
      </c>
      <c r="G48" s="5">
        <v>11</v>
      </c>
      <c r="H48" s="5">
        <v>11</v>
      </c>
      <c r="I48" s="11">
        <v>273.8</v>
      </c>
      <c r="J48" s="9">
        <f t="shared" si="14"/>
        <v>5</v>
      </c>
      <c r="K48" s="5">
        <v>1</v>
      </c>
      <c r="L48" s="5">
        <v>4</v>
      </c>
      <c r="M48" s="11">
        <f t="shared" si="15"/>
        <v>146.9</v>
      </c>
      <c r="N48" s="11">
        <v>32.7</v>
      </c>
      <c r="O48" s="11">
        <v>114.2</v>
      </c>
      <c r="P48" s="11">
        <f t="shared" si="8"/>
        <v>5082740</v>
      </c>
      <c r="Q48" s="11">
        <f t="shared" si="7"/>
        <v>2668438.5</v>
      </c>
      <c r="R48" s="11">
        <f t="shared" si="9"/>
        <v>2160164.5</v>
      </c>
      <c r="S48" s="11">
        <f t="shared" si="10"/>
        <v>254137</v>
      </c>
      <c r="T48" s="16"/>
    </row>
    <row r="49" spans="1:20" ht="21">
      <c r="A49" s="98"/>
      <c r="B49" s="30" t="s">
        <v>1356</v>
      </c>
      <c r="C49" s="5"/>
      <c r="D49" s="10"/>
      <c r="E49" s="5"/>
      <c r="F49" s="5"/>
      <c r="G49" s="5"/>
      <c r="H49" s="5"/>
      <c r="I49" s="11"/>
      <c r="J49" s="9"/>
      <c r="K49" s="5"/>
      <c r="L49" s="5"/>
      <c r="M49" s="11"/>
      <c r="N49" s="11"/>
      <c r="O49" s="11"/>
      <c r="P49" s="11"/>
      <c r="Q49" s="11"/>
      <c r="R49" s="11"/>
      <c r="S49" s="11"/>
      <c r="T49" s="16"/>
    </row>
    <row r="50" spans="1:20" ht="31.5">
      <c r="A50" s="98"/>
      <c r="B50" s="30" t="s">
        <v>2284</v>
      </c>
      <c r="C50" s="5" t="s">
        <v>1721</v>
      </c>
      <c r="D50" s="10" t="s">
        <v>1721</v>
      </c>
      <c r="E50" s="5" t="s">
        <v>1721</v>
      </c>
      <c r="F50" s="5" t="s">
        <v>1721</v>
      </c>
      <c r="G50" s="5">
        <f aca="true" t="shared" si="16" ref="G50:O50">SUM(G51:G61)</f>
        <v>133</v>
      </c>
      <c r="H50" s="5">
        <f t="shared" si="16"/>
        <v>133</v>
      </c>
      <c r="I50" s="11">
        <f t="shared" si="16"/>
        <v>2178.6</v>
      </c>
      <c r="J50" s="9">
        <f t="shared" si="16"/>
        <v>49</v>
      </c>
      <c r="K50" s="5">
        <f t="shared" si="16"/>
        <v>18</v>
      </c>
      <c r="L50" s="5">
        <f t="shared" si="16"/>
        <v>31</v>
      </c>
      <c r="M50" s="11">
        <f t="shared" si="16"/>
        <v>1780.1000000000001</v>
      </c>
      <c r="N50" s="11">
        <f t="shared" si="16"/>
        <v>629.9</v>
      </c>
      <c r="O50" s="11">
        <f t="shared" si="16"/>
        <v>1150.2</v>
      </c>
      <c r="P50" s="11">
        <f>SUM(P51:P61)</f>
        <v>61591460</v>
      </c>
      <c r="Q50" s="11">
        <f>SUM(Q51:Q61)</f>
        <v>32335516.5</v>
      </c>
      <c r="R50" s="11">
        <f>SUM(R51:R61)</f>
        <v>26176370.5</v>
      </c>
      <c r="S50" s="11">
        <f>SUM(S51:S61)</f>
        <v>3079573</v>
      </c>
      <c r="T50" s="16"/>
    </row>
    <row r="51" spans="1:20" ht="10.5">
      <c r="A51" s="98">
        <v>22</v>
      </c>
      <c r="B51" s="6" t="s">
        <v>1059</v>
      </c>
      <c r="C51" s="7" t="s">
        <v>1530</v>
      </c>
      <c r="D51" s="10">
        <v>39052</v>
      </c>
      <c r="E51" s="10">
        <v>41973</v>
      </c>
      <c r="F51" s="10">
        <v>42003</v>
      </c>
      <c r="G51" s="5">
        <v>14</v>
      </c>
      <c r="H51" s="5">
        <v>14</v>
      </c>
      <c r="I51" s="11">
        <v>273.5</v>
      </c>
      <c r="J51" s="9">
        <f aca="true" t="shared" si="17" ref="J51:J61">SUM(K51:L51)</f>
        <v>9</v>
      </c>
      <c r="K51" s="5">
        <v>6</v>
      </c>
      <c r="L51" s="5">
        <v>3</v>
      </c>
      <c r="M51" s="11">
        <f aca="true" t="shared" si="18" ref="M51:M61">SUM(N51:O51)</f>
        <v>228.7</v>
      </c>
      <c r="N51" s="11">
        <v>158.4</v>
      </c>
      <c r="O51" s="11">
        <v>70.3</v>
      </c>
      <c r="P51" s="11">
        <f t="shared" si="8"/>
        <v>7913020</v>
      </c>
      <c r="Q51" s="11">
        <f t="shared" si="7"/>
        <v>4154335.5</v>
      </c>
      <c r="R51" s="11">
        <f t="shared" si="9"/>
        <v>3363033.5</v>
      </c>
      <c r="S51" s="11">
        <f t="shared" si="10"/>
        <v>395651</v>
      </c>
      <c r="T51" s="16"/>
    </row>
    <row r="52" spans="1:20" ht="11.25" customHeight="1">
      <c r="A52" s="98">
        <v>23</v>
      </c>
      <c r="B52" s="6" t="s">
        <v>1060</v>
      </c>
      <c r="C52" s="7" t="s">
        <v>1529</v>
      </c>
      <c r="D52" s="10">
        <v>39063</v>
      </c>
      <c r="E52" s="10">
        <v>41973</v>
      </c>
      <c r="F52" s="10">
        <v>42003</v>
      </c>
      <c r="G52" s="5">
        <v>20</v>
      </c>
      <c r="H52" s="5">
        <v>20</v>
      </c>
      <c r="I52" s="11">
        <v>251.8</v>
      </c>
      <c r="J52" s="9">
        <f t="shared" si="17"/>
        <v>5</v>
      </c>
      <c r="K52" s="5">
        <v>3</v>
      </c>
      <c r="L52" s="5">
        <v>2</v>
      </c>
      <c r="M52" s="11">
        <f t="shared" si="18"/>
        <v>214.2</v>
      </c>
      <c r="N52" s="11">
        <v>126.3</v>
      </c>
      <c r="O52" s="11">
        <v>87.9</v>
      </c>
      <c r="P52" s="11">
        <f t="shared" si="8"/>
        <v>7411320</v>
      </c>
      <c r="Q52" s="11">
        <f t="shared" si="7"/>
        <v>3890943</v>
      </c>
      <c r="R52" s="11">
        <f t="shared" si="9"/>
        <v>3149811</v>
      </c>
      <c r="S52" s="11">
        <f t="shared" si="10"/>
        <v>370566</v>
      </c>
      <c r="T52" s="16"/>
    </row>
    <row r="53" spans="1:20" ht="10.5">
      <c r="A53" s="98">
        <v>24</v>
      </c>
      <c r="B53" s="6" t="s">
        <v>1061</v>
      </c>
      <c r="C53" s="7" t="s">
        <v>1726</v>
      </c>
      <c r="D53" s="10">
        <v>39063</v>
      </c>
      <c r="E53" s="10">
        <v>41973</v>
      </c>
      <c r="F53" s="10">
        <v>42003</v>
      </c>
      <c r="G53" s="5">
        <v>2</v>
      </c>
      <c r="H53" s="5">
        <v>2</v>
      </c>
      <c r="I53" s="11">
        <v>108.2</v>
      </c>
      <c r="J53" s="9">
        <f t="shared" si="17"/>
        <v>1</v>
      </c>
      <c r="K53" s="5">
        <v>0</v>
      </c>
      <c r="L53" s="5">
        <v>1</v>
      </c>
      <c r="M53" s="11">
        <f t="shared" si="18"/>
        <v>54.8</v>
      </c>
      <c r="N53" s="11">
        <v>0</v>
      </c>
      <c r="O53" s="11">
        <v>54.8</v>
      </c>
      <c r="P53" s="11">
        <f t="shared" si="8"/>
        <v>1896080</v>
      </c>
      <c r="Q53" s="11">
        <f t="shared" si="7"/>
        <v>995442</v>
      </c>
      <c r="R53" s="11">
        <f t="shared" si="9"/>
        <v>805834</v>
      </c>
      <c r="S53" s="11">
        <f t="shared" si="10"/>
        <v>94804</v>
      </c>
      <c r="T53" s="16"/>
    </row>
    <row r="54" spans="1:20" ht="10.5">
      <c r="A54" s="98">
        <v>25</v>
      </c>
      <c r="B54" s="6" t="s">
        <v>1062</v>
      </c>
      <c r="C54" s="7" t="s">
        <v>1725</v>
      </c>
      <c r="D54" s="10">
        <v>39063</v>
      </c>
      <c r="E54" s="10">
        <v>41973</v>
      </c>
      <c r="F54" s="10">
        <v>42003</v>
      </c>
      <c r="G54" s="5">
        <v>4</v>
      </c>
      <c r="H54" s="5">
        <v>4</v>
      </c>
      <c r="I54" s="11">
        <v>109.9</v>
      </c>
      <c r="J54" s="9">
        <f t="shared" si="17"/>
        <v>3</v>
      </c>
      <c r="K54" s="5">
        <v>1</v>
      </c>
      <c r="L54" s="5">
        <v>2</v>
      </c>
      <c r="M54" s="11">
        <f t="shared" si="18"/>
        <v>87.5</v>
      </c>
      <c r="N54" s="11">
        <v>31.7</v>
      </c>
      <c r="O54" s="11">
        <v>55.8</v>
      </c>
      <c r="P54" s="11">
        <f t="shared" si="8"/>
        <v>3027500</v>
      </c>
      <c r="Q54" s="11">
        <f t="shared" si="7"/>
        <v>1589437.5</v>
      </c>
      <c r="R54" s="11">
        <f t="shared" si="9"/>
        <v>1286687.5</v>
      </c>
      <c r="S54" s="11">
        <f t="shared" si="10"/>
        <v>151375</v>
      </c>
      <c r="T54" s="16"/>
    </row>
    <row r="55" spans="1:20" ht="10.5">
      <c r="A55" s="98">
        <v>26</v>
      </c>
      <c r="B55" s="6" t="s">
        <v>1063</v>
      </c>
      <c r="C55" s="7" t="s">
        <v>1520</v>
      </c>
      <c r="D55" s="10">
        <v>39022</v>
      </c>
      <c r="E55" s="10">
        <v>41973</v>
      </c>
      <c r="F55" s="10">
        <v>42003</v>
      </c>
      <c r="G55" s="5">
        <v>18</v>
      </c>
      <c r="H55" s="5">
        <v>18</v>
      </c>
      <c r="I55" s="11">
        <v>285.2</v>
      </c>
      <c r="J55" s="9">
        <f t="shared" si="17"/>
        <v>8</v>
      </c>
      <c r="K55" s="5">
        <v>0</v>
      </c>
      <c r="L55" s="5">
        <v>8</v>
      </c>
      <c r="M55" s="11">
        <f t="shared" si="18"/>
        <v>229.4</v>
      </c>
      <c r="N55" s="11">
        <v>0</v>
      </c>
      <c r="O55" s="11">
        <v>229.4</v>
      </c>
      <c r="P55" s="11">
        <f t="shared" si="8"/>
        <v>7937240</v>
      </c>
      <c r="Q55" s="11">
        <f t="shared" si="7"/>
        <v>4167051</v>
      </c>
      <c r="R55" s="11">
        <f t="shared" si="9"/>
        <v>3373327</v>
      </c>
      <c r="S55" s="11">
        <f t="shared" si="10"/>
        <v>396862</v>
      </c>
      <c r="T55" s="16"/>
    </row>
    <row r="56" spans="1:20" ht="10.5">
      <c r="A56" s="98">
        <v>27</v>
      </c>
      <c r="B56" s="6" t="s">
        <v>1064</v>
      </c>
      <c r="C56" s="7" t="s">
        <v>1524</v>
      </c>
      <c r="D56" s="10">
        <v>39023</v>
      </c>
      <c r="E56" s="10">
        <v>41973</v>
      </c>
      <c r="F56" s="10">
        <v>42003</v>
      </c>
      <c r="G56" s="5">
        <v>14</v>
      </c>
      <c r="H56" s="5">
        <v>14</v>
      </c>
      <c r="I56" s="11">
        <v>186.1</v>
      </c>
      <c r="J56" s="9">
        <f t="shared" si="17"/>
        <v>5</v>
      </c>
      <c r="K56" s="5">
        <v>2</v>
      </c>
      <c r="L56" s="5">
        <v>3</v>
      </c>
      <c r="M56" s="11">
        <f t="shared" si="18"/>
        <v>186.1</v>
      </c>
      <c r="N56" s="11">
        <v>73.1</v>
      </c>
      <c r="O56" s="11">
        <v>113</v>
      </c>
      <c r="P56" s="11">
        <f t="shared" si="8"/>
        <v>6439060</v>
      </c>
      <c r="Q56" s="11">
        <f t="shared" si="7"/>
        <v>3380506.5</v>
      </c>
      <c r="R56" s="11">
        <f t="shared" si="9"/>
        <v>2736600.5</v>
      </c>
      <c r="S56" s="11">
        <f t="shared" si="10"/>
        <v>321953</v>
      </c>
      <c r="T56" s="16"/>
    </row>
    <row r="57" spans="1:20" ht="10.5">
      <c r="A57" s="98">
        <v>28</v>
      </c>
      <c r="B57" s="6" t="s">
        <v>1065</v>
      </c>
      <c r="C57" s="7" t="s">
        <v>1522</v>
      </c>
      <c r="D57" s="10">
        <v>39023</v>
      </c>
      <c r="E57" s="10">
        <v>41973</v>
      </c>
      <c r="F57" s="10">
        <v>42003</v>
      </c>
      <c r="G57" s="5">
        <v>3</v>
      </c>
      <c r="H57" s="5">
        <v>3</v>
      </c>
      <c r="I57" s="11">
        <v>139.5</v>
      </c>
      <c r="J57" s="9">
        <f t="shared" si="17"/>
        <v>1</v>
      </c>
      <c r="K57" s="5">
        <v>0</v>
      </c>
      <c r="L57" s="5">
        <v>1</v>
      </c>
      <c r="M57" s="11">
        <f t="shared" si="18"/>
        <v>45.6</v>
      </c>
      <c r="N57" s="11">
        <v>0</v>
      </c>
      <c r="O57" s="11">
        <v>45.6</v>
      </c>
      <c r="P57" s="11">
        <f t="shared" si="8"/>
        <v>1577760</v>
      </c>
      <c r="Q57" s="11">
        <f t="shared" si="7"/>
        <v>828324</v>
      </c>
      <c r="R57" s="11">
        <f t="shared" si="9"/>
        <v>670548</v>
      </c>
      <c r="S57" s="11">
        <f t="shared" si="10"/>
        <v>78888</v>
      </c>
      <c r="T57" s="16"/>
    </row>
    <row r="58" spans="1:20" ht="10.5">
      <c r="A58" s="98">
        <v>29</v>
      </c>
      <c r="B58" s="6" t="s">
        <v>1066</v>
      </c>
      <c r="C58" s="7" t="s">
        <v>2218</v>
      </c>
      <c r="D58" s="10">
        <v>39052</v>
      </c>
      <c r="E58" s="10">
        <v>41973</v>
      </c>
      <c r="F58" s="10">
        <v>42003</v>
      </c>
      <c r="G58" s="5">
        <v>15</v>
      </c>
      <c r="H58" s="5">
        <v>15</v>
      </c>
      <c r="I58" s="11">
        <v>166.2</v>
      </c>
      <c r="J58" s="9">
        <f t="shared" si="17"/>
        <v>4</v>
      </c>
      <c r="K58" s="5">
        <v>0</v>
      </c>
      <c r="L58" s="5">
        <v>4</v>
      </c>
      <c r="M58" s="11">
        <f t="shared" si="18"/>
        <v>166.2</v>
      </c>
      <c r="N58" s="11">
        <v>0</v>
      </c>
      <c r="O58" s="11">
        <v>166.2</v>
      </c>
      <c r="P58" s="11">
        <f t="shared" si="8"/>
        <v>5750520</v>
      </c>
      <c r="Q58" s="11">
        <f t="shared" si="7"/>
        <v>3019023</v>
      </c>
      <c r="R58" s="11">
        <f t="shared" si="9"/>
        <v>2443971</v>
      </c>
      <c r="S58" s="11">
        <f t="shared" si="10"/>
        <v>287526</v>
      </c>
      <c r="T58" s="16"/>
    </row>
    <row r="59" spans="1:20" ht="10.5">
      <c r="A59" s="98">
        <v>30</v>
      </c>
      <c r="B59" s="6" t="s">
        <v>1067</v>
      </c>
      <c r="C59" s="7" t="s">
        <v>1521</v>
      </c>
      <c r="D59" s="10">
        <v>39052</v>
      </c>
      <c r="E59" s="10">
        <v>41973</v>
      </c>
      <c r="F59" s="10">
        <v>42003</v>
      </c>
      <c r="G59" s="5">
        <v>6</v>
      </c>
      <c r="H59" s="5">
        <v>6</v>
      </c>
      <c r="I59" s="11">
        <v>163.7</v>
      </c>
      <c r="J59" s="9">
        <f t="shared" si="17"/>
        <v>2</v>
      </c>
      <c r="K59" s="5">
        <v>0</v>
      </c>
      <c r="L59" s="5">
        <v>2</v>
      </c>
      <c r="M59" s="11">
        <f t="shared" si="18"/>
        <v>88.9</v>
      </c>
      <c r="N59" s="11">
        <v>0</v>
      </c>
      <c r="O59" s="11">
        <v>88.9</v>
      </c>
      <c r="P59" s="11">
        <f t="shared" si="8"/>
        <v>3075940</v>
      </c>
      <c r="Q59" s="11">
        <f t="shared" si="7"/>
        <v>1614868.5</v>
      </c>
      <c r="R59" s="11">
        <f t="shared" si="9"/>
        <v>1307274.5</v>
      </c>
      <c r="S59" s="11">
        <f t="shared" si="10"/>
        <v>153797</v>
      </c>
      <c r="T59" s="16"/>
    </row>
    <row r="60" spans="1:20" ht="10.5">
      <c r="A60" s="31">
        <v>31</v>
      </c>
      <c r="B60" s="6" t="s">
        <v>1068</v>
      </c>
      <c r="C60" s="7" t="s">
        <v>1528</v>
      </c>
      <c r="D60" s="10">
        <v>39033</v>
      </c>
      <c r="E60" s="10">
        <v>41973</v>
      </c>
      <c r="F60" s="10">
        <v>42003</v>
      </c>
      <c r="G60" s="5">
        <v>13</v>
      </c>
      <c r="H60" s="5">
        <v>13</v>
      </c>
      <c r="I60" s="11">
        <v>235.2</v>
      </c>
      <c r="J60" s="9">
        <f t="shared" si="17"/>
        <v>5</v>
      </c>
      <c r="K60" s="5">
        <v>3</v>
      </c>
      <c r="L60" s="5">
        <v>2</v>
      </c>
      <c r="M60" s="11">
        <f t="shared" si="18"/>
        <v>235.2</v>
      </c>
      <c r="N60" s="11">
        <v>118.3</v>
      </c>
      <c r="O60" s="11">
        <v>116.9</v>
      </c>
      <c r="P60" s="11">
        <f t="shared" si="8"/>
        <v>8137920</v>
      </c>
      <c r="Q60" s="11">
        <f t="shared" si="7"/>
        <v>4272408</v>
      </c>
      <c r="R60" s="11">
        <f t="shared" si="9"/>
        <v>3458616</v>
      </c>
      <c r="S60" s="11">
        <f t="shared" si="10"/>
        <v>406896</v>
      </c>
      <c r="T60" s="16"/>
    </row>
    <row r="61" spans="1:20" ht="10.5">
      <c r="A61" s="98">
        <v>32</v>
      </c>
      <c r="B61" s="6" t="s">
        <v>1069</v>
      </c>
      <c r="C61" s="7" t="s">
        <v>1723</v>
      </c>
      <c r="D61" s="10">
        <v>39022</v>
      </c>
      <c r="E61" s="10">
        <v>41973</v>
      </c>
      <c r="F61" s="10">
        <v>42003</v>
      </c>
      <c r="G61" s="5">
        <v>24</v>
      </c>
      <c r="H61" s="5">
        <v>24</v>
      </c>
      <c r="I61" s="11">
        <v>259.3</v>
      </c>
      <c r="J61" s="9">
        <f t="shared" si="17"/>
        <v>6</v>
      </c>
      <c r="K61" s="5">
        <v>3</v>
      </c>
      <c r="L61" s="5">
        <v>3</v>
      </c>
      <c r="M61" s="11">
        <f t="shared" si="18"/>
        <v>243.5</v>
      </c>
      <c r="N61" s="11">
        <v>122.1</v>
      </c>
      <c r="O61" s="11">
        <v>121.4</v>
      </c>
      <c r="P61" s="11">
        <f t="shared" si="8"/>
        <v>8425100</v>
      </c>
      <c r="Q61" s="11">
        <f t="shared" si="7"/>
        <v>4423177.5</v>
      </c>
      <c r="R61" s="11">
        <f t="shared" si="9"/>
        <v>3580667.5</v>
      </c>
      <c r="S61" s="11">
        <f t="shared" si="10"/>
        <v>421255</v>
      </c>
      <c r="T61" s="16"/>
    </row>
    <row r="62" spans="1:20" ht="21">
      <c r="A62" s="98"/>
      <c r="B62" s="30" t="s">
        <v>2221</v>
      </c>
      <c r="C62" s="5"/>
      <c r="D62" s="10"/>
      <c r="E62" s="5"/>
      <c r="F62" s="5"/>
      <c r="G62" s="5"/>
      <c r="H62" s="5"/>
      <c r="I62" s="11"/>
      <c r="J62" s="9"/>
      <c r="K62" s="5"/>
      <c r="L62" s="5"/>
      <c r="M62" s="11"/>
      <c r="N62" s="11"/>
      <c r="O62" s="11"/>
      <c r="P62" s="11"/>
      <c r="Q62" s="11"/>
      <c r="R62" s="11"/>
      <c r="S62" s="11"/>
      <c r="T62" s="16"/>
    </row>
    <row r="63" spans="1:20" ht="31.5">
      <c r="A63" s="98"/>
      <c r="B63" s="30" t="s">
        <v>2285</v>
      </c>
      <c r="C63" s="5" t="s">
        <v>1721</v>
      </c>
      <c r="D63" s="10" t="s">
        <v>1721</v>
      </c>
      <c r="E63" s="5" t="s">
        <v>1721</v>
      </c>
      <c r="F63" s="5" t="s">
        <v>1721</v>
      </c>
      <c r="G63" s="5">
        <f aca="true" t="shared" si="19" ref="G63:S63">SUM(G64:G71)</f>
        <v>153</v>
      </c>
      <c r="H63" s="5">
        <f t="shared" si="19"/>
        <v>153</v>
      </c>
      <c r="I63" s="11">
        <f t="shared" si="19"/>
        <v>2677.5000000000005</v>
      </c>
      <c r="J63" s="9">
        <f t="shared" si="19"/>
        <v>65</v>
      </c>
      <c r="K63" s="5">
        <f t="shared" si="19"/>
        <v>21</v>
      </c>
      <c r="L63" s="5">
        <f t="shared" si="19"/>
        <v>44</v>
      </c>
      <c r="M63" s="11">
        <f t="shared" si="19"/>
        <v>2663.2000000000003</v>
      </c>
      <c r="N63" s="11">
        <f t="shared" si="19"/>
        <v>925.1</v>
      </c>
      <c r="O63" s="11">
        <f t="shared" si="19"/>
        <v>1738.1</v>
      </c>
      <c r="P63" s="11">
        <f t="shared" si="19"/>
        <v>92146720</v>
      </c>
      <c r="Q63" s="11">
        <f t="shared" si="19"/>
        <v>48377028</v>
      </c>
      <c r="R63" s="11">
        <f t="shared" si="19"/>
        <v>39162356</v>
      </c>
      <c r="S63" s="11">
        <f t="shared" si="19"/>
        <v>4607336</v>
      </c>
      <c r="T63" s="16"/>
    </row>
    <row r="64" spans="1:20" ht="10.5">
      <c r="A64" s="98">
        <v>33</v>
      </c>
      <c r="B64" s="6" t="s">
        <v>1071</v>
      </c>
      <c r="C64" s="7" t="s">
        <v>1521</v>
      </c>
      <c r="D64" s="10">
        <v>40882</v>
      </c>
      <c r="E64" s="10">
        <v>41973</v>
      </c>
      <c r="F64" s="10">
        <v>42003</v>
      </c>
      <c r="G64" s="5">
        <v>14</v>
      </c>
      <c r="H64" s="5">
        <v>14</v>
      </c>
      <c r="I64" s="11">
        <v>410.5</v>
      </c>
      <c r="J64" s="9">
        <f aca="true" t="shared" si="20" ref="J64:J71">SUM(K64:L64)</f>
        <v>8</v>
      </c>
      <c r="K64" s="5">
        <v>4</v>
      </c>
      <c r="L64" s="5">
        <v>4</v>
      </c>
      <c r="M64" s="11">
        <f aca="true" t="shared" si="21" ref="M64:M71">SUM(N64:O64)</f>
        <v>410.5</v>
      </c>
      <c r="N64" s="11">
        <v>208.3</v>
      </c>
      <c r="O64" s="11">
        <v>202.2</v>
      </c>
      <c r="P64" s="11">
        <f t="shared" si="8"/>
        <v>14203300</v>
      </c>
      <c r="Q64" s="11">
        <f t="shared" si="7"/>
        <v>7456732.5</v>
      </c>
      <c r="R64" s="11">
        <f t="shared" si="9"/>
        <v>6036402.5</v>
      </c>
      <c r="S64" s="11">
        <f t="shared" si="10"/>
        <v>710165</v>
      </c>
      <c r="T64" s="16"/>
    </row>
    <row r="65" spans="1:20" ht="10.5">
      <c r="A65" s="98">
        <v>34</v>
      </c>
      <c r="B65" s="6" t="s">
        <v>1072</v>
      </c>
      <c r="C65" s="7" t="s">
        <v>2227</v>
      </c>
      <c r="D65" s="10">
        <v>40904</v>
      </c>
      <c r="E65" s="10">
        <v>41973</v>
      </c>
      <c r="F65" s="10">
        <v>42003</v>
      </c>
      <c r="G65" s="5">
        <v>10</v>
      </c>
      <c r="H65" s="5">
        <v>10</v>
      </c>
      <c r="I65" s="11">
        <v>179.6</v>
      </c>
      <c r="J65" s="9">
        <f t="shared" si="20"/>
        <v>4</v>
      </c>
      <c r="K65" s="5">
        <v>2</v>
      </c>
      <c r="L65" s="5">
        <v>2</v>
      </c>
      <c r="M65" s="11">
        <f t="shared" si="21"/>
        <v>179.6</v>
      </c>
      <c r="N65" s="11">
        <v>92.6</v>
      </c>
      <c r="O65" s="11">
        <v>87</v>
      </c>
      <c r="P65" s="11">
        <f t="shared" si="8"/>
        <v>6214160</v>
      </c>
      <c r="Q65" s="11">
        <f t="shared" si="7"/>
        <v>3262434</v>
      </c>
      <c r="R65" s="11">
        <f t="shared" si="9"/>
        <v>2641018</v>
      </c>
      <c r="S65" s="11">
        <f t="shared" si="10"/>
        <v>310708</v>
      </c>
      <c r="T65" s="16"/>
    </row>
    <row r="66" spans="1:20" ht="10.5">
      <c r="A66" s="98">
        <v>35</v>
      </c>
      <c r="B66" s="6" t="s">
        <v>1073</v>
      </c>
      <c r="C66" s="7" t="s">
        <v>1529</v>
      </c>
      <c r="D66" s="10">
        <v>40896</v>
      </c>
      <c r="E66" s="10">
        <v>41973</v>
      </c>
      <c r="F66" s="10">
        <v>42003</v>
      </c>
      <c r="G66" s="5">
        <v>11</v>
      </c>
      <c r="H66" s="5">
        <v>11</v>
      </c>
      <c r="I66" s="11">
        <v>204.9</v>
      </c>
      <c r="J66" s="9">
        <f t="shared" si="20"/>
        <v>5</v>
      </c>
      <c r="K66" s="5">
        <v>3</v>
      </c>
      <c r="L66" s="5">
        <v>2</v>
      </c>
      <c r="M66" s="11">
        <f t="shared" si="21"/>
        <v>204.89999999999998</v>
      </c>
      <c r="N66" s="11">
        <v>154.1</v>
      </c>
      <c r="O66" s="11">
        <v>50.8</v>
      </c>
      <c r="P66" s="11">
        <f t="shared" si="8"/>
        <v>7089539.999999999</v>
      </c>
      <c r="Q66" s="11">
        <f t="shared" si="7"/>
        <v>3722008.4999999995</v>
      </c>
      <c r="R66" s="11">
        <f t="shared" si="9"/>
        <v>3013054.4999999995</v>
      </c>
      <c r="S66" s="11">
        <f t="shared" si="10"/>
        <v>354477</v>
      </c>
      <c r="T66" s="16"/>
    </row>
    <row r="67" spans="1:20" ht="10.5">
      <c r="A67" s="98">
        <v>36</v>
      </c>
      <c r="B67" s="6" t="s">
        <v>1074</v>
      </c>
      <c r="C67" s="7" t="s">
        <v>1727</v>
      </c>
      <c r="D67" s="10">
        <v>40896</v>
      </c>
      <c r="E67" s="10">
        <v>41973</v>
      </c>
      <c r="F67" s="10">
        <v>42003</v>
      </c>
      <c r="G67" s="5">
        <v>7</v>
      </c>
      <c r="H67" s="5">
        <v>7</v>
      </c>
      <c r="I67" s="11">
        <v>171.4</v>
      </c>
      <c r="J67" s="9">
        <f t="shared" si="20"/>
        <v>4</v>
      </c>
      <c r="K67" s="5">
        <v>2</v>
      </c>
      <c r="L67" s="5">
        <v>2</v>
      </c>
      <c r="M67" s="11">
        <f t="shared" si="21"/>
        <v>171.4</v>
      </c>
      <c r="N67" s="11">
        <v>84.9</v>
      </c>
      <c r="O67" s="11">
        <v>86.5</v>
      </c>
      <c r="P67" s="11">
        <f t="shared" si="8"/>
        <v>5930440</v>
      </c>
      <c r="Q67" s="11">
        <f t="shared" si="7"/>
        <v>3113481</v>
      </c>
      <c r="R67" s="11">
        <f t="shared" si="9"/>
        <v>2520437</v>
      </c>
      <c r="S67" s="11">
        <f t="shared" si="10"/>
        <v>296522</v>
      </c>
      <c r="T67" s="16"/>
    </row>
    <row r="68" spans="1:20" ht="10.5">
      <c r="A68" s="98">
        <v>37</v>
      </c>
      <c r="B68" s="6" t="s">
        <v>1075</v>
      </c>
      <c r="C68" s="7" t="s">
        <v>1726</v>
      </c>
      <c r="D68" s="10">
        <v>40896</v>
      </c>
      <c r="E68" s="10">
        <v>41973</v>
      </c>
      <c r="F68" s="10">
        <v>42003</v>
      </c>
      <c r="G68" s="5">
        <v>9</v>
      </c>
      <c r="H68" s="5">
        <v>9</v>
      </c>
      <c r="I68" s="11">
        <v>171.9</v>
      </c>
      <c r="J68" s="9">
        <f t="shared" si="20"/>
        <v>4</v>
      </c>
      <c r="K68" s="5">
        <v>3</v>
      </c>
      <c r="L68" s="5">
        <v>1</v>
      </c>
      <c r="M68" s="11">
        <f t="shared" si="21"/>
        <v>171.89999999999998</v>
      </c>
      <c r="N68" s="11">
        <v>129.2</v>
      </c>
      <c r="O68" s="11">
        <v>42.7</v>
      </c>
      <c r="P68" s="11">
        <f t="shared" si="8"/>
        <v>5947739.999999999</v>
      </c>
      <c r="Q68" s="11">
        <f t="shared" si="7"/>
        <v>3122563.4999999995</v>
      </c>
      <c r="R68" s="11">
        <f t="shared" si="9"/>
        <v>2527789.4999999995</v>
      </c>
      <c r="S68" s="11">
        <f t="shared" si="10"/>
        <v>297386.99999999994</v>
      </c>
      <c r="T68" s="16"/>
    </row>
    <row r="69" spans="1:20" ht="10.5">
      <c r="A69" s="98">
        <v>38</v>
      </c>
      <c r="B69" s="163" t="s">
        <v>1076</v>
      </c>
      <c r="C69" s="7" t="s">
        <v>1523</v>
      </c>
      <c r="D69" s="10">
        <v>40882</v>
      </c>
      <c r="E69" s="10">
        <v>41973</v>
      </c>
      <c r="F69" s="10">
        <v>42003</v>
      </c>
      <c r="G69" s="5">
        <v>33</v>
      </c>
      <c r="H69" s="5">
        <v>33</v>
      </c>
      <c r="I69" s="11">
        <v>501.1</v>
      </c>
      <c r="J69" s="9">
        <f t="shared" si="20"/>
        <v>13</v>
      </c>
      <c r="K69" s="5">
        <v>1</v>
      </c>
      <c r="L69" s="5">
        <v>12</v>
      </c>
      <c r="M69" s="11">
        <f t="shared" si="21"/>
        <v>486.8</v>
      </c>
      <c r="N69" s="11">
        <v>24.2</v>
      </c>
      <c r="O69" s="11">
        <v>462.6</v>
      </c>
      <c r="P69" s="11">
        <f t="shared" si="8"/>
        <v>16843280</v>
      </c>
      <c r="Q69" s="11">
        <f t="shared" si="7"/>
        <v>8842722</v>
      </c>
      <c r="R69" s="11">
        <f t="shared" si="9"/>
        <v>7158394</v>
      </c>
      <c r="S69" s="11">
        <f t="shared" si="10"/>
        <v>842164</v>
      </c>
      <c r="T69" s="16"/>
    </row>
    <row r="70" spans="1:20" ht="10.5">
      <c r="A70" s="98">
        <v>39</v>
      </c>
      <c r="B70" s="163" t="s">
        <v>1077</v>
      </c>
      <c r="C70" s="7" t="s">
        <v>1531</v>
      </c>
      <c r="D70" s="10">
        <v>40896</v>
      </c>
      <c r="E70" s="10">
        <v>41973</v>
      </c>
      <c r="F70" s="10">
        <v>42003</v>
      </c>
      <c r="G70" s="5">
        <v>34</v>
      </c>
      <c r="H70" s="5">
        <v>34</v>
      </c>
      <c r="I70" s="11">
        <v>512.2</v>
      </c>
      <c r="J70" s="9">
        <f t="shared" si="20"/>
        <v>11</v>
      </c>
      <c r="K70" s="5">
        <v>2</v>
      </c>
      <c r="L70" s="5">
        <v>9</v>
      </c>
      <c r="M70" s="11">
        <f t="shared" si="21"/>
        <v>512.2</v>
      </c>
      <c r="N70" s="11">
        <v>92.7</v>
      </c>
      <c r="O70" s="11">
        <v>419.5</v>
      </c>
      <c r="P70" s="11">
        <f t="shared" si="8"/>
        <v>17722120</v>
      </c>
      <c r="Q70" s="11">
        <f t="shared" si="7"/>
        <v>9304113</v>
      </c>
      <c r="R70" s="11">
        <f t="shared" si="9"/>
        <v>7531901</v>
      </c>
      <c r="S70" s="11">
        <f t="shared" si="10"/>
        <v>886106</v>
      </c>
      <c r="T70" s="16"/>
    </row>
    <row r="71" spans="1:20" ht="10.5">
      <c r="A71" s="98">
        <v>40</v>
      </c>
      <c r="B71" s="6" t="s">
        <v>1078</v>
      </c>
      <c r="C71" s="7" t="s">
        <v>1731</v>
      </c>
      <c r="D71" s="10">
        <v>40882</v>
      </c>
      <c r="E71" s="10">
        <v>41973</v>
      </c>
      <c r="F71" s="10">
        <v>42003</v>
      </c>
      <c r="G71" s="5">
        <v>35</v>
      </c>
      <c r="H71" s="5">
        <v>35</v>
      </c>
      <c r="I71" s="11">
        <v>525.9</v>
      </c>
      <c r="J71" s="9">
        <f t="shared" si="20"/>
        <v>16</v>
      </c>
      <c r="K71" s="5">
        <v>4</v>
      </c>
      <c r="L71" s="5">
        <v>12</v>
      </c>
      <c r="M71" s="11">
        <f t="shared" si="21"/>
        <v>525.9</v>
      </c>
      <c r="N71" s="11">
        <v>139.1</v>
      </c>
      <c r="O71" s="11">
        <v>386.8</v>
      </c>
      <c r="P71" s="11">
        <f t="shared" si="8"/>
        <v>18196140</v>
      </c>
      <c r="Q71" s="11">
        <f t="shared" si="7"/>
        <v>9552973.5</v>
      </c>
      <c r="R71" s="11">
        <f t="shared" si="9"/>
        <v>7733359.5</v>
      </c>
      <c r="S71" s="11">
        <f t="shared" si="10"/>
        <v>909807</v>
      </c>
      <c r="T71" s="16"/>
    </row>
    <row r="72" spans="1:20" ht="10.5">
      <c r="A72" s="98"/>
      <c r="B72" s="53" t="s">
        <v>854</v>
      </c>
      <c r="C72" s="7"/>
      <c r="D72" s="10"/>
      <c r="E72" s="3"/>
      <c r="F72" s="164"/>
      <c r="G72" s="5"/>
      <c r="H72" s="5"/>
      <c r="I72" s="11"/>
      <c r="J72" s="9"/>
      <c r="K72" s="5"/>
      <c r="L72" s="5"/>
      <c r="M72" s="11"/>
      <c r="N72" s="11"/>
      <c r="O72" s="11"/>
      <c r="P72" s="11"/>
      <c r="Q72" s="11"/>
      <c r="R72" s="11"/>
      <c r="S72" s="11"/>
      <c r="T72" s="16"/>
    </row>
    <row r="73" spans="1:20" ht="21">
      <c r="A73" s="98"/>
      <c r="B73" s="30" t="s">
        <v>239</v>
      </c>
      <c r="C73" s="5"/>
      <c r="D73" s="10"/>
      <c r="E73" s="5"/>
      <c r="F73" s="5"/>
      <c r="G73" s="5"/>
      <c r="H73" s="5"/>
      <c r="I73" s="11"/>
      <c r="J73" s="9"/>
      <c r="K73" s="5"/>
      <c r="L73" s="5"/>
      <c r="M73" s="11"/>
      <c r="N73" s="11"/>
      <c r="O73" s="11"/>
      <c r="P73" s="11"/>
      <c r="Q73" s="11"/>
      <c r="R73" s="11"/>
      <c r="S73" s="11"/>
      <c r="T73" s="16"/>
    </row>
    <row r="74" spans="1:20" ht="31.5">
      <c r="A74" s="98"/>
      <c r="B74" s="30" t="s">
        <v>2286</v>
      </c>
      <c r="C74" s="5" t="s">
        <v>1721</v>
      </c>
      <c r="D74" s="10" t="s">
        <v>1721</v>
      </c>
      <c r="E74" s="5" t="s">
        <v>1721</v>
      </c>
      <c r="F74" s="5" t="s">
        <v>1721</v>
      </c>
      <c r="G74" s="5">
        <f aca="true" t="shared" si="22" ref="G74:S74">SUM(G75:G84)</f>
        <v>111</v>
      </c>
      <c r="H74" s="5">
        <f t="shared" si="22"/>
        <v>111</v>
      </c>
      <c r="I74" s="11">
        <f t="shared" si="22"/>
        <v>2017.5000000000002</v>
      </c>
      <c r="J74" s="9">
        <f t="shared" si="22"/>
        <v>39</v>
      </c>
      <c r="K74" s="5">
        <f t="shared" si="22"/>
        <v>11</v>
      </c>
      <c r="L74" s="5">
        <f t="shared" si="22"/>
        <v>28</v>
      </c>
      <c r="M74" s="11">
        <f t="shared" si="22"/>
        <v>1625.1000000000001</v>
      </c>
      <c r="N74" s="11">
        <f t="shared" si="22"/>
        <v>516.8000000000001</v>
      </c>
      <c r="O74" s="11">
        <f t="shared" si="22"/>
        <v>1108.3</v>
      </c>
      <c r="P74" s="11">
        <f t="shared" si="22"/>
        <v>56228460</v>
      </c>
      <c r="Q74" s="11">
        <f t="shared" si="22"/>
        <v>29519941.5</v>
      </c>
      <c r="R74" s="11">
        <f t="shared" si="22"/>
        <v>23897095.5</v>
      </c>
      <c r="S74" s="11">
        <f t="shared" si="22"/>
        <v>2811423</v>
      </c>
      <c r="T74" s="16"/>
    </row>
    <row r="75" spans="1:20" ht="10.5">
      <c r="A75" s="98">
        <v>41</v>
      </c>
      <c r="B75" s="6" t="s">
        <v>1080</v>
      </c>
      <c r="C75" s="7" t="s">
        <v>865</v>
      </c>
      <c r="D75" s="10">
        <v>36055</v>
      </c>
      <c r="E75" s="10">
        <v>41973</v>
      </c>
      <c r="F75" s="10">
        <v>42003</v>
      </c>
      <c r="G75" s="5">
        <v>12</v>
      </c>
      <c r="H75" s="5">
        <v>12</v>
      </c>
      <c r="I75" s="11">
        <v>102</v>
      </c>
      <c r="J75" s="9">
        <f aca="true" t="shared" si="23" ref="J75:J84">SUM(K75:L75)</f>
        <v>2</v>
      </c>
      <c r="K75" s="5">
        <v>0</v>
      </c>
      <c r="L75" s="5">
        <v>2</v>
      </c>
      <c r="M75" s="11">
        <f aca="true" t="shared" si="24" ref="M75:M84">SUM(N75:O75)</f>
        <v>102</v>
      </c>
      <c r="N75" s="11">
        <v>0</v>
      </c>
      <c r="O75" s="11">
        <v>102</v>
      </c>
      <c r="P75" s="11">
        <f t="shared" si="8"/>
        <v>3529200</v>
      </c>
      <c r="Q75" s="11">
        <f t="shared" si="7"/>
        <v>1852830</v>
      </c>
      <c r="R75" s="11">
        <f t="shared" si="9"/>
        <v>1499910</v>
      </c>
      <c r="S75" s="11">
        <f t="shared" si="10"/>
        <v>176460</v>
      </c>
      <c r="T75" s="16"/>
    </row>
    <row r="76" spans="1:20" ht="10.5">
      <c r="A76" s="98">
        <v>42</v>
      </c>
      <c r="B76" s="6" t="s">
        <v>1081</v>
      </c>
      <c r="C76" s="7" t="s">
        <v>871</v>
      </c>
      <c r="D76" s="10">
        <v>36355</v>
      </c>
      <c r="E76" s="10">
        <v>41973</v>
      </c>
      <c r="F76" s="10">
        <v>42003</v>
      </c>
      <c r="G76" s="5">
        <v>2</v>
      </c>
      <c r="H76" s="5">
        <v>2</v>
      </c>
      <c r="I76" s="11">
        <v>219.4</v>
      </c>
      <c r="J76" s="9">
        <f t="shared" si="23"/>
        <v>2</v>
      </c>
      <c r="K76" s="5">
        <v>0</v>
      </c>
      <c r="L76" s="5">
        <v>2</v>
      </c>
      <c r="M76" s="11">
        <f t="shared" si="24"/>
        <v>57.9</v>
      </c>
      <c r="N76" s="11">
        <v>0</v>
      </c>
      <c r="O76" s="11">
        <v>57.9</v>
      </c>
      <c r="P76" s="11">
        <f>M76*34600</f>
        <v>2003340</v>
      </c>
      <c r="Q76" s="11">
        <f t="shared" si="7"/>
        <v>1051753.5</v>
      </c>
      <c r="R76" s="11">
        <f>P76-Q76-S76</f>
        <v>851419.5</v>
      </c>
      <c r="S76" s="11">
        <f>P76*0.05</f>
        <v>100167</v>
      </c>
      <c r="T76" s="16"/>
    </row>
    <row r="77" spans="1:20" ht="10.5">
      <c r="A77" s="98">
        <v>43</v>
      </c>
      <c r="B77" s="6" t="s">
        <v>1082</v>
      </c>
      <c r="C77" s="7" t="s">
        <v>864</v>
      </c>
      <c r="D77" s="10">
        <v>36417</v>
      </c>
      <c r="E77" s="10">
        <v>41973</v>
      </c>
      <c r="F77" s="10">
        <v>42003</v>
      </c>
      <c r="G77" s="5">
        <v>3</v>
      </c>
      <c r="H77" s="5">
        <v>3</v>
      </c>
      <c r="I77" s="11">
        <v>212.3</v>
      </c>
      <c r="J77" s="9">
        <f t="shared" si="23"/>
        <v>2</v>
      </c>
      <c r="K77" s="5">
        <v>0</v>
      </c>
      <c r="L77" s="5">
        <v>2</v>
      </c>
      <c r="M77" s="11">
        <f t="shared" si="24"/>
        <v>71.7</v>
      </c>
      <c r="N77" s="11">
        <v>0</v>
      </c>
      <c r="O77" s="11">
        <v>71.7</v>
      </c>
      <c r="P77" s="11">
        <f>M77*34600</f>
        <v>2480820</v>
      </c>
      <c r="Q77" s="11">
        <f t="shared" si="7"/>
        <v>1302430.5</v>
      </c>
      <c r="R77" s="11">
        <f>P77-Q77-S77</f>
        <v>1054348.5</v>
      </c>
      <c r="S77" s="11">
        <f>P77*0.05</f>
        <v>124041</v>
      </c>
      <c r="T77" s="16"/>
    </row>
    <row r="78" spans="1:20" ht="10.5">
      <c r="A78" s="98">
        <v>44</v>
      </c>
      <c r="B78" s="6" t="s">
        <v>1580</v>
      </c>
      <c r="C78" s="7" t="s">
        <v>863</v>
      </c>
      <c r="D78" s="10">
        <v>36055</v>
      </c>
      <c r="E78" s="10">
        <v>41973</v>
      </c>
      <c r="F78" s="10">
        <v>42003</v>
      </c>
      <c r="G78" s="5">
        <v>13</v>
      </c>
      <c r="H78" s="5">
        <v>13</v>
      </c>
      <c r="I78" s="11">
        <v>166.6</v>
      </c>
      <c r="J78" s="9">
        <f t="shared" si="23"/>
        <v>4</v>
      </c>
      <c r="K78" s="5">
        <v>0</v>
      </c>
      <c r="L78" s="5">
        <v>4</v>
      </c>
      <c r="M78" s="11">
        <f t="shared" si="24"/>
        <v>166.6</v>
      </c>
      <c r="N78" s="11">
        <v>0</v>
      </c>
      <c r="O78" s="11">
        <v>166.6</v>
      </c>
      <c r="P78" s="11">
        <f t="shared" si="8"/>
        <v>5764360</v>
      </c>
      <c r="Q78" s="11">
        <f t="shared" si="7"/>
        <v>3026289</v>
      </c>
      <c r="R78" s="11">
        <f t="shared" si="9"/>
        <v>2449853</v>
      </c>
      <c r="S78" s="11">
        <f t="shared" si="10"/>
        <v>288218</v>
      </c>
      <c r="T78" s="16"/>
    </row>
    <row r="79" spans="1:20" ht="10.5">
      <c r="A79" s="98">
        <v>45</v>
      </c>
      <c r="B79" s="6" t="s">
        <v>1581</v>
      </c>
      <c r="C79" s="7" t="s">
        <v>2229</v>
      </c>
      <c r="D79" s="10">
        <v>34866</v>
      </c>
      <c r="E79" s="10">
        <v>41973</v>
      </c>
      <c r="F79" s="10">
        <v>42003</v>
      </c>
      <c r="G79" s="5">
        <v>24</v>
      </c>
      <c r="H79" s="5">
        <v>24</v>
      </c>
      <c r="I79" s="11">
        <v>399.5</v>
      </c>
      <c r="J79" s="9">
        <f t="shared" si="23"/>
        <v>8</v>
      </c>
      <c r="K79" s="5">
        <v>3</v>
      </c>
      <c r="L79" s="5">
        <v>5</v>
      </c>
      <c r="M79" s="11">
        <f t="shared" si="24"/>
        <v>399.5</v>
      </c>
      <c r="N79" s="11">
        <v>184.2</v>
      </c>
      <c r="O79" s="11">
        <v>215.3</v>
      </c>
      <c r="P79" s="11">
        <f t="shared" si="8"/>
        <v>13822700</v>
      </c>
      <c r="Q79" s="11">
        <f t="shared" si="7"/>
        <v>7256917.5</v>
      </c>
      <c r="R79" s="11">
        <f t="shared" si="9"/>
        <v>5874647.5</v>
      </c>
      <c r="S79" s="11">
        <f t="shared" si="10"/>
        <v>691135</v>
      </c>
      <c r="T79" s="16"/>
    </row>
    <row r="80" spans="1:20" ht="10.5">
      <c r="A80" s="98">
        <v>46</v>
      </c>
      <c r="B80" s="6" t="s">
        <v>1582</v>
      </c>
      <c r="C80" s="7" t="s">
        <v>862</v>
      </c>
      <c r="D80" s="10">
        <v>36055</v>
      </c>
      <c r="E80" s="10">
        <v>41973</v>
      </c>
      <c r="F80" s="10">
        <v>42003</v>
      </c>
      <c r="G80" s="5">
        <v>11</v>
      </c>
      <c r="H80" s="5">
        <v>11</v>
      </c>
      <c r="I80" s="11">
        <v>338.2</v>
      </c>
      <c r="J80" s="9">
        <f t="shared" si="23"/>
        <v>7</v>
      </c>
      <c r="K80" s="5">
        <v>4</v>
      </c>
      <c r="L80" s="5">
        <v>3</v>
      </c>
      <c r="M80" s="11">
        <f t="shared" si="24"/>
        <v>306.5</v>
      </c>
      <c r="N80" s="11">
        <v>164.9</v>
      </c>
      <c r="O80" s="11">
        <v>141.6</v>
      </c>
      <c r="P80" s="11">
        <f t="shared" si="8"/>
        <v>10604900</v>
      </c>
      <c r="Q80" s="11">
        <f t="shared" si="7"/>
        <v>5567572.5</v>
      </c>
      <c r="R80" s="11">
        <f t="shared" si="9"/>
        <v>4507082.5</v>
      </c>
      <c r="S80" s="11">
        <f t="shared" si="10"/>
        <v>530245</v>
      </c>
      <c r="T80" s="16"/>
    </row>
    <row r="81" spans="1:20" ht="10.5">
      <c r="A81" s="98">
        <v>47</v>
      </c>
      <c r="B81" s="6" t="s">
        <v>1583</v>
      </c>
      <c r="C81" s="7" t="s">
        <v>859</v>
      </c>
      <c r="D81" s="10">
        <v>36055</v>
      </c>
      <c r="E81" s="10">
        <v>41973</v>
      </c>
      <c r="F81" s="10">
        <v>42003</v>
      </c>
      <c r="G81" s="5">
        <v>12</v>
      </c>
      <c r="H81" s="5">
        <v>12</v>
      </c>
      <c r="I81" s="11">
        <v>102.3</v>
      </c>
      <c r="J81" s="9">
        <f t="shared" si="23"/>
        <v>2</v>
      </c>
      <c r="K81" s="5">
        <v>0</v>
      </c>
      <c r="L81" s="5">
        <v>2</v>
      </c>
      <c r="M81" s="11">
        <f t="shared" si="24"/>
        <v>102.3</v>
      </c>
      <c r="N81" s="11">
        <v>0</v>
      </c>
      <c r="O81" s="11">
        <v>102.3</v>
      </c>
      <c r="P81" s="11">
        <f t="shared" si="8"/>
        <v>3539580</v>
      </c>
      <c r="Q81" s="11">
        <f t="shared" si="7"/>
        <v>1858279.5</v>
      </c>
      <c r="R81" s="11">
        <f t="shared" si="9"/>
        <v>1504321.5</v>
      </c>
      <c r="S81" s="11">
        <f t="shared" si="10"/>
        <v>176979</v>
      </c>
      <c r="T81" s="16"/>
    </row>
    <row r="82" spans="1:20" ht="10.5">
      <c r="A82" s="98">
        <v>48</v>
      </c>
      <c r="B82" s="6" t="s">
        <v>1584</v>
      </c>
      <c r="C82" s="7" t="s">
        <v>858</v>
      </c>
      <c r="D82" s="10">
        <v>36068</v>
      </c>
      <c r="E82" s="10">
        <v>41973</v>
      </c>
      <c r="F82" s="10">
        <v>42003</v>
      </c>
      <c r="G82" s="5">
        <v>7</v>
      </c>
      <c r="H82" s="5">
        <v>7</v>
      </c>
      <c r="I82" s="11">
        <v>166.7</v>
      </c>
      <c r="J82" s="9">
        <f t="shared" si="23"/>
        <v>4</v>
      </c>
      <c r="K82" s="5">
        <v>3</v>
      </c>
      <c r="L82" s="5">
        <v>1</v>
      </c>
      <c r="M82" s="11">
        <f t="shared" si="24"/>
        <v>166.7</v>
      </c>
      <c r="N82" s="11">
        <v>126.8</v>
      </c>
      <c r="O82" s="11">
        <v>39.9</v>
      </c>
      <c r="P82" s="11">
        <f t="shared" si="8"/>
        <v>5767820</v>
      </c>
      <c r="Q82" s="11">
        <f t="shared" si="7"/>
        <v>3028105.5</v>
      </c>
      <c r="R82" s="11">
        <f t="shared" si="9"/>
        <v>2451323.5</v>
      </c>
      <c r="S82" s="11">
        <f t="shared" si="10"/>
        <v>288391</v>
      </c>
      <c r="T82" s="16"/>
    </row>
    <row r="83" spans="1:20" ht="10.5">
      <c r="A83" s="98">
        <v>49</v>
      </c>
      <c r="B83" s="6" t="s">
        <v>1585</v>
      </c>
      <c r="C83" s="7" t="s">
        <v>857</v>
      </c>
      <c r="D83" s="10">
        <v>36055</v>
      </c>
      <c r="E83" s="10">
        <v>41973</v>
      </c>
      <c r="F83" s="10">
        <v>42003</v>
      </c>
      <c r="G83" s="5">
        <v>7</v>
      </c>
      <c r="H83" s="5">
        <v>7</v>
      </c>
      <c r="I83" s="11">
        <v>104.1</v>
      </c>
      <c r="J83" s="9">
        <f t="shared" si="23"/>
        <v>3</v>
      </c>
      <c r="K83" s="5">
        <v>0</v>
      </c>
      <c r="L83" s="5">
        <v>3</v>
      </c>
      <c r="M83" s="11">
        <f t="shared" si="24"/>
        <v>85.5</v>
      </c>
      <c r="N83" s="11">
        <v>0</v>
      </c>
      <c r="O83" s="11">
        <v>85.5</v>
      </c>
      <c r="P83" s="11">
        <f t="shared" si="8"/>
        <v>2958300</v>
      </c>
      <c r="Q83" s="11">
        <f t="shared" si="7"/>
        <v>1553107.5</v>
      </c>
      <c r="R83" s="11">
        <f t="shared" si="9"/>
        <v>1257277.5</v>
      </c>
      <c r="S83" s="11">
        <f t="shared" si="10"/>
        <v>147915</v>
      </c>
      <c r="T83" s="16"/>
    </row>
    <row r="84" spans="1:20" ht="10.5">
      <c r="A84" s="98">
        <v>50</v>
      </c>
      <c r="B84" s="6" t="s">
        <v>1586</v>
      </c>
      <c r="C84" s="7" t="s">
        <v>1532</v>
      </c>
      <c r="D84" s="10">
        <v>33472</v>
      </c>
      <c r="E84" s="10">
        <v>41973</v>
      </c>
      <c r="F84" s="10">
        <v>42003</v>
      </c>
      <c r="G84" s="5">
        <v>20</v>
      </c>
      <c r="H84" s="5">
        <v>20</v>
      </c>
      <c r="I84" s="11">
        <v>206.4</v>
      </c>
      <c r="J84" s="9">
        <f t="shared" si="23"/>
        <v>5</v>
      </c>
      <c r="K84" s="5">
        <v>1</v>
      </c>
      <c r="L84" s="5">
        <v>4</v>
      </c>
      <c r="M84" s="11">
        <f t="shared" si="24"/>
        <v>166.4</v>
      </c>
      <c r="N84" s="11">
        <v>40.9</v>
      </c>
      <c r="O84" s="11">
        <v>125.5</v>
      </c>
      <c r="P84" s="11">
        <f t="shared" si="8"/>
        <v>5757440</v>
      </c>
      <c r="Q84" s="11">
        <f t="shared" si="7"/>
        <v>3022656</v>
      </c>
      <c r="R84" s="11">
        <f t="shared" si="9"/>
        <v>2446912</v>
      </c>
      <c r="S84" s="11">
        <f t="shared" si="10"/>
        <v>287872</v>
      </c>
      <c r="T84" s="16"/>
    </row>
    <row r="85" spans="1:21" ht="21">
      <c r="A85" s="98"/>
      <c r="B85" s="30" t="s">
        <v>240</v>
      </c>
      <c r="C85" s="5"/>
      <c r="D85" s="10"/>
      <c r="E85" s="5"/>
      <c r="F85" s="5"/>
      <c r="G85" s="5"/>
      <c r="H85" s="5"/>
      <c r="I85" s="11"/>
      <c r="J85" s="9"/>
      <c r="K85" s="5"/>
      <c r="L85" s="5"/>
      <c r="M85" s="11"/>
      <c r="N85" s="11"/>
      <c r="O85" s="11"/>
      <c r="P85" s="11"/>
      <c r="Q85" s="11"/>
      <c r="R85" s="11"/>
      <c r="S85" s="11"/>
      <c r="T85" s="16"/>
      <c r="U85" s="165"/>
    </row>
    <row r="86" spans="1:21" ht="31.5">
      <c r="A86" s="98"/>
      <c r="B86" s="30" t="s">
        <v>2287</v>
      </c>
      <c r="C86" s="5" t="s">
        <v>1721</v>
      </c>
      <c r="D86" s="10" t="s">
        <v>1721</v>
      </c>
      <c r="E86" s="5" t="s">
        <v>1721</v>
      </c>
      <c r="F86" s="5" t="s">
        <v>1721</v>
      </c>
      <c r="G86" s="5">
        <f aca="true" t="shared" si="25" ref="G86:S86">SUM(G87:G98)</f>
        <v>257</v>
      </c>
      <c r="H86" s="5">
        <f t="shared" si="25"/>
        <v>257</v>
      </c>
      <c r="I86" s="11">
        <f t="shared" si="25"/>
        <v>5250.799999999999</v>
      </c>
      <c r="J86" s="9">
        <f t="shared" si="25"/>
        <v>98</v>
      </c>
      <c r="K86" s="5">
        <f t="shared" si="25"/>
        <v>24</v>
      </c>
      <c r="L86" s="5">
        <f t="shared" si="25"/>
        <v>74</v>
      </c>
      <c r="M86" s="11">
        <f t="shared" si="25"/>
        <v>3317.16</v>
      </c>
      <c r="N86" s="11">
        <f t="shared" si="25"/>
        <v>973.7199999999999</v>
      </c>
      <c r="O86" s="11">
        <f t="shared" si="25"/>
        <v>2343.4399999999996</v>
      </c>
      <c r="P86" s="11">
        <f t="shared" si="25"/>
        <v>114773736</v>
      </c>
      <c r="Q86" s="11">
        <f t="shared" si="25"/>
        <v>60256211.4</v>
      </c>
      <c r="R86" s="11">
        <f t="shared" si="25"/>
        <v>48778837.8</v>
      </c>
      <c r="S86" s="11">
        <f t="shared" si="25"/>
        <v>5738686.8</v>
      </c>
      <c r="T86" s="16"/>
      <c r="U86" s="165"/>
    </row>
    <row r="87" spans="1:21" ht="10.5">
      <c r="A87" s="98">
        <v>51</v>
      </c>
      <c r="B87" s="6" t="s">
        <v>1587</v>
      </c>
      <c r="C87" s="7" t="s">
        <v>1534</v>
      </c>
      <c r="D87" s="10">
        <v>36244</v>
      </c>
      <c r="E87" s="10">
        <v>41973</v>
      </c>
      <c r="F87" s="10">
        <v>42003</v>
      </c>
      <c r="G87" s="5">
        <v>5</v>
      </c>
      <c r="H87" s="5">
        <v>5</v>
      </c>
      <c r="I87" s="11">
        <v>356.7</v>
      </c>
      <c r="J87" s="9">
        <f>SUM(K87:L87)</f>
        <v>3</v>
      </c>
      <c r="K87" s="5">
        <v>0</v>
      </c>
      <c r="L87" s="5">
        <v>3</v>
      </c>
      <c r="M87" s="11">
        <f>SUM(N87:O87)</f>
        <v>78.24</v>
      </c>
      <c r="N87" s="11">
        <v>0</v>
      </c>
      <c r="O87" s="11">
        <v>78.24</v>
      </c>
      <c r="P87" s="11">
        <f aca="true" t="shared" si="26" ref="P87:P135">M87*34600</f>
        <v>2707104</v>
      </c>
      <c r="Q87" s="11">
        <f aca="true" t="shared" si="27" ref="Q87:Q151">P87*0.525</f>
        <v>1421229.6</v>
      </c>
      <c r="R87" s="11">
        <f aca="true" t="shared" si="28" ref="R87:R135">P87-Q87-S87</f>
        <v>1150519.2</v>
      </c>
      <c r="S87" s="11">
        <f aca="true" t="shared" si="29" ref="S87:S135">P87*0.05</f>
        <v>135355.2</v>
      </c>
      <c r="T87" s="16"/>
      <c r="U87" s="165"/>
    </row>
    <row r="88" spans="1:21" ht="10.5">
      <c r="A88" s="98">
        <v>52</v>
      </c>
      <c r="B88" s="6" t="s">
        <v>703</v>
      </c>
      <c r="C88" s="7" t="s">
        <v>2230</v>
      </c>
      <c r="D88" s="10">
        <v>35573</v>
      </c>
      <c r="E88" s="10">
        <v>41973</v>
      </c>
      <c r="F88" s="10">
        <v>42003</v>
      </c>
      <c r="G88" s="5">
        <v>24</v>
      </c>
      <c r="H88" s="5">
        <v>24</v>
      </c>
      <c r="I88" s="11">
        <v>372.6</v>
      </c>
      <c r="J88" s="9">
        <f aca="true" t="shared" si="30" ref="J88:J98">SUM(K88:L88)</f>
        <v>9</v>
      </c>
      <c r="K88" s="5">
        <v>4</v>
      </c>
      <c r="L88" s="5">
        <v>5</v>
      </c>
      <c r="M88" s="11">
        <f aca="true" t="shared" si="31" ref="M88:M98">SUM(N88:O88)</f>
        <v>330.28999999999996</v>
      </c>
      <c r="N88" s="11">
        <v>122.41</v>
      </c>
      <c r="O88" s="11">
        <v>207.88</v>
      </c>
      <c r="P88" s="11">
        <f t="shared" si="26"/>
        <v>11428033.999999998</v>
      </c>
      <c r="Q88" s="11">
        <f t="shared" si="27"/>
        <v>5999717.85</v>
      </c>
      <c r="R88" s="11">
        <f t="shared" si="28"/>
        <v>4856914.449999998</v>
      </c>
      <c r="S88" s="11">
        <f t="shared" si="29"/>
        <v>571401.7</v>
      </c>
      <c r="T88" s="16"/>
      <c r="U88" s="165"/>
    </row>
    <row r="89" spans="1:21" ht="10.5">
      <c r="A89" s="98">
        <v>53</v>
      </c>
      <c r="B89" s="6" t="s">
        <v>728</v>
      </c>
      <c r="C89" s="7" t="s">
        <v>2229</v>
      </c>
      <c r="D89" s="10">
        <v>35573</v>
      </c>
      <c r="E89" s="10">
        <v>41973</v>
      </c>
      <c r="F89" s="10">
        <v>42003</v>
      </c>
      <c r="G89" s="5">
        <v>10</v>
      </c>
      <c r="H89" s="5">
        <v>10</v>
      </c>
      <c r="I89" s="11">
        <v>445</v>
      </c>
      <c r="J89" s="9">
        <f t="shared" si="30"/>
        <v>4</v>
      </c>
      <c r="K89" s="5">
        <v>0</v>
      </c>
      <c r="L89" s="5">
        <v>4</v>
      </c>
      <c r="M89" s="11">
        <f t="shared" si="31"/>
        <v>137</v>
      </c>
      <c r="N89" s="11">
        <v>0</v>
      </c>
      <c r="O89" s="11">
        <v>137</v>
      </c>
      <c r="P89" s="11">
        <f t="shared" si="26"/>
        <v>4740200</v>
      </c>
      <c r="Q89" s="11">
        <f t="shared" si="27"/>
        <v>2488605</v>
      </c>
      <c r="R89" s="11">
        <f t="shared" si="28"/>
        <v>2014585</v>
      </c>
      <c r="S89" s="11">
        <f t="shared" si="29"/>
        <v>237010</v>
      </c>
      <c r="T89" s="16"/>
      <c r="U89" s="165"/>
    </row>
    <row r="90" spans="1:21" ht="10.5">
      <c r="A90" s="98">
        <v>54</v>
      </c>
      <c r="B90" s="6" t="s">
        <v>729</v>
      </c>
      <c r="C90" s="7" t="s">
        <v>1525</v>
      </c>
      <c r="D90" s="10">
        <v>36244</v>
      </c>
      <c r="E90" s="10">
        <v>41973</v>
      </c>
      <c r="F90" s="10">
        <v>42003</v>
      </c>
      <c r="G90" s="5">
        <v>20</v>
      </c>
      <c r="H90" s="5">
        <v>20</v>
      </c>
      <c r="I90" s="11">
        <v>370.9</v>
      </c>
      <c r="J90" s="9">
        <f t="shared" si="30"/>
        <v>9</v>
      </c>
      <c r="K90" s="5">
        <v>5</v>
      </c>
      <c r="L90" s="5">
        <v>4</v>
      </c>
      <c r="M90" s="11">
        <f t="shared" si="31"/>
        <v>317.85</v>
      </c>
      <c r="N90" s="11">
        <v>176.71</v>
      </c>
      <c r="O90" s="11">
        <v>141.14</v>
      </c>
      <c r="P90" s="11">
        <f t="shared" si="26"/>
        <v>10997610</v>
      </c>
      <c r="Q90" s="11">
        <f t="shared" si="27"/>
        <v>5773745.25</v>
      </c>
      <c r="R90" s="11">
        <f t="shared" si="28"/>
        <v>4673984.25</v>
      </c>
      <c r="S90" s="11">
        <f t="shared" si="29"/>
        <v>549880.5</v>
      </c>
      <c r="T90" s="16"/>
      <c r="U90" s="165"/>
    </row>
    <row r="91" spans="1:21" ht="10.5">
      <c r="A91" s="98">
        <v>55</v>
      </c>
      <c r="B91" s="6" t="s">
        <v>730</v>
      </c>
      <c r="C91" s="7" t="s">
        <v>1725</v>
      </c>
      <c r="D91" s="10">
        <v>36244</v>
      </c>
      <c r="E91" s="10">
        <v>41973</v>
      </c>
      <c r="F91" s="10">
        <v>42003</v>
      </c>
      <c r="G91" s="5">
        <v>15</v>
      </c>
      <c r="H91" s="5">
        <v>15</v>
      </c>
      <c r="I91" s="11">
        <v>381.5</v>
      </c>
      <c r="J91" s="9">
        <f t="shared" si="30"/>
        <v>8</v>
      </c>
      <c r="K91" s="5">
        <v>5</v>
      </c>
      <c r="L91" s="5">
        <v>3</v>
      </c>
      <c r="M91" s="11">
        <f t="shared" si="31"/>
        <v>345.54999999999995</v>
      </c>
      <c r="N91" s="11">
        <v>237.7</v>
      </c>
      <c r="O91" s="11">
        <v>107.85</v>
      </c>
      <c r="P91" s="11">
        <f t="shared" si="26"/>
        <v>11956029.999999998</v>
      </c>
      <c r="Q91" s="11">
        <f t="shared" si="27"/>
        <v>6276915.749999999</v>
      </c>
      <c r="R91" s="11">
        <f t="shared" si="28"/>
        <v>5081312.749999999</v>
      </c>
      <c r="S91" s="11">
        <f t="shared" si="29"/>
        <v>597801.4999999999</v>
      </c>
      <c r="T91" s="16"/>
      <c r="U91" s="165"/>
    </row>
    <row r="92" spans="1:21" ht="10.5">
      <c r="A92" s="98">
        <v>56</v>
      </c>
      <c r="B92" s="6" t="s">
        <v>731</v>
      </c>
      <c r="C92" s="7" t="s">
        <v>2233</v>
      </c>
      <c r="D92" s="10">
        <v>35573</v>
      </c>
      <c r="E92" s="10">
        <v>41973</v>
      </c>
      <c r="F92" s="10">
        <v>42003</v>
      </c>
      <c r="G92" s="5">
        <v>33</v>
      </c>
      <c r="H92" s="5">
        <v>33</v>
      </c>
      <c r="I92" s="11">
        <v>410.4</v>
      </c>
      <c r="J92" s="9">
        <f t="shared" si="30"/>
        <v>10</v>
      </c>
      <c r="K92" s="5">
        <v>1</v>
      </c>
      <c r="L92" s="5">
        <v>9</v>
      </c>
      <c r="M92" s="11">
        <f t="shared" si="31"/>
        <v>326.46</v>
      </c>
      <c r="N92" s="11">
        <v>27.96</v>
      </c>
      <c r="O92" s="11">
        <v>298.5</v>
      </c>
      <c r="P92" s="11">
        <f t="shared" si="26"/>
        <v>11295516</v>
      </c>
      <c r="Q92" s="11">
        <f t="shared" si="27"/>
        <v>5930145.9</v>
      </c>
      <c r="R92" s="11">
        <f t="shared" si="28"/>
        <v>4800594.3</v>
      </c>
      <c r="S92" s="11">
        <f t="shared" si="29"/>
        <v>564775.8</v>
      </c>
      <c r="T92" s="16"/>
      <c r="U92" s="165"/>
    </row>
    <row r="93" spans="1:21" ht="10.5">
      <c r="A93" s="98">
        <v>57</v>
      </c>
      <c r="B93" s="6" t="s">
        <v>732</v>
      </c>
      <c r="C93" s="7" t="s">
        <v>2231</v>
      </c>
      <c r="D93" s="10">
        <v>35573</v>
      </c>
      <c r="E93" s="10">
        <v>41973</v>
      </c>
      <c r="F93" s="10">
        <v>42003</v>
      </c>
      <c r="G93" s="5">
        <v>34</v>
      </c>
      <c r="H93" s="5">
        <v>34</v>
      </c>
      <c r="I93" s="11">
        <v>692.3</v>
      </c>
      <c r="J93" s="9">
        <f t="shared" si="30"/>
        <v>12</v>
      </c>
      <c r="K93" s="5">
        <v>0</v>
      </c>
      <c r="L93" s="5">
        <v>12</v>
      </c>
      <c r="M93" s="11">
        <f t="shared" si="31"/>
        <v>410.76</v>
      </c>
      <c r="N93" s="11">
        <v>0</v>
      </c>
      <c r="O93" s="11">
        <v>410.76</v>
      </c>
      <c r="P93" s="11">
        <f t="shared" si="26"/>
        <v>14212296</v>
      </c>
      <c r="Q93" s="11">
        <f t="shared" si="27"/>
        <v>7461455.4</v>
      </c>
      <c r="R93" s="11">
        <f t="shared" si="28"/>
        <v>6040225.8</v>
      </c>
      <c r="S93" s="11">
        <f t="shared" si="29"/>
        <v>710614.8</v>
      </c>
      <c r="T93" s="16"/>
      <c r="U93" s="165"/>
    </row>
    <row r="94" spans="1:21" ht="10.5">
      <c r="A94" s="98">
        <v>58</v>
      </c>
      <c r="B94" s="6" t="s">
        <v>704</v>
      </c>
      <c r="C94" s="7" t="s">
        <v>1730</v>
      </c>
      <c r="D94" s="10">
        <v>35823</v>
      </c>
      <c r="E94" s="10">
        <v>41973</v>
      </c>
      <c r="F94" s="10">
        <v>42003</v>
      </c>
      <c r="G94" s="5">
        <v>17</v>
      </c>
      <c r="H94" s="5">
        <v>17</v>
      </c>
      <c r="I94" s="11">
        <v>433.7</v>
      </c>
      <c r="J94" s="9">
        <f t="shared" si="30"/>
        <v>6</v>
      </c>
      <c r="K94" s="5">
        <v>0</v>
      </c>
      <c r="L94" s="5">
        <v>6</v>
      </c>
      <c r="M94" s="11">
        <f t="shared" si="31"/>
        <v>134.56</v>
      </c>
      <c r="N94" s="11">
        <v>0</v>
      </c>
      <c r="O94" s="11">
        <v>134.56</v>
      </c>
      <c r="P94" s="11">
        <f t="shared" si="26"/>
        <v>4655776</v>
      </c>
      <c r="Q94" s="11">
        <f t="shared" si="27"/>
        <v>2444282.4</v>
      </c>
      <c r="R94" s="11">
        <f t="shared" si="28"/>
        <v>1978704.8</v>
      </c>
      <c r="S94" s="11">
        <f t="shared" si="29"/>
        <v>232788.80000000002</v>
      </c>
      <c r="T94" s="16"/>
      <c r="U94" s="165"/>
    </row>
    <row r="95" spans="1:21" ht="10.5">
      <c r="A95" s="98">
        <v>59</v>
      </c>
      <c r="B95" s="6" t="s">
        <v>733</v>
      </c>
      <c r="C95" s="7" t="s">
        <v>849</v>
      </c>
      <c r="D95" s="10">
        <v>40626</v>
      </c>
      <c r="E95" s="10">
        <v>41973</v>
      </c>
      <c r="F95" s="10">
        <v>42003</v>
      </c>
      <c r="G95" s="5">
        <v>27</v>
      </c>
      <c r="H95" s="5">
        <v>27</v>
      </c>
      <c r="I95" s="11">
        <v>426.9</v>
      </c>
      <c r="J95" s="9">
        <f t="shared" si="30"/>
        <v>10</v>
      </c>
      <c r="K95" s="5">
        <v>5</v>
      </c>
      <c r="L95" s="5">
        <v>5</v>
      </c>
      <c r="M95" s="11">
        <f t="shared" si="31"/>
        <v>426.9</v>
      </c>
      <c r="N95" s="11">
        <v>259.9</v>
      </c>
      <c r="O95" s="11">
        <v>167</v>
      </c>
      <c r="P95" s="11">
        <f t="shared" si="26"/>
        <v>14770740</v>
      </c>
      <c r="Q95" s="11">
        <f t="shared" si="27"/>
        <v>7754638.5</v>
      </c>
      <c r="R95" s="11">
        <f t="shared" si="28"/>
        <v>6277564.5</v>
      </c>
      <c r="S95" s="11">
        <f t="shared" si="29"/>
        <v>738537</v>
      </c>
      <c r="T95" s="16"/>
      <c r="U95" s="165"/>
    </row>
    <row r="96" spans="1:21" ht="10.5">
      <c r="A96" s="98">
        <v>60</v>
      </c>
      <c r="B96" s="6" t="s">
        <v>691</v>
      </c>
      <c r="C96" s="7" t="s">
        <v>849</v>
      </c>
      <c r="D96" s="10">
        <v>36244</v>
      </c>
      <c r="E96" s="10">
        <v>41973</v>
      </c>
      <c r="F96" s="10">
        <v>42003</v>
      </c>
      <c r="G96" s="5">
        <v>12</v>
      </c>
      <c r="H96" s="5">
        <v>12</v>
      </c>
      <c r="I96" s="11">
        <v>206</v>
      </c>
      <c r="J96" s="9">
        <f t="shared" si="30"/>
        <v>4</v>
      </c>
      <c r="K96" s="5">
        <v>0</v>
      </c>
      <c r="L96" s="5">
        <v>4</v>
      </c>
      <c r="M96" s="11">
        <f t="shared" si="31"/>
        <v>145.12</v>
      </c>
      <c r="N96" s="11">
        <v>0</v>
      </c>
      <c r="O96" s="11">
        <v>145.12</v>
      </c>
      <c r="P96" s="11">
        <f t="shared" si="26"/>
        <v>5021152</v>
      </c>
      <c r="Q96" s="11">
        <f t="shared" si="27"/>
        <v>2636104.8000000003</v>
      </c>
      <c r="R96" s="11">
        <f t="shared" si="28"/>
        <v>2133989.5999999996</v>
      </c>
      <c r="S96" s="11">
        <f t="shared" si="29"/>
        <v>251057.6</v>
      </c>
      <c r="T96" s="16"/>
      <c r="U96" s="165"/>
    </row>
    <row r="97" spans="1:21" ht="10.5">
      <c r="A97" s="98">
        <v>61</v>
      </c>
      <c r="B97" s="6" t="s">
        <v>692</v>
      </c>
      <c r="C97" s="7" t="s">
        <v>241</v>
      </c>
      <c r="D97" s="10">
        <v>35241</v>
      </c>
      <c r="E97" s="10">
        <v>41973</v>
      </c>
      <c r="F97" s="10">
        <v>42003</v>
      </c>
      <c r="G97" s="5">
        <v>42</v>
      </c>
      <c r="H97" s="5">
        <v>42</v>
      </c>
      <c r="I97" s="11">
        <v>783.9</v>
      </c>
      <c r="J97" s="9">
        <f t="shared" si="30"/>
        <v>15</v>
      </c>
      <c r="K97" s="5">
        <v>0</v>
      </c>
      <c r="L97" s="5">
        <v>15</v>
      </c>
      <c r="M97" s="11">
        <f t="shared" si="31"/>
        <v>329.69</v>
      </c>
      <c r="N97" s="11">
        <v>0</v>
      </c>
      <c r="O97" s="11">
        <v>329.69</v>
      </c>
      <c r="P97" s="11">
        <f t="shared" si="26"/>
        <v>11407274</v>
      </c>
      <c r="Q97" s="11">
        <f t="shared" si="27"/>
        <v>5988818.850000001</v>
      </c>
      <c r="R97" s="11">
        <f t="shared" si="28"/>
        <v>4848091.449999999</v>
      </c>
      <c r="S97" s="11">
        <f t="shared" si="29"/>
        <v>570363.7000000001</v>
      </c>
      <c r="T97" s="16"/>
      <c r="U97" s="165"/>
    </row>
    <row r="98" spans="1:21" ht="10.5">
      <c r="A98" s="98">
        <v>62</v>
      </c>
      <c r="B98" s="6" t="s">
        <v>693</v>
      </c>
      <c r="C98" s="7" t="s">
        <v>1526</v>
      </c>
      <c r="D98" s="10">
        <v>36244</v>
      </c>
      <c r="E98" s="10">
        <v>41973</v>
      </c>
      <c r="F98" s="10">
        <v>42003</v>
      </c>
      <c r="G98" s="5">
        <v>18</v>
      </c>
      <c r="H98" s="5">
        <v>18</v>
      </c>
      <c r="I98" s="11">
        <v>370.9</v>
      </c>
      <c r="J98" s="9">
        <f t="shared" si="30"/>
        <v>8</v>
      </c>
      <c r="K98" s="5">
        <v>4</v>
      </c>
      <c r="L98" s="5">
        <v>4</v>
      </c>
      <c r="M98" s="11">
        <f t="shared" si="31"/>
        <v>334.74</v>
      </c>
      <c r="N98" s="11">
        <v>149.04</v>
      </c>
      <c r="O98" s="11">
        <v>185.7</v>
      </c>
      <c r="P98" s="11">
        <f t="shared" si="26"/>
        <v>11582004</v>
      </c>
      <c r="Q98" s="11">
        <f t="shared" si="27"/>
        <v>6080552.100000001</v>
      </c>
      <c r="R98" s="11">
        <f t="shared" si="28"/>
        <v>4922351.699999999</v>
      </c>
      <c r="S98" s="11">
        <f t="shared" si="29"/>
        <v>579100.2000000001</v>
      </c>
      <c r="T98" s="16"/>
      <c r="U98" s="165"/>
    </row>
    <row r="99" spans="1:20" ht="21">
      <c r="A99" s="98"/>
      <c r="B99" s="30" t="s">
        <v>1295</v>
      </c>
      <c r="C99" s="5"/>
      <c r="D99" s="10"/>
      <c r="E99" s="5"/>
      <c r="F99" s="5"/>
      <c r="G99" s="5"/>
      <c r="H99" s="5"/>
      <c r="I99" s="11"/>
      <c r="J99" s="9"/>
      <c r="K99" s="5"/>
      <c r="L99" s="5"/>
      <c r="M99" s="11"/>
      <c r="N99" s="11"/>
      <c r="O99" s="11"/>
      <c r="P99" s="11"/>
      <c r="Q99" s="11"/>
      <c r="R99" s="11"/>
      <c r="S99" s="11"/>
      <c r="T99" s="16"/>
    </row>
    <row r="100" spans="1:20" ht="31.5">
      <c r="A100" s="98"/>
      <c r="B100" s="30" t="s">
        <v>2283</v>
      </c>
      <c r="C100" s="5" t="s">
        <v>1721</v>
      </c>
      <c r="D100" s="10" t="s">
        <v>1721</v>
      </c>
      <c r="E100" s="5" t="s">
        <v>1721</v>
      </c>
      <c r="F100" s="5" t="s">
        <v>1721</v>
      </c>
      <c r="G100" s="5">
        <f aca="true" t="shared" si="32" ref="G100:S100">SUM(G101:G109)</f>
        <v>239</v>
      </c>
      <c r="H100" s="5">
        <f t="shared" si="32"/>
        <v>239</v>
      </c>
      <c r="I100" s="11">
        <f t="shared" si="32"/>
        <v>4024.4000000000005</v>
      </c>
      <c r="J100" s="9">
        <f t="shared" si="32"/>
        <v>94</v>
      </c>
      <c r="K100" s="5">
        <f t="shared" si="32"/>
        <v>74</v>
      </c>
      <c r="L100" s="5">
        <f t="shared" si="32"/>
        <v>20</v>
      </c>
      <c r="M100" s="11">
        <f t="shared" si="32"/>
        <v>4024.4000000000005</v>
      </c>
      <c r="N100" s="11">
        <f t="shared" si="32"/>
        <v>3148.4</v>
      </c>
      <c r="O100" s="11">
        <f t="shared" si="32"/>
        <v>876</v>
      </c>
      <c r="P100" s="11">
        <f t="shared" si="32"/>
        <v>139244240</v>
      </c>
      <c r="Q100" s="11">
        <f t="shared" si="32"/>
        <v>73103226</v>
      </c>
      <c r="R100" s="11">
        <f t="shared" si="32"/>
        <v>59178802</v>
      </c>
      <c r="S100" s="11">
        <f t="shared" si="32"/>
        <v>6962212</v>
      </c>
      <c r="T100" s="16"/>
    </row>
    <row r="101" spans="1:20" ht="10.5">
      <c r="A101" s="98">
        <v>63</v>
      </c>
      <c r="B101" s="6" t="s">
        <v>694</v>
      </c>
      <c r="C101" s="7" t="s">
        <v>868</v>
      </c>
      <c r="D101" s="10">
        <v>39022</v>
      </c>
      <c r="E101" s="10">
        <v>41973</v>
      </c>
      <c r="F101" s="10">
        <v>42003</v>
      </c>
      <c r="G101" s="5">
        <v>30</v>
      </c>
      <c r="H101" s="5">
        <v>30</v>
      </c>
      <c r="I101" s="11">
        <v>556.2</v>
      </c>
      <c r="J101" s="9">
        <f aca="true" t="shared" si="33" ref="J101:J108">SUM(K101:L101)</f>
        <v>13</v>
      </c>
      <c r="K101" s="5">
        <v>11</v>
      </c>
      <c r="L101" s="5">
        <v>2</v>
      </c>
      <c r="M101" s="11">
        <f aca="true" t="shared" si="34" ref="M101:M108">SUM(N101:O101)</f>
        <v>556.1999999999999</v>
      </c>
      <c r="N101" s="11">
        <v>517.8</v>
      </c>
      <c r="O101" s="11">
        <v>38.4</v>
      </c>
      <c r="P101" s="11">
        <f t="shared" si="26"/>
        <v>19244519.999999996</v>
      </c>
      <c r="Q101" s="11">
        <f t="shared" si="27"/>
        <v>10103372.999999998</v>
      </c>
      <c r="R101" s="11">
        <f t="shared" si="28"/>
        <v>8178920.999999998</v>
      </c>
      <c r="S101" s="11">
        <f t="shared" si="29"/>
        <v>962225.9999999999</v>
      </c>
      <c r="T101" s="16"/>
    </row>
    <row r="102" spans="1:20" ht="10.5">
      <c r="A102" s="98">
        <v>64</v>
      </c>
      <c r="B102" s="6" t="s">
        <v>695</v>
      </c>
      <c r="C102" s="7" t="s">
        <v>260</v>
      </c>
      <c r="D102" s="10">
        <v>39022</v>
      </c>
      <c r="E102" s="10">
        <v>41973</v>
      </c>
      <c r="F102" s="10">
        <v>42003</v>
      </c>
      <c r="G102" s="5">
        <v>23</v>
      </c>
      <c r="H102" s="5">
        <v>23</v>
      </c>
      <c r="I102" s="11">
        <v>347.1</v>
      </c>
      <c r="J102" s="9">
        <f t="shared" si="33"/>
        <v>8</v>
      </c>
      <c r="K102" s="5">
        <v>7</v>
      </c>
      <c r="L102" s="5">
        <v>1</v>
      </c>
      <c r="M102" s="11">
        <f t="shared" si="34"/>
        <v>347.09999999999997</v>
      </c>
      <c r="N102" s="11">
        <v>307.2</v>
      </c>
      <c r="O102" s="11">
        <v>39.9</v>
      </c>
      <c r="P102" s="11">
        <f t="shared" si="26"/>
        <v>12009659.999999998</v>
      </c>
      <c r="Q102" s="11">
        <f t="shared" si="27"/>
        <v>6305071.499999999</v>
      </c>
      <c r="R102" s="11">
        <f t="shared" si="28"/>
        <v>5104105.499999999</v>
      </c>
      <c r="S102" s="11">
        <f t="shared" si="29"/>
        <v>600482.9999999999</v>
      </c>
      <c r="T102" s="16"/>
    </row>
    <row r="103" spans="1:20" ht="10.5">
      <c r="A103" s="98">
        <v>65</v>
      </c>
      <c r="B103" s="6" t="s">
        <v>696</v>
      </c>
      <c r="C103" s="7" t="s">
        <v>261</v>
      </c>
      <c r="D103" s="10">
        <v>39022</v>
      </c>
      <c r="E103" s="10">
        <v>41973</v>
      </c>
      <c r="F103" s="10">
        <v>42003</v>
      </c>
      <c r="G103" s="5">
        <v>30</v>
      </c>
      <c r="H103" s="5">
        <v>30</v>
      </c>
      <c r="I103" s="11">
        <v>602.5</v>
      </c>
      <c r="J103" s="9">
        <f t="shared" si="33"/>
        <v>13</v>
      </c>
      <c r="K103" s="5">
        <v>9</v>
      </c>
      <c r="L103" s="5">
        <v>4</v>
      </c>
      <c r="M103" s="11">
        <f t="shared" si="34"/>
        <v>602.5</v>
      </c>
      <c r="N103" s="11">
        <v>397.2</v>
      </c>
      <c r="O103" s="11">
        <v>205.3</v>
      </c>
      <c r="P103" s="11">
        <f t="shared" si="26"/>
        <v>20846500</v>
      </c>
      <c r="Q103" s="11">
        <f t="shared" si="27"/>
        <v>10944412.5</v>
      </c>
      <c r="R103" s="11">
        <f t="shared" si="28"/>
        <v>8859762.5</v>
      </c>
      <c r="S103" s="11">
        <f t="shared" si="29"/>
        <v>1042325</v>
      </c>
      <c r="T103" s="16"/>
    </row>
    <row r="104" spans="1:20" ht="10.5">
      <c r="A104" s="98">
        <v>66</v>
      </c>
      <c r="B104" s="6" t="s">
        <v>1621</v>
      </c>
      <c r="C104" s="7" t="s">
        <v>2219</v>
      </c>
      <c r="D104" s="10">
        <v>39022</v>
      </c>
      <c r="E104" s="10">
        <v>41973</v>
      </c>
      <c r="F104" s="10">
        <v>42003</v>
      </c>
      <c r="G104" s="5">
        <v>15</v>
      </c>
      <c r="H104" s="5">
        <v>15</v>
      </c>
      <c r="I104" s="11">
        <v>335.7</v>
      </c>
      <c r="J104" s="9">
        <f t="shared" si="33"/>
        <v>8</v>
      </c>
      <c r="K104" s="5">
        <v>7</v>
      </c>
      <c r="L104" s="5">
        <v>1</v>
      </c>
      <c r="M104" s="11">
        <f t="shared" si="34"/>
        <v>335.70000000000005</v>
      </c>
      <c r="N104" s="11">
        <v>295.1</v>
      </c>
      <c r="O104" s="11">
        <v>40.6</v>
      </c>
      <c r="P104" s="11">
        <f t="shared" si="26"/>
        <v>11615220.000000002</v>
      </c>
      <c r="Q104" s="11">
        <f t="shared" si="27"/>
        <v>6097990.500000001</v>
      </c>
      <c r="R104" s="11">
        <f t="shared" si="28"/>
        <v>4936468.500000001</v>
      </c>
      <c r="S104" s="11">
        <f t="shared" si="29"/>
        <v>580761.0000000001</v>
      </c>
      <c r="T104" s="16"/>
    </row>
    <row r="105" spans="1:20" ht="10.5">
      <c r="A105" s="98">
        <v>67</v>
      </c>
      <c r="B105" s="6" t="s">
        <v>1622</v>
      </c>
      <c r="C105" s="7" t="s">
        <v>850</v>
      </c>
      <c r="D105" s="10">
        <v>39022</v>
      </c>
      <c r="E105" s="10">
        <v>41973</v>
      </c>
      <c r="F105" s="10">
        <v>42003</v>
      </c>
      <c r="G105" s="5">
        <v>40</v>
      </c>
      <c r="H105" s="5">
        <v>40</v>
      </c>
      <c r="I105" s="11">
        <v>600.8</v>
      </c>
      <c r="J105" s="9">
        <f t="shared" si="33"/>
        <v>12</v>
      </c>
      <c r="K105" s="5">
        <v>8</v>
      </c>
      <c r="L105" s="5">
        <v>4</v>
      </c>
      <c r="M105" s="11">
        <f t="shared" si="34"/>
        <v>600.8</v>
      </c>
      <c r="N105" s="11">
        <v>394.7</v>
      </c>
      <c r="O105" s="11">
        <v>206.1</v>
      </c>
      <c r="P105" s="11">
        <f t="shared" si="26"/>
        <v>20787680</v>
      </c>
      <c r="Q105" s="11">
        <f t="shared" si="27"/>
        <v>10913532</v>
      </c>
      <c r="R105" s="11">
        <f t="shared" si="28"/>
        <v>8834764</v>
      </c>
      <c r="S105" s="11">
        <f t="shared" si="29"/>
        <v>1039384</v>
      </c>
      <c r="T105" s="16"/>
    </row>
    <row r="106" spans="1:20" ht="10.5">
      <c r="A106" s="98">
        <v>68</v>
      </c>
      <c r="B106" s="6" t="s">
        <v>1623</v>
      </c>
      <c r="C106" s="7" t="s">
        <v>850</v>
      </c>
      <c r="D106" s="10">
        <v>39022</v>
      </c>
      <c r="E106" s="10">
        <v>41973</v>
      </c>
      <c r="F106" s="10">
        <v>42003</v>
      </c>
      <c r="G106" s="5">
        <v>27</v>
      </c>
      <c r="H106" s="5">
        <v>27</v>
      </c>
      <c r="I106" s="11">
        <v>336.4</v>
      </c>
      <c r="J106" s="9">
        <f t="shared" si="33"/>
        <v>9</v>
      </c>
      <c r="K106" s="5">
        <v>9</v>
      </c>
      <c r="L106" s="5">
        <v>0</v>
      </c>
      <c r="M106" s="11">
        <f t="shared" si="34"/>
        <v>336.4</v>
      </c>
      <c r="N106" s="11">
        <v>336.4</v>
      </c>
      <c r="O106" s="11">
        <v>0</v>
      </c>
      <c r="P106" s="11">
        <f t="shared" si="26"/>
        <v>11639440</v>
      </c>
      <c r="Q106" s="11">
        <f t="shared" si="27"/>
        <v>6110706</v>
      </c>
      <c r="R106" s="11">
        <f t="shared" si="28"/>
        <v>4946762</v>
      </c>
      <c r="S106" s="11">
        <f t="shared" si="29"/>
        <v>581972</v>
      </c>
      <c r="T106" s="16"/>
    </row>
    <row r="107" spans="1:20" ht="10.5">
      <c r="A107" s="98">
        <v>69</v>
      </c>
      <c r="B107" s="6" t="s">
        <v>1624</v>
      </c>
      <c r="C107" s="7" t="s">
        <v>259</v>
      </c>
      <c r="D107" s="10">
        <v>39022</v>
      </c>
      <c r="E107" s="10">
        <v>41973</v>
      </c>
      <c r="F107" s="10">
        <v>42003</v>
      </c>
      <c r="G107" s="5">
        <v>28</v>
      </c>
      <c r="H107" s="5">
        <v>28</v>
      </c>
      <c r="I107" s="11">
        <v>556.9</v>
      </c>
      <c r="J107" s="9">
        <f t="shared" si="33"/>
        <v>13</v>
      </c>
      <c r="K107" s="5">
        <v>10</v>
      </c>
      <c r="L107" s="5">
        <v>3</v>
      </c>
      <c r="M107" s="11">
        <f t="shared" si="34"/>
        <v>556.9</v>
      </c>
      <c r="N107" s="11">
        <v>424</v>
      </c>
      <c r="O107" s="11">
        <v>132.9</v>
      </c>
      <c r="P107" s="11">
        <f t="shared" si="26"/>
        <v>19268740</v>
      </c>
      <c r="Q107" s="11">
        <f t="shared" si="27"/>
        <v>10116088.5</v>
      </c>
      <c r="R107" s="11">
        <f t="shared" si="28"/>
        <v>8189214.5</v>
      </c>
      <c r="S107" s="11">
        <f t="shared" si="29"/>
        <v>963437</v>
      </c>
      <c r="T107" s="16"/>
    </row>
    <row r="108" spans="1:20" ht="10.5">
      <c r="A108" s="98">
        <v>70</v>
      </c>
      <c r="B108" s="6" t="s">
        <v>510</v>
      </c>
      <c r="C108" s="7" t="s">
        <v>870</v>
      </c>
      <c r="D108" s="10">
        <v>39022</v>
      </c>
      <c r="E108" s="10">
        <v>41973</v>
      </c>
      <c r="F108" s="10">
        <v>42003</v>
      </c>
      <c r="G108" s="5">
        <v>19</v>
      </c>
      <c r="H108" s="5">
        <v>19</v>
      </c>
      <c r="I108" s="11">
        <v>349.5</v>
      </c>
      <c r="J108" s="9">
        <f t="shared" si="33"/>
        <v>8</v>
      </c>
      <c r="K108" s="5">
        <v>6</v>
      </c>
      <c r="L108" s="5">
        <v>2</v>
      </c>
      <c r="M108" s="11">
        <f t="shared" si="34"/>
        <v>349.5</v>
      </c>
      <c r="N108" s="11">
        <v>257.2</v>
      </c>
      <c r="O108" s="11">
        <v>92.3</v>
      </c>
      <c r="P108" s="11">
        <f t="shared" si="26"/>
        <v>12092700</v>
      </c>
      <c r="Q108" s="11">
        <f t="shared" si="27"/>
        <v>6348667.5</v>
      </c>
      <c r="R108" s="11">
        <f t="shared" si="28"/>
        <v>5139397.5</v>
      </c>
      <c r="S108" s="11">
        <f t="shared" si="29"/>
        <v>604635</v>
      </c>
      <c r="T108" s="16"/>
    </row>
    <row r="109" spans="1:20" ht="10.5">
      <c r="A109" s="98">
        <v>71</v>
      </c>
      <c r="B109" s="6" t="s">
        <v>511</v>
      </c>
      <c r="C109" s="7" t="s">
        <v>2217</v>
      </c>
      <c r="D109" s="10">
        <v>39022</v>
      </c>
      <c r="E109" s="10">
        <v>41973</v>
      </c>
      <c r="F109" s="10">
        <v>42003</v>
      </c>
      <c r="G109" s="5">
        <v>27</v>
      </c>
      <c r="H109" s="5">
        <v>27</v>
      </c>
      <c r="I109" s="11">
        <v>339.3</v>
      </c>
      <c r="J109" s="9">
        <f>SUM(K109:L109)</f>
        <v>10</v>
      </c>
      <c r="K109" s="5">
        <v>7</v>
      </c>
      <c r="L109" s="5">
        <v>3</v>
      </c>
      <c r="M109" s="11">
        <f>SUM(N109:O109)</f>
        <v>339.3</v>
      </c>
      <c r="N109" s="11">
        <v>218.8</v>
      </c>
      <c r="O109" s="11">
        <v>120.5</v>
      </c>
      <c r="P109" s="11">
        <f t="shared" si="26"/>
        <v>11739780</v>
      </c>
      <c r="Q109" s="11">
        <f t="shared" si="27"/>
        <v>6163384.5</v>
      </c>
      <c r="R109" s="11">
        <f t="shared" si="28"/>
        <v>4989406.5</v>
      </c>
      <c r="S109" s="11">
        <f t="shared" si="29"/>
        <v>586989</v>
      </c>
      <c r="T109" s="16"/>
    </row>
    <row r="110" spans="1:20" ht="21.75" customHeight="1">
      <c r="A110" s="98"/>
      <c r="B110" s="29" t="s">
        <v>133</v>
      </c>
      <c r="C110" s="7"/>
      <c r="D110" s="10"/>
      <c r="E110" s="3"/>
      <c r="F110" s="164"/>
      <c r="G110" s="5"/>
      <c r="H110" s="5"/>
      <c r="I110" s="11"/>
      <c r="J110" s="9"/>
      <c r="K110" s="5"/>
      <c r="L110" s="5"/>
      <c r="M110" s="11"/>
      <c r="N110" s="11"/>
      <c r="O110" s="11"/>
      <c r="P110" s="11"/>
      <c r="Q110" s="11"/>
      <c r="R110" s="11"/>
      <c r="S110" s="11"/>
      <c r="T110" s="16"/>
    </row>
    <row r="111" spans="1:20" ht="21">
      <c r="A111" s="98"/>
      <c r="B111" s="30" t="s">
        <v>1296</v>
      </c>
      <c r="C111" s="5"/>
      <c r="D111" s="10"/>
      <c r="E111" s="5"/>
      <c r="F111" s="5"/>
      <c r="G111" s="5"/>
      <c r="H111" s="5"/>
      <c r="I111" s="11"/>
      <c r="J111" s="9"/>
      <c r="K111" s="5"/>
      <c r="L111" s="5"/>
      <c r="M111" s="11"/>
      <c r="N111" s="11"/>
      <c r="O111" s="11"/>
      <c r="P111" s="11"/>
      <c r="Q111" s="11"/>
      <c r="R111" s="11"/>
      <c r="S111" s="11"/>
      <c r="T111" s="16"/>
    </row>
    <row r="112" spans="1:20" ht="31.5">
      <c r="A112" s="98"/>
      <c r="B112" s="30" t="s">
        <v>2285</v>
      </c>
      <c r="C112" s="5" t="s">
        <v>1721</v>
      </c>
      <c r="D112" s="10" t="s">
        <v>1721</v>
      </c>
      <c r="E112" s="5" t="s">
        <v>1721</v>
      </c>
      <c r="F112" s="5" t="s">
        <v>1721</v>
      </c>
      <c r="G112" s="5">
        <f aca="true" t="shared" si="35" ref="G112:S112">SUM(G113:G120)</f>
        <v>101</v>
      </c>
      <c r="H112" s="5">
        <f t="shared" si="35"/>
        <v>101</v>
      </c>
      <c r="I112" s="11">
        <f t="shared" si="35"/>
        <v>1814.8</v>
      </c>
      <c r="J112" s="9">
        <f t="shared" si="35"/>
        <v>35</v>
      </c>
      <c r="K112" s="5">
        <f t="shared" si="35"/>
        <v>11</v>
      </c>
      <c r="L112" s="5">
        <f t="shared" si="35"/>
        <v>24</v>
      </c>
      <c r="M112" s="11">
        <f t="shared" si="35"/>
        <v>1344.03</v>
      </c>
      <c r="N112" s="11">
        <f t="shared" si="35"/>
        <v>360.20000000000005</v>
      </c>
      <c r="O112" s="11">
        <f t="shared" si="35"/>
        <v>983.83</v>
      </c>
      <c r="P112" s="11">
        <f t="shared" si="35"/>
        <v>46503438</v>
      </c>
      <c r="Q112" s="11">
        <f t="shared" si="35"/>
        <v>24414304.950000003</v>
      </c>
      <c r="R112" s="11">
        <f t="shared" si="35"/>
        <v>19763961.15</v>
      </c>
      <c r="S112" s="11">
        <f t="shared" si="35"/>
        <v>2325171.9</v>
      </c>
      <c r="T112" s="16"/>
    </row>
    <row r="113" spans="1:20" ht="10.5">
      <c r="A113" s="98">
        <v>72</v>
      </c>
      <c r="B113" s="6" t="s">
        <v>512</v>
      </c>
      <c r="C113" s="7" t="s">
        <v>124</v>
      </c>
      <c r="D113" s="10">
        <v>34750</v>
      </c>
      <c r="E113" s="10">
        <v>41973</v>
      </c>
      <c r="F113" s="10">
        <v>42003</v>
      </c>
      <c r="G113" s="5">
        <v>18</v>
      </c>
      <c r="H113" s="5">
        <v>18</v>
      </c>
      <c r="I113" s="11">
        <v>319.55</v>
      </c>
      <c r="J113" s="9">
        <f aca="true" t="shared" si="36" ref="J113:J120">SUM(K113:L113)</f>
        <v>8</v>
      </c>
      <c r="K113" s="5">
        <v>4</v>
      </c>
      <c r="L113" s="5">
        <v>4</v>
      </c>
      <c r="M113" s="11">
        <f aca="true" t="shared" si="37" ref="M113:M120">SUM(N113:O113)</f>
        <v>319.54999999999995</v>
      </c>
      <c r="N113" s="11">
        <v>170.2</v>
      </c>
      <c r="O113" s="11">
        <v>149.35</v>
      </c>
      <c r="P113" s="11">
        <f t="shared" si="26"/>
        <v>11056429.999999998</v>
      </c>
      <c r="Q113" s="11">
        <f t="shared" si="27"/>
        <v>5804625.749999999</v>
      </c>
      <c r="R113" s="11">
        <f t="shared" si="28"/>
        <v>4698982.749999999</v>
      </c>
      <c r="S113" s="11">
        <f t="shared" si="29"/>
        <v>552821.4999999999</v>
      </c>
      <c r="T113" s="16"/>
    </row>
    <row r="114" spans="1:20" ht="10.5">
      <c r="A114" s="98">
        <v>73</v>
      </c>
      <c r="B114" s="6" t="s">
        <v>513</v>
      </c>
      <c r="C114" s="7" t="s">
        <v>123</v>
      </c>
      <c r="D114" s="10">
        <v>37861</v>
      </c>
      <c r="E114" s="10">
        <v>41973</v>
      </c>
      <c r="F114" s="10">
        <v>42003</v>
      </c>
      <c r="G114" s="5">
        <v>9</v>
      </c>
      <c r="H114" s="5">
        <v>9</v>
      </c>
      <c r="I114" s="11">
        <v>516</v>
      </c>
      <c r="J114" s="9">
        <f t="shared" si="36"/>
        <v>3</v>
      </c>
      <c r="K114" s="5">
        <v>0</v>
      </c>
      <c r="L114" s="5">
        <v>3</v>
      </c>
      <c r="M114" s="11">
        <f t="shared" si="37"/>
        <v>151.8</v>
      </c>
      <c r="N114" s="11">
        <v>0</v>
      </c>
      <c r="O114" s="11">
        <v>151.8</v>
      </c>
      <c r="P114" s="11">
        <f t="shared" si="26"/>
        <v>5252280</v>
      </c>
      <c r="Q114" s="11">
        <f t="shared" si="27"/>
        <v>2757447</v>
      </c>
      <c r="R114" s="11">
        <f t="shared" si="28"/>
        <v>2232219</v>
      </c>
      <c r="S114" s="11">
        <f t="shared" si="29"/>
        <v>262614</v>
      </c>
      <c r="T114" s="16"/>
    </row>
    <row r="115" spans="1:20" ht="10.5">
      <c r="A115" s="98">
        <v>74</v>
      </c>
      <c r="B115" s="6" t="s">
        <v>514</v>
      </c>
      <c r="C115" s="7" t="s">
        <v>126</v>
      </c>
      <c r="D115" s="10">
        <v>36327</v>
      </c>
      <c r="E115" s="10">
        <v>41973</v>
      </c>
      <c r="F115" s="10">
        <v>42003</v>
      </c>
      <c r="G115" s="5">
        <v>7</v>
      </c>
      <c r="H115" s="5">
        <v>7</v>
      </c>
      <c r="I115" s="11">
        <v>84.85</v>
      </c>
      <c r="J115" s="9">
        <f t="shared" si="36"/>
        <v>2</v>
      </c>
      <c r="K115" s="5">
        <v>0</v>
      </c>
      <c r="L115" s="5">
        <v>2</v>
      </c>
      <c r="M115" s="11">
        <f t="shared" si="37"/>
        <v>84.85</v>
      </c>
      <c r="N115" s="11">
        <v>0</v>
      </c>
      <c r="O115" s="11">
        <v>84.85</v>
      </c>
      <c r="P115" s="11">
        <f t="shared" si="26"/>
        <v>2935810</v>
      </c>
      <c r="Q115" s="11">
        <f t="shared" si="27"/>
        <v>1541300.25</v>
      </c>
      <c r="R115" s="11">
        <f t="shared" si="28"/>
        <v>1247719.25</v>
      </c>
      <c r="S115" s="11">
        <f t="shared" si="29"/>
        <v>146790.5</v>
      </c>
      <c r="T115" s="16"/>
    </row>
    <row r="116" spans="1:20" ht="10.5">
      <c r="A116" s="98">
        <v>75</v>
      </c>
      <c r="B116" s="6" t="s">
        <v>705</v>
      </c>
      <c r="C116" s="7" t="s">
        <v>1306</v>
      </c>
      <c r="D116" s="10">
        <v>37160</v>
      </c>
      <c r="E116" s="10">
        <v>41973</v>
      </c>
      <c r="F116" s="10">
        <v>42003</v>
      </c>
      <c r="G116" s="5">
        <v>6</v>
      </c>
      <c r="H116" s="5">
        <v>6</v>
      </c>
      <c r="I116" s="11">
        <v>105.77</v>
      </c>
      <c r="J116" s="9">
        <f t="shared" si="36"/>
        <v>2</v>
      </c>
      <c r="K116" s="5">
        <v>0</v>
      </c>
      <c r="L116" s="5">
        <v>2</v>
      </c>
      <c r="M116" s="11">
        <f t="shared" si="37"/>
        <v>105.77</v>
      </c>
      <c r="N116" s="11">
        <v>0</v>
      </c>
      <c r="O116" s="11">
        <v>105.77</v>
      </c>
      <c r="P116" s="11">
        <f t="shared" si="26"/>
        <v>3659642</v>
      </c>
      <c r="Q116" s="11">
        <f t="shared" si="27"/>
        <v>1921312.05</v>
      </c>
      <c r="R116" s="11">
        <f t="shared" si="28"/>
        <v>1555347.8499999999</v>
      </c>
      <c r="S116" s="11">
        <f t="shared" si="29"/>
        <v>182982.1</v>
      </c>
      <c r="T116" s="16"/>
    </row>
    <row r="117" spans="1:20" ht="10.5">
      <c r="A117" s="98">
        <v>76</v>
      </c>
      <c r="B117" s="6" t="s">
        <v>515</v>
      </c>
      <c r="C117" s="7" t="s">
        <v>1304</v>
      </c>
      <c r="D117" s="10">
        <v>37811</v>
      </c>
      <c r="E117" s="10">
        <v>41973</v>
      </c>
      <c r="F117" s="10">
        <v>42003</v>
      </c>
      <c r="G117" s="5">
        <v>15</v>
      </c>
      <c r="H117" s="5">
        <v>15</v>
      </c>
      <c r="I117" s="11">
        <v>230.09</v>
      </c>
      <c r="J117" s="9">
        <f t="shared" si="36"/>
        <v>5</v>
      </c>
      <c r="K117" s="5">
        <v>1</v>
      </c>
      <c r="L117" s="5">
        <v>4</v>
      </c>
      <c r="M117" s="11">
        <f t="shared" si="37"/>
        <v>230.09</v>
      </c>
      <c r="N117" s="11">
        <v>23.24</v>
      </c>
      <c r="O117" s="11">
        <v>206.85</v>
      </c>
      <c r="P117" s="11">
        <f t="shared" si="26"/>
        <v>7961114</v>
      </c>
      <c r="Q117" s="11">
        <f t="shared" si="27"/>
        <v>4179584.85</v>
      </c>
      <c r="R117" s="11">
        <f t="shared" si="28"/>
        <v>3383473.4499999997</v>
      </c>
      <c r="S117" s="11">
        <f t="shared" si="29"/>
        <v>398055.7</v>
      </c>
      <c r="T117" s="16"/>
    </row>
    <row r="118" spans="1:20" ht="10.5">
      <c r="A118" s="98">
        <v>77</v>
      </c>
      <c r="B118" s="6" t="s">
        <v>516</v>
      </c>
      <c r="C118" s="7" t="s">
        <v>1524</v>
      </c>
      <c r="D118" s="10">
        <v>38742</v>
      </c>
      <c r="E118" s="10">
        <v>41973</v>
      </c>
      <c r="F118" s="10">
        <v>42003</v>
      </c>
      <c r="G118" s="5">
        <v>16</v>
      </c>
      <c r="H118" s="5">
        <v>16</v>
      </c>
      <c r="I118" s="11">
        <v>220.2</v>
      </c>
      <c r="J118" s="9">
        <f t="shared" si="36"/>
        <v>5</v>
      </c>
      <c r="K118" s="5">
        <v>1</v>
      </c>
      <c r="L118" s="5">
        <v>4</v>
      </c>
      <c r="M118" s="11">
        <f t="shared" si="37"/>
        <v>191.22000000000003</v>
      </c>
      <c r="N118" s="11">
        <v>21.67</v>
      </c>
      <c r="O118" s="11">
        <v>169.55</v>
      </c>
      <c r="P118" s="11">
        <f t="shared" si="26"/>
        <v>6616212.000000001</v>
      </c>
      <c r="Q118" s="11">
        <f t="shared" si="27"/>
        <v>3473511.3000000007</v>
      </c>
      <c r="R118" s="11">
        <f t="shared" si="28"/>
        <v>2811890.1</v>
      </c>
      <c r="S118" s="11">
        <f t="shared" si="29"/>
        <v>330810.6000000001</v>
      </c>
      <c r="T118" s="16"/>
    </row>
    <row r="119" spans="1:20" ht="10.5">
      <c r="A119" s="98">
        <v>78</v>
      </c>
      <c r="B119" s="6" t="s">
        <v>517</v>
      </c>
      <c r="C119" s="7" t="s">
        <v>1301</v>
      </c>
      <c r="D119" s="10">
        <v>35056</v>
      </c>
      <c r="E119" s="10">
        <v>41973</v>
      </c>
      <c r="F119" s="10">
        <v>42003</v>
      </c>
      <c r="G119" s="5">
        <v>15</v>
      </c>
      <c r="H119" s="5">
        <v>15</v>
      </c>
      <c r="I119" s="11">
        <v>189.34</v>
      </c>
      <c r="J119" s="9">
        <f t="shared" si="36"/>
        <v>5</v>
      </c>
      <c r="K119" s="5">
        <v>4</v>
      </c>
      <c r="L119" s="5">
        <v>1</v>
      </c>
      <c r="M119" s="11">
        <f t="shared" si="37"/>
        <v>134.45000000000002</v>
      </c>
      <c r="N119" s="11">
        <v>115.79</v>
      </c>
      <c r="O119" s="11">
        <v>18.66</v>
      </c>
      <c r="P119" s="11">
        <f t="shared" si="26"/>
        <v>4651970.000000001</v>
      </c>
      <c r="Q119" s="11">
        <f t="shared" si="27"/>
        <v>2442284.2500000005</v>
      </c>
      <c r="R119" s="11">
        <f t="shared" si="28"/>
        <v>1977087.2500000005</v>
      </c>
      <c r="S119" s="11">
        <f t="shared" si="29"/>
        <v>232598.50000000006</v>
      </c>
      <c r="T119" s="16"/>
    </row>
    <row r="120" spans="1:20" ht="10.5">
      <c r="A120" s="98">
        <v>79</v>
      </c>
      <c r="B120" s="6" t="s">
        <v>518</v>
      </c>
      <c r="C120" s="7" t="s">
        <v>856</v>
      </c>
      <c r="D120" s="10">
        <v>34717</v>
      </c>
      <c r="E120" s="10">
        <v>41973</v>
      </c>
      <c r="F120" s="10">
        <v>42003</v>
      </c>
      <c r="G120" s="5">
        <v>15</v>
      </c>
      <c r="H120" s="5">
        <v>15</v>
      </c>
      <c r="I120" s="11">
        <v>149</v>
      </c>
      <c r="J120" s="9">
        <f t="shared" si="36"/>
        <v>5</v>
      </c>
      <c r="K120" s="5">
        <v>1</v>
      </c>
      <c r="L120" s="5">
        <v>4</v>
      </c>
      <c r="M120" s="11">
        <f t="shared" si="37"/>
        <v>126.3</v>
      </c>
      <c r="N120" s="11">
        <v>29.3</v>
      </c>
      <c r="O120" s="11">
        <v>97</v>
      </c>
      <c r="P120" s="11">
        <f t="shared" si="26"/>
        <v>4369980</v>
      </c>
      <c r="Q120" s="11">
        <f t="shared" si="27"/>
        <v>2294239.5</v>
      </c>
      <c r="R120" s="11">
        <f t="shared" si="28"/>
        <v>1857241.5</v>
      </c>
      <c r="S120" s="11">
        <f t="shared" si="29"/>
        <v>218499</v>
      </c>
      <c r="T120" s="16"/>
    </row>
    <row r="121" spans="1:20" ht="23.25" customHeight="1">
      <c r="A121" s="98"/>
      <c r="B121" s="29" t="s">
        <v>132</v>
      </c>
      <c r="C121" s="7"/>
      <c r="D121" s="10"/>
      <c r="E121" s="3"/>
      <c r="F121" s="164"/>
      <c r="G121" s="5"/>
      <c r="H121" s="5"/>
      <c r="I121" s="11"/>
      <c r="J121" s="9"/>
      <c r="K121" s="5"/>
      <c r="L121" s="5"/>
      <c r="M121" s="11"/>
      <c r="N121" s="11"/>
      <c r="O121" s="11"/>
      <c r="P121" s="11"/>
      <c r="Q121" s="11"/>
      <c r="R121" s="11"/>
      <c r="S121" s="11"/>
      <c r="T121" s="16"/>
    </row>
    <row r="122" spans="1:20" ht="21">
      <c r="A122" s="98"/>
      <c r="B122" s="30" t="s">
        <v>1894</v>
      </c>
      <c r="C122" s="5"/>
      <c r="D122" s="10"/>
      <c r="E122" s="5"/>
      <c r="F122" s="5"/>
      <c r="G122" s="5"/>
      <c r="H122" s="5"/>
      <c r="I122" s="11"/>
      <c r="J122" s="9"/>
      <c r="K122" s="5"/>
      <c r="L122" s="5"/>
      <c r="M122" s="11"/>
      <c r="N122" s="11"/>
      <c r="O122" s="11"/>
      <c r="P122" s="11"/>
      <c r="Q122" s="11"/>
      <c r="R122" s="11"/>
      <c r="S122" s="11"/>
      <c r="T122" s="16"/>
    </row>
    <row r="123" spans="1:33" ht="31.5">
      <c r="A123" s="98"/>
      <c r="B123" s="30" t="s">
        <v>2212</v>
      </c>
      <c r="C123" s="5" t="s">
        <v>1721</v>
      </c>
      <c r="D123" s="10" t="s">
        <v>1721</v>
      </c>
      <c r="E123" s="5" t="s">
        <v>1721</v>
      </c>
      <c r="F123" s="5" t="s">
        <v>1721</v>
      </c>
      <c r="G123" s="5">
        <f>SUM(G124:G129)</f>
        <v>377</v>
      </c>
      <c r="H123" s="5">
        <f aca="true" t="shared" si="38" ref="H123:S123">SUM(H124:H129)</f>
        <v>152</v>
      </c>
      <c r="I123" s="11">
        <f t="shared" si="38"/>
        <v>13067.600000000002</v>
      </c>
      <c r="J123" s="5">
        <f t="shared" si="38"/>
        <v>64</v>
      </c>
      <c r="K123" s="5">
        <f t="shared" si="38"/>
        <v>3</v>
      </c>
      <c r="L123" s="5">
        <f t="shared" si="38"/>
        <v>61</v>
      </c>
      <c r="M123" s="11">
        <f t="shared" si="38"/>
        <v>2873.2000000000003</v>
      </c>
      <c r="N123" s="11">
        <f t="shared" si="38"/>
        <v>176.54</v>
      </c>
      <c r="O123" s="11">
        <f t="shared" si="38"/>
        <v>2696.6600000000003</v>
      </c>
      <c r="P123" s="11">
        <f t="shared" si="38"/>
        <v>99412720</v>
      </c>
      <c r="Q123" s="11">
        <f t="shared" si="38"/>
        <v>52191678.00000001</v>
      </c>
      <c r="R123" s="11">
        <f t="shared" si="38"/>
        <v>42250406</v>
      </c>
      <c r="S123" s="11">
        <f t="shared" si="38"/>
        <v>4970636.000000001</v>
      </c>
      <c r="T123" s="11">
        <f aca="true" t="shared" si="39" ref="T123:Y123">SUM(T124:T128)</f>
        <v>0</v>
      </c>
      <c r="U123" s="11">
        <f t="shared" si="39"/>
        <v>0</v>
      </c>
      <c r="V123" s="11">
        <f t="shared" si="39"/>
        <v>0</v>
      </c>
      <c r="W123" s="11">
        <f t="shared" si="39"/>
        <v>0</v>
      </c>
      <c r="X123" s="11">
        <f t="shared" si="39"/>
        <v>0</v>
      </c>
      <c r="Y123" s="11">
        <f t="shared" si="39"/>
        <v>0</v>
      </c>
      <c r="Z123" s="11"/>
      <c r="AA123" s="11"/>
      <c r="AB123" s="11"/>
      <c r="AC123" s="5"/>
      <c r="AD123" s="5"/>
      <c r="AE123" s="5"/>
      <c r="AF123" s="5"/>
      <c r="AG123" s="5"/>
    </row>
    <row r="124" spans="1:20" ht="10.5">
      <c r="A124" s="98">
        <v>80</v>
      </c>
      <c r="B124" s="6" t="s">
        <v>519</v>
      </c>
      <c r="C124" s="7" t="s">
        <v>2219</v>
      </c>
      <c r="D124" s="10">
        <v>39066</v>
      </c>
      <c r="E124" s="10">
        <v>41973</v>
      </c>
      <c r="F124" s="10">
        <v>42003</v>
      </c>
      <c r="G124" s="5">
        <v>73</v>
      </c>
      <c r="H124" s="5">
        <v>70</v>
      </c>
      <c r="I124" s="11">
        <v>2213.7</v>
      </c>
      <c r="J124" s="9">
        <v>29</v>
      </c>
      <c r="K124" s="5">
        <v>0</v>
      </c>
      <c r="L124" s="5">
        <v>29</v>
      </c>
      <c r="M124" s="11">
        <f aca="true" t="shared" si="40" ref="M124:M129">SUM(N124:O124)</f>
        <v>1227.86</v>
      </c>
      <c r="N124" s="11">
        <v>0</v>
      </c>
      <c r="O124" s="11">
        <v>1227.86</v>
      </c>
      <c r="P124" s="11">
        <f t="shared" si="26"/>
        <v>42483956</v>
      </c>
      <c r="Q124" s="11">
        <f t="shared" si="27"/>
        <v>22304076.900000002</v>
      </c>
      <c r="R124" s="11">
        <f t="shared" si="28"/>
        <v>18055681.299999997</v>
      </c>
      <c r="S124" s="11">
        <f t="shared" si="29"/>
        <v>2124197.8000000003</v>
      </c>
      <c r="T124" s="16"/>
    </row>
    <row r="125" spans="1:20" ht="10.5">
      <c r="A125" s="98">
        <v>81</v>
      </c>
      <c r="B125" s="6" t="s">
        <v>520</v>
      </c>
      <c r="C125" s="7" t="s">
        <v>1730</v>
      </c>
      <c r="D125" s="10">
        <v>39066</v>
      </c>
      <c r="E125" s="10">
        <v>41973</v>
      </c>
      <c r="F125" s="10">
        <v>42003</v>
      </c>
      <c r="G125" s="5">
        <v>13</v>
      </c>
      <c r="H125" s="5">
        <v>9</v>
      </c>
      <c r="I125" s="11">
        <v>2181.7</v>
      </c>
      <c r="J125" s="9">
        <v>3</v>
      </c>
      <c r="K125" s="5">
        <v>0</v>
      </c>
      <c r="L125" s="5">
        <v>3</v>
      </c>
      <c r="M125" s="11">
        <f t="shared" si="40"/>
        <v>147.67</v>
      </c>
      <c r="N125" s="11">
        <v>0</v>
      </c>
      <c r="O125" s="11">
        <v>147.67</v>
      </c>
      <c r="P125" s="11">
        <f t="shared" si="26"/>
        <v>5109382</v>
      </c>
      <c r="Q125" s="11">
        <f t="shared" si="27"/>
        <v>2682425.5500000003</v>
      </c>
      <c r="R125" s="11">
        <f t="shared" si="28"/>
        <v>2171487.3499999996</v>
      </c>
      <c r="S125" s="11">
        <f t="shared" si="29"/>
        <v>255469.1</v>
      </c>
      <c r="T125" s="16"/>
    </row>
    <row r="126" spans="1:27" s="101" customFormat="1" ht="11.25" customHeight="1">
      <c r="A126" s="98">
        <v>82</v>
      </c>
      <c r="B126" s="6" t="s">
        <v>521</v>
      </c>
      <c r="C126" s="7" t="s">
        <v>1521</v>
      </c>
      <c r="D126" s="10">
        <v>39066</v>
      </c>
      <c r="E126" s="10">
        <v>41973</v>
      </c>
      <c r="F126" s="10">
        <v>42003</v>
      </c>
      <c r="G126" s="5">
        <v>70</v>
      </c>
      <c r="H126" s="5">
        <v>64</v>
      </c>
      <c r="I126" s="11">
        <v>2161.8</v>
      </c>
      <c r="J126" s="9">
        <v>28</v>
      </c>
      <c r="K126" s="5">
        <v>3</v>
      </c>
      <c r="L126" s="5">
        <v>25</v>
      </c>
      <c r="M126" s="11">
        <f t="shared" si="40"/>
        <v>1272.93</v>
      </c>
      <c r="N126" s="11">
        <v>176.54</v>
      </c>
      <c r="O126" s="11">
        <v>1096.39</v>
      </c>
      <c r="P126" s="11">
        <f t="shared" si="26"/>
        <v>44043378</v>
      </c>
      <c r="Q126" s="11">
        <f t="shared" si="27"/>
        <v>23122773.45</v>
      </c>
      <c r="R126" s="11">
        <f t="shared" si="28"/>
        <v>18718435.650000002</v>
      </c>
      <c r="S126" s="11">
        <f t="shared" si="29"/>
        <v>2202168.9</v>
      </c>
      <c r="T126" s="16"/>
      <c r="Z126" s="64"/>
      <c r="AA126" s="64"/>
    </row>
    <row r="127" spans="1:27" s="55" customFormat="1" ht="10.5">
      <c r="A127" s="99">
        <v>83</v>
      </c>
      <c r="B127" s="6" t="s">
        <v>788</v>
      </c>
      <c r="C127" s="7" t="s">
        <v>1728</v>
      </c>
      <c r="D127" s="10">
        <v>39066</v>
      </c>
      <c r="E127" s="10">
        <v>41973</v>
      </c>
      <c r="F127" s="8">
        <v>42734</v>
      </c>
      <c r="G127" s="9">
        <v>75</v>
      </c>
      <c r="H127" s="9">
        <v>2</v>
      </c>
      <c r="I127" s="3">
        <v>2156</v>
      </c>
      <c r="J127" s="9">
        <v>2</v>
      </c>
      <c r="K127" s="9">
        <v>0</v>
      </c>
      <c r="L127" s="9">
        <v>2</v>
      </c>
      <c r="M127" s="11">
        <f t="shared" si="40"/>
        <v>102.5</v>
      </c>
      <c r="N127" s="3">
        <v>0</v>
      </c>
      <c r="O127" s="3">
        <v>102.5</v>
      </c>
      <c r="P127" s="11">
        <f t="shared" si="26"/>
        <v>3546500</v>
      </c>
      <c r="Q127" s="11">
        <f t="shared" si="27"/>
        <v>1861912.5</v>
      </c>
      <c r="R127" s="11">
        <f t="shared" si="28"/>
        <v>1507262.5</v>
      </c>
      <c r="S127" s="11">
        <f t="shared" si="29"/>
        <v>177325</v>
      </c>
      <c r="T127" s="56"/>
      <c r="Z127" s="66"/>
      <c r="AA127" s="66"/>
    </row>
    <row r="128" spans="1:27" s="55" customFormat="1" ht="10.5">
      <c r="A128" s="98">
        <v>84</v>
      </c>
      <c r="B128" s="6" t="s">
        <v>1166</v>
      </c>
      <c r="C128" s="7" t="s">
        <v>2218</v>
      </c>
      <c r="D128" s="10">
        <v>39066</v>
      </c>
      <c r="E128" s="10">
        <v>41973</v>
      </c>
      <c r="F128" s="8">
        <v>42978</v>
      </c>
      <c r="G128" s="9">
        <v>75</v>
      </c>
      <c r="H128" s="9">
        <v>2</v>
      </c>
      <c r="I128" s="3">
        <v>2201.7</v>
      </c>
      <c r="J128" s="9">
        <f>SUM(K128:L128)</f>
        <v>1</v>
      </c>
      <c r="K128" s="9">
        <v>0</v>
      </c>
      <c r="L128" s="9">
        <v>1</v>
      </c>
      <c r="M128" s="11">
        <f t="shared" si="40"/>
        <v>61.55</v>
      </c>
      <c r="N128" s="3">
        <v>0</v>
      </c>
      <c r="O128" s="3">
        <v>61.55</v>
      </c>
      <c r="P128" s="11">
        <f t="shared" si="26"/>
        <v>2129630</v>
      </c>
      <c r="Q128" s="11">
        <f t="shared" si="27"/>
        <v>1118055.75</v>
      </c>
      <c r="R128" s="11">
        <f t="shared" si="28"/>
        <v>905092.75</v>
      </c>
      <c r="S128" s="11">
        <f t="shared" si="29"/>
        <v>106481.5</v>
      </c>
      <c r="T128" s="56"/>
      <c r="Z128" s="65"/>
      <c r="AA128" s="65"/>
    </row>
    <row r="129" spans="1:27" s="55" customFormat="1" ht="10.5">
      <c r="A129" s="98">
        <v>85</v>
      </c>
      <c r="B129" s="6" t="s">
        <v>789</v>
      </c>
      <c r="C129" s="7" t="s">
        <v>1729</v>
      </c>
      <c r="D129" s="10">
        <v>39066</v>
      </c>
      <c r="E129" s="10">
        <v>41973</v>
      </c>
      <c r="F129" s="166">
        <v>42369</v>
      </c>
      <c r="G129" s="9">
        <v>71</v>
      </c>
      <c r="H129" s="9">
        <v>5</v>
      </c>
      <c r="I129" s="3">
        <v>2152.7</v>
      </c>
      <c r="J129" s="9">
        <f>SUM(K129:L129)</f>
        <v>1</v>
      </c>
      <c r="K129" s="9">
        <v>0</v>
      </c>
      <c r="L129" s="9">
        <v>1</v>
      </c>
      <c r="M129" s="11">
        <f t="shared" si="40"/>
        <v>60.69</v>
      </c>
      <c r="N129" s="3">
        <v>0</v>
      </c>
      <c r="O129" s="3">
        <v>60.69</v>
      </c>
      <c r="P129" s="11">
        <f t="shared" si="26"/>
        <v>2099874</v>
      </c>
      <c r="Q129" s="11">
        <f t="shared" si="27"/>
        <v>1102433.85</v>
      </c>
      <c r="R129" s="11">
        <f t="shared" si="28"/>
        <v>892446.45</v>
      </c>
      <c r="S129" s="11">
        <f t="shared" si="29"/>
        <v>104993.70000000001</v>
      </c>
      <c r="T129" s="56"/>
      <c r="Z129" s="65"/>
      <c r="AA129" s="65"/>
    </row>
    <row r="130" spans="1:20" ht="10.5">
      <c r="A130" s="98"/>
      <c r="B130" s="29" t="s">
        <v>1897</v>
      </c>
      <c r="C130" s="7"/>
      <c r="D130" s="10"/>
      <c r="E130" s="3"/>
      <c r="F130" s="164"/>
      <c r="G130" s="5"/>
      <c r="H130" s="5"/>
      <c r="I130" s="11"/>
      <c r="J130" s="9"/>
      <c r="K130" s="5"/>
      <c r="L130" s="5"/>
      <c r="M130" s="11"/>
      <c r="N130" s="11"/>
      <c r="O130" s="11"/>
      <c r="P130" s="11"/>
      <c r="Q130" s="11"/>
      <c r="R130" s="11"/>
      <c r="S130" s="11"/>
      <c r="T130" s="16"/>
    </row>
    <row r="131" spans="1:20" ht="21">
      <c r="A131" s="98"/>
      <c r="B131" s="30" t="s">
        <v>1899</v>
      </c>
      <c r="C131" s="5"/>
      <c r="D131" s="10"/>
      <c r="E131" s="5"/>
      <c r="F131" s="5"/>
      <c r="G131" s="5"/>
      <c r="H131" s="5"/>
      <c r="I131" s="11"/>
      <c r="J131" s="9"/>
      <c r="K131" s="5"/>
      <c r="L131" s="5"/>
      <c r="M131" s="11"/>
      <c r="N131" s="11"/>
      <c r="O131" s="11"/>
      <c r="P131" s="11"/>
      <c r="Q131" s="11"/>
      <c r="R131" s="11"/>
      <c r="S131" s="11"/>
      <c r="T131" s="16"/>
    </row>
    <row r="132" spans="1:20" ht="31.5">
      <c r="A132" s="98"/>
      <c r="B132" s="30" t="s">
        <v>2282</v>
      </c>
      <c r="C132" s="5" t="s">
        <v>1721</v>
      </c>
      <c r="D132" s="10" t="s">
        <v>1721</v>
      </c>
      <c r="E132" s="5" t="s">
        <v>1721</v>
      </c>
      <c r="F132" s="5" t="s">
        <v>1721</v>
      </c>
      <c r="G132" s="5">
        <f>SUM(G133:G135)</f>
        <v>107</v>
      </c>
      <c r="H132" s="5">
        <f aca="true" t="shared" si="41" ref="H132:S132">SUM(H133:H135)</f>
        <v>107</v>
      </c>
      <c r="I132" s="11">
        <f t="shared" si="41"/>
        <v>1758.3</v>
      </c>
      <c r="J132" s="9">
        <f t="shared" si="41"/>
        <v>39</v>
      </c>
      <c r="K132" s="5">
        <f t="shared" si="41"/>
        <v>21</v>
      </c>
      <c r="L132" s="5">
        <f t="shared" si="41"/>
        <v>18</v>
      </c>
      <c r="M132" s="11">
        <f t="shared" si="41"/>
        <v>1714.1</v>
      </c>
      <c r="N132" s="11">
        <f t="shared" si="41"/>
        <v>863.2</v>
      </c>
      <c r="O132" s="11">
        <f t="shared" si="41"/>
        <v>850.9</v>
      </c>
      <c r="P132" s="11">
        <f t="shared" si="41"/>
        <v>59307860</v>
      </c>
      <c r="Q132" s="11">
        <f t="shared" si="41"/>
        <v>31136626.5</v>
      </c>
      <c r="R132" s="11">
        <f t="shared" si="41"/>
        <v>25205840.5</v>
      </c>
      <c r="S132" s="11">
        <f t="shared" si="41"/>
        <v>2965393</v>
      </c>
      <c r="T132" s="16"/>
    </row>
    <row r="133" spans="1:20" ht="10.5">
      <c r="A133" s="98">
        <v>86</v>
      </c>
      <c r="B133" s="6" t="s">
        <v>522</v>
      </c>
      <c r="C133" s="7" t="s">
        <v>1896</v>
      </c>
      <c r="D133" s="10">
        <v>37887</v>
      </c>
      <c r="E133" s="10">
        <v>41973</v>
      </c>
      <c r="F133" s="10">
        <v>42003</v>
      </c>
      <c r="G133" s="5">
        <v>26</v>
      </c>
      <c r="H133" s="5">
        <v>26</v>
      </c>
      <c r="I133" s="11">
        <v>372.9</v>
      </c>
      <c r="J133" s="9">
        <f>SUM(K133:L133)</f>
        <v>10</v>
      </c>
      <c r="K133" s="5">
        <v>5</v>
      </c>
      <c r="L133" s="5">
        <v>5</v>
      </c>
      <c r="M133" s="11">
        <f>SUM(N133:O133)</f>
        <v>372.9</v>
      </c>
      <c r="N133" s="11">
        <v>189.2</v>
      </c>
      <c r="O133" s="11">
        <v>183.7</v>
      </c>
      <c r="P133" s="11">
        <f t="shared" si="26"/>
        <v>12902340</v>
      </c>
      <c r="Q133" s="11">
        <f t="shared" si="27"/>
        <v>6773728.5</v>
      </c>
      <c r="R133" s="11">
        <f t="shared" si="28"/>
        <v>5483494.5</v>
      </c>
      <c r="S133" s="11">
        <f t="shared" si="29"/>
        <v>645117</v>
      </c>
      <c r="T133" s="16"/>
    </row>
    <row r="134" spans="1:20" ht="10.5">
      <c r="A134" s="31">
        <v>87</v>
      </c>
      <c r="B134" s="6" t="s">
        <v>523</v>
      </c>
      <c r="C134" s="7" t="s">
        <v>1896</v>
      </c>
      <c r="D134" s="10">
        <v>37887</v>
      </c>
      <c r="E134" s="10">
        <v>41973</v>
      </c>
      <c r="F134" s="10">
        <v>42003</v>
      </c>
      <c r="G134" s="5">
        <v>39</v>
      </c>
      <c r="H134" s="5">
        <v>39</v>
      </c>
      <c r="I134" s="11">
        <v>645.4</v>
      </c>
      <c r="J134" s="9">
        <f>SUM(K134:L134)</f>
        <v>16</v>
      </c>
      <c r="K134" s="5">
        <v>12</v>
      </c>
      <c r="L134" s="5">
        <v>4</v>
      </c>
      <c r="M134" s="11">
        <f>SUM(N134:O134)</f>
        <v>645.4</v>
      </c>
      <c r="N134" s="11">
        <v>466.8</v>
      </c>
      <c r="O134" s="11">
        <v>178.6</v>
      </c>
      <c r="P134" s="11">
        <f t="shared" si="26"/>
        <v>22330840</v>
      </c>
      <c r="Q134" s="11">
        <f t="shared" si="27"/>
        <v>11723691</v>
      </c>
      <c r="R134" s="11">
        <f t="shared" si="28"/>
        <v>9490607</v>
      </c>
      <c r="S134" s="11">
        <f t="shared" si="29"/>
        <v>1116542</v>
      </c>
      <c r="T134" s="16"/>
    </row>
    <row r="135" spans="1:20" ht="12.75" customHeight="1">
      <c r="A135" s="31">
        <v>88</v>
      </c>
      <c r="B135" s="6" t="s">
        <v>2137</v>
      </c>
      <c r="C135" s="7" t="s">
        <v>1896</v>
      </c>
      <c r="D135" s="10">
        <v>37887</v>
      </c>
      <c r="E135" s="10">
        <v>41973</v>
      </c>
      <c r="F135" s="10">
        <v>42003</v>
      </c>
      <c r="G135" s="5">
        <v>42</v>
      </c>
      <c r="H135" s="5">
        <v>42</v>
      </c>
      <c r="I135" s="11">
        <v>740</v>
      </c>
      <c r="J135" s="9">
        <f>SUM(K135:L135)</f>
        <v>13</v>
      </c>
      <c r="K135" s="5">
        <v>4</v>
      </c>
      <c r="L135" s="5">
        <v>9</v>
      </c>
      <c r="M135" s="11">
        <f>SUM(N135:O135)</f>
        <v>695.8</v>
      </c>
      <c r="N135" s="11">
        <v>207.2</v>
      </c>
      <c r="O135" s="11">
        <v>488.6</v>
      </c>
      <c r="P135" s="11">
        <f t="shared" si="26"/>
        <v>24074680</v>
      </c>
      <c r="Q135" s="11">
        <f t="shared" si="27"/>
        <v>12639207</v>
      </c>
      <c r="R135" s="11">
        <f t="shared" si="28"/>
        <v>10231739</v>
      </c>
      <c r="S135" s="11">
        <f t="shared" si="29"/>
        <v>1203734</v>
      </c>
      <c r="T135" s="16"/>
    </row>
    <row r="136" spans="1:20" ht="10.5">
      <c r="A136" s="98"/>
      <c r="B136" s="53" t="s">
        <v>1975</v>
      </c>
      <c r="C136" s="5"/>
      <c r="D136" s="5"/>
      <c r="E136" s="5"/>
      <c r="F136" s="5"/>
      <c r="G136" s="5"/>
      <c r="H136" s="5"/>
      <c r="I136" s="11"/>
      <c r="J136" s="9"/>
      <c r="K136" s="5"/>
      <c r="L136" s="5"/>
      <c r="M136" s="11"/>
      <c r="N136" s="11"/>
      <c r="O136" s="11"/>
      <c r="P136" s="11"/>
      <c r="Q136" s="11"/>
      <c r="R136" s="11"/>
      <c r="S136" s="11"/>
      <c r="T136" s="16"/>
    </row>
    <row r="137" spans="1:20" ht="21">
      <c r="A137" s="98"/>
      <c r="B137" s="30" t="s">
        <v>1980</v>
      </c>
      <c r="C137" s="5"/>
      <c r="D137" s="5"/>
      <c r="E137" s="5"/>
      <c r="F137" s="5"/>
      <c r="G137" s="5"/>
      <c r="H137" s="5"/>
      <c r="I137" s="11"/>
      <c r="J137" s="9"/>
      <c r="K137" s="5"/>
      <c r="L137" s="5"/>
      <c r="M137" s="11"/>
      <c r="N137" s="11"/>
      <c r="O137" s="11"/>
      <c r="P137" s="11"/>
      <c r="Q137" s="11"/>
      <c r="R137" s="11"/>
      <c r="S137" s="11"/>
      <c r="T137" s="16"/>
    </row>
    <row r="138" spans="1:20" ht="31.5">
      <c r="A138" s="98"/>
      <c r="B138" s="30" t="s">
        <v>2288</v>
      </c>
      <c r="C138" s="5" t="s">
        <v>1721</v>
      </c>
      <c r="D138" s="10" t="s">
        <v>1721</v>
      </c>
      <c r="E138" s="5" t="s">
        <v>1721</v>
      </c>
      <c r="F138" s="5" t="s">
        <v>1721</v>
      </c>
      <c r="G138" s="161">
        <f>SUM(G139:G145)</f>
        <v>56</v>
      </c>
      <c r="H138" s="161">
        <f aca="true" t="shared" si="42" ref="H138:S138">SUM(H139:H145)</f>
        <v>56</v>
      </c>
      <c r="I138" s="11">
        <f t="shared" si="42"/>
        <v>3495.1799999999994</v>
      </c>
      <c r="J138" s="9">
        <f t="shared" si="42"/>
        <v>28</v>
      </c>
      <c r="K138" s="161">
        <f t="shared" si="42"/>
        <v>2</v>
      </c>
      <c r="L138" s="161">
        <f t="shared" si="42"/>
        <v>26</v>
      </c>
      <c r="M138" s="11">
        <f t="shared" si="42"/>
        <v>1041.51</v>
      </c>
      <c r="N138" s="11">
        <f t="shared" si="42"/>
        <v>71.7</v>
      </c>
      <c r="O138" s="11">
        <f t="shared" si="42"/>
        <v>969.81</v>
      </c>
      <c r="P138" s="11">
        <f t="shared" si="42"/>
        <v>36036246</v>
      </c>
      <c r="Q138" s="11">
        <f t="shared" si="42"/>
        <v>18919029.15</v>
      </c>
      <c r="R138" s="11">
        <f t="shared" si="42"/>
        <v>15315404.549999999</v>
      </c>
      <c r="S138" s="11">
        <f t="shared" si="42"/>
        <v>1801812.3</v>
      </c>
      <c r="T138" s="16"/>
    </row>
    <row r="139" spans="1:20" ht="10.5">
      <c r="A139" s="98">
        <v>89</v>
      </c>
      <c r="B139" s="6" t="s">
        <v>2139</v>
      </c>
      <c r="C139" s="5">
        <v>61</v>
      </c>
      <c r="D139" s="7" t="s">
        <v>1981</v>
      </c>
      <c r="E139" s="10">
        <v>41973</v>
      </c>
      <c r="F139" s="10">
        <v>42003</v>
      </c>
      <c r="G139" s="5">
        <v>4</v>
      </c>
      <c r="H139" s="5">
        <v>4</v>
      </c>
      <c r="I139" s="11">
        <v>394.76</v>
      </c>
      <c r="J139" s="9">
        <f aca="true" t="shared" si="43" ref="J139:J145">SUM(K139:L139)</f>
        <v>2</v>
      </c>
      <c r="K139" s="5">
        <v>0</v>
      </c>
      <c r="L139" s="5">
        <v>2</v>
      </c>
      <c r="M139" s="11">
        <f aca="true" t="shared" si="44" ref="M139:M145">SUM(N139:O139)</f>
        <v>57.7</v>
      </c>
      <c r="N139" s="11">
        <v>0</v>
      </c>
      <c r="O139" s="11">
        <v>57.7</v>
      </c>
      <c r="P139" s="11">
        <f aca="true" t="shared" si="45" ref="P139:P203">M139*34600</f>
        <v>1996420</v>
      </c>
      <c r="Q139" s="11">
        <f t="shared" si="27"/>
        <v>1048120.5</v>
      </c>
      <c r="R139" s="11">
        <f aca="true" t="shared" si="46" ref="R139:R203">P139-Q139-S139</f>
        <v>848478.5</v>
      </c>
      <c r="S139" s="11">
        <f aca="true" t="shared" si="47" ref="S139:S203">P139*0.05</f>
        <v>99821</v>
      </c>
      <c r="T139" s="16"/>
    </row>
    <row r="140" spans="1:20" ht="10.5">
      <c r="A140" s="98">
        <v>90</v>
      </c>
      <c r="B140" s="6" t="s">
        <v>2140</v>
      </c>
      <c r="C140" s="5">
        <v>44</v>
      </c>
      <c r="D140" s="7" t="s">
        <v>1982</v>
      </c>
      <c r="E140" s="10">
        <v>41973</v>
      </c>
      <c r="F140" s="10">
        <v>42003</v>
      </c>
      <c r="G140" s="5">
        <v>10</v>
      </c>
      <c r="H140" s="5">
        <v>10</v>
      </c>
      <c r="I140" s="11">
        <v>635.9</v>
      </c>
      <c r="J140" s="9">
        <f t="shared" si="43"/>
        <v>5</v>
      </c>
      <c r="K140" s="5">
        <v>0</v>
      </c>
      <c r="L140" s="5">
        <v>5</v>
      </c>
      <c r="M140" s="11">
        <f t="shared" si="44"/>
        <v>212.15</v>
      </c>
      <c r="N140" s="11">
        <v>0</v>
      </c>
      <c r="O140" s="11">
        <v>212.15</v>
      </c>
      <c r="P140" s="11">
        <f t="shared" si="45"/>
        <v>7340390</v>
      </c>
      <c r="Q140" s="11">
        <f t="shared" si="27"/>
        <v>3853704.75</v>
      </c>
      <c r="R140" s="11">
        <f t="shared" si="46"/>
        <v>3119665.75</v>
      </c>
      <c r="S140" s="11">
        <f t="shared" si="47"/>
        <v>367019.5</v>
      </c>
      <c r="T140" s="16"/>
    </row>
    <row r="141" spans="1:20" ht="10.5">
      <c r="A141" s="98">
        <v>91</v>
      </c>
      <c r="B141" s="6" t="s">
        <v>2141</v>
      </c>
      <c r="C141" s="5">
        <v>46</v>
      </c>
      <c r="D141" s="7" t="s">
        <v>2005</v>
      </c>
      <c r="E141" s="10">
        <v>41973</v>
      </c>
      <c r="F141" s="10">
        <v>42003</v>
      </c>
      <c r="G141" s="5">
        <v>8</v>
      </c>
      <c r="H141" s="5">
        <v>8</v>
      </c>
      <c r="I141" s="11">
        <v>630.6</v>
      </c>
      <c r="J141" s="9">
        <f t="shared" si="43"/>
        <v>4</v>
      </c>
      <c r="K141" s="5">
        <v>0</v>
      </c>
      <c r="L141" s="5">
        <v>4</v>
      </c>
      <c r="M141" s="11">
        <f t="shared" si="44"/>
        <v>162.02</v>
      </c>
      <c r="N141" s="11">
        <v>0</v>
      </c>
      <c r="O141" s="11">
        <v>162.02</v>
      </c>
      <c r="P141" s="11">
        <f t="shared" si="45"/>
        <v>5605892</v>
      </c>
      <c r="Q141" s="11">
        <f t="shared" si="27"/>
        <v>2943093.3000000003</v>
      </c>
      <c r="R141" s="11">
        <f t="shared" si="46"/>
        <v>2382504.0999999996</v>
      </c>
      <c r="S141" s="11">
        <f t="shared" si="47"/>
        <v>280294.60000000003</v>
      </c>
      <c r="T141" s="16"/>
    </row>
    <row r="142" spans="1:20" ht="10.5">
      <c r="A142" s="98">
        <v>92</v>
      </c>
      <c r="B142" s="6" t="s">
        <v>2142</v>
      </c>
      <c r="C142" s="5">
        <v>42</v>
      </c>
      <c r="D142" s="7" t="s">
        <v>1983</v>
      </c>
      <c r="E142" s="10">
        <v>41973</v>
      </c>
      <c r="F142" s="10">
        <v>42003</v>
      </c>
      <c r="G142" s="5">
        <v>16</v>
      </c>
      <c r="H142" s="5">
        <v>16</v>
      </c>
      <c r="I142" s="11">
        <v>473.4</v>
      </c>
      <c r="J142" s="9">
        <f t="shared" si="43"/>
        <v>8</v>
      </c>
      <c r="K142" s="5">
        <v>2</v>
      </c>
      <c r="L142" s="5">
        <v>6</v>
      </c>
      <c r="M142" s="11">
        <f t="shared" si="44"/>
        <v>318.4</v>
      </c>
      <c r="N142" s="11">
        <v>71.7</v>
      </c>
      <c r="O142" s="11">
        <v>246.7</v>
      </c>
      <c r="P142" s="11">
        <f t="shared" si="45"/>
        <v>11016640</v>
      </c>
      <c r="Q142" s="11">
        <f t="shared" si="27"/>
        <v>5783736</v>
      </c>
      <c r="R142" s="11">
        <f t="shared" si="46"/>
        <v>4682072</v>
      </c>
      <c r="S142" s="11">
        <f t="shared" si="47"/>
        <v>550832</v>
      </c>
      <c r="T142" s="16"/>
    </row>
    <row r="143" spans="1:20" ht="10.5">
      <c r="A143" s="98">
        <v>93</v>
      </c>
      <c r="B143" s="6" t="s">
        <v>2143</v>
      </c>
      <c r="C143" s="5">
        <v>321</v>
      </c>
      <c r="D143" s="7" t="s">
        <v>1984</v>
      </c>
      <c r="E143" s="10">
        <v>41973</v>
      </c>
      <c r="F143" s="10">
        <v>42003</v>
      </c>
      <c r="G143" s="5">
        <v>13</v>
      </c>
      <c r="H143" s="5">
        <v>13</v>
      </c>
      <c r="I143" s="11">
        <v>502.6</v>
      </c>
      <c r="J143" s="9">
        <f t="shared" si="43"/>
        <v>5</v>
      </c>
      <c r="K143" s="5">
        <v>0</v>
      </c>
      <c r="L143" s="5">
        <v>5</v>
      </c>
      <c r="M143" s="11">
        <f t="shared" si="44"/>
        <v>170.74</v>
      </c>
      <c r="N143" s="11">
        <v>0</v>
      </c>
      <c r="O143" s="11">
        <v>170.74</v>
      </c>
      <c r="P143" s="11">
        <f t="shared" si="45"/>
        <v>5907604</v>
      </c>
      <c r="Q143" s="11">
        <f t="shared" si="27"/>
        <v>3101492.1</v>
      </c>
      <c r="R143" s="11">
        <f t="shared" si="46"/>
        <v>2510731.6999999997</v>
      </c>
      <c r="S143" s="11">
        <f t="shared" si="47"/>
        <v>295380.2</v>
      </c>
      <c r="T143" s="16"/>
    </row>
    <row r="144" spans="1:20" ht="10.5">
      <c r="A144" s="98">
        <v>94</v>
      </c>
      <c r="B144" s="6" t="s">
        <v>2144</v>
      </c>
      <c r="C144" s="5">
        <v>62</v>
      </c>
      <c r="D144" s="7" t="s">
        <v>1981</v>
      </c>
      <c r="E144" s="10">
        <v>41973</v>
      </c>
      <c r="F144" s="10">
        <v>42003</v>
      </c>
      <c r="G144" s="5">
        <v>4</v>
      </c>
      <c r="H144" s="5">
        <v>4</v>
      </c>
      <c r="I144" s="11">
        <v>395.22</v>
      </c>
      <c r="J144" s="9">
        <f t="shared" si="43"/>
        <v>3</v>
      </c>
      <c r="K144" s="5">
        <v>0</v>
      </c>
      <c r="L144" s="5">
        <v>3</v>
      </c>
      <c r="M144" s="11">
        <f t="shared" si="44"/>
        <v>88.5</v>
      </c>
      <c r="N144" s="11">
        <v>0</v>
      </c>
      <c r="O144" s="11">
        <v>88.5</v>
      </c>
      <c r="P144" s="11">
        <f t="shared" si="45"/>
        <v>3062100</v>
      </c>
      <c r="Q144" s="11">
        <f t="shared" si="27"/>
        <v>1607602.5</v>
      </c>
      <c r="R144" s="11">
        <f t="shared" si="46"/>
        <v>1301392.5</v>
      </c>
      <c r="S144" s="11">
        <f t="shared" si="47"/>
        <v>153105</v>
      </c>
      <c r="T144" s="16"/>
    </row>
    <row r="145" spans="1:20" ht="10.5">
      <c r="A145" s="98">
        <v>95</v>
      </c>
      <c r="B145" s="6" t="s">
        <v>2145</v>
      </c>
      <c r="C145" s="5">
        <v>49</v>
      </c>
      <c r="D145" s="7" t="s">
        <v>2009</v>
      </c>
      <c r="E145" s="10">
        <v>41973</v>
      </c>
      <c r="F145" s="10">
        <v>42003</v>
      </c>
      <c r="G145" s="5">
        <v>1</v>
      </c>
      <c r="H145" s="5">
        <v>1</v>
      </c>
      <c r="I145" s="11">
        <v>462.7</v>
      </c>
      <c r="J145" s="9">
        <f t="shared" si="43"/>
        <v>1</v>
      </c>
      <c r="K145" s="5">
        <v>0</v>
      </c>
      <c r="L145" s="5">
        <v>1</v>
      </c>
      <c r="M145" s="11">
        <f t="shared" si="44"/>
        <v>32</v>
      </c>
      <c r="N145" s="11">
        <v>0</v>
      </c>
      <c r="O145" s="11">
        <v>32</v>
      </c>
      <c r="P145" s="11">
        <f>M145*34600</f>
        <v>1107200</v>
      </c>
      <c r="Q145" s="11">
        <f>P145*0.525</f>
        <v>581280</v>
      </c>
      <c r="R145" s="11">
        <f>P145-Q145-S145</f>
        <v>470560</v>
      </c>
      <c r="S145" s="11">
        <f>P145*0.05</f>
        <v>55360</v>
      </c>
      <c r="T145" s="5"/>
    </row>
    <row r="146" spans="1:20" ht="21">
      <c r="A146" s="98"/>
      <c r="B146" s="30" t="s">
        <v>1985</v>
      </c>
      <c r="C146" s="5"/>
      <c r="D146" s="5"/>
      <c r="E146" s="5"/>
      <c r="F146" s="5"/>
      <c r="G146" s="5"/>
      <c r="H146" s="5"/>
      <c r="I146" s="11"/>
      <c r="J146" s="9"/>
      <c r="K146" s="5"/>
      <c r="L146" s="5"/>
      <c r="M146" s="11"/>
      <c r="N146" s="11"/>
      <c r="O146" s="11"/>
      <c r="P146" s="11"/>
      <c r="Q146" s="11"/>
      <c r="R146" s="11"/>
      <c r="S146" s="11"/>
      <c r="T146" s="16"/>
    </row>
    <row r="147" spans="1:20" ht="31.5">
      <c r="A147" s="98"/>
      <c r="B147" s="30" t="s">
        <v>2280</v>
      </c>
      <c r="C147" s="5" t="s">
        <v>1721</v>
      </c>
      <c r="D147" s="10" t="s">
        <v>1721</v>
      </c>
      <c r="E147" s="5" t="s">
        <v>1721</v>
      </c>
      <c r="F147" s="5" t="s">
        <v>1721</v>
      </c>
      <c r="G147" s="161">
        <f>SUM(G148:G151)</f>
        <v>45</v>
      </c>
      <c r="H147" s="161">
        <f aca="true" t="shared" si="48" ref="H147:S147">SUM(H148:H151)</f>
        <v>45</v>
      </c>
      <c r="I147" s="11">
        <f t="shared" si="48"/>
        <v>1272.89</v>
      </c>
      <c r="J147" s="9">
        <f t="shared" si="48"/>
        <v>20</v>
      </c>
      <c r="K147" s="161">
        <f t="shared" si="48"/>
        <v>5</v>
      </c>
      <c r="L147" s="161">
        <f t="shared" si="48"/>
        <v>15</v>
      </c>
      <c r="M147" s="11">
        <f t="shared" si="48"/>
        <v>840.54</v>
      </c>
      <c r="N147" s="11">
        <f t="shared" si="48"/>
        <v>186.01999999999998</v>
      </c>
      <c r="O147" s="11">
        <f t="shared" si="48"/>
        <v>654.52</v>
      </c>
      <c r="P147" s="11">
        <f t="shared" si="48"/>
        <v>29082684</v>
      </c>
      <c r="Q147" s="11">
        <f t="shared" si="48"/>
        <v>15268409.100000001</v>
      </c>
      <c r="R147" s="11">
        <f t="shared" si="48"/>
        <v>12360140.7</v>
      </c>
      <c r="S147" s="11">
        <f t="shared" si="48"/>
        <v>1454134.2</v>
      </c>
      <c r="T147" s="16"/>
    </row>
    <row r="148" spans="1:20" ht="10.5">
      <c r="A148" s="98">
        <v>96</v>
      </c>
      <c r="B148" s="6" t="s">
        <v>568</v>
      </c>
      <c r="C148" s="5">
        <v>42</v>
      </c>
      <c r="D148" s="7" t="s">
        <v>1986</v>
      </c>
      <c r="E148" s="10">
        <v>41973</v>
      </c>
      <c r="F148" s="10">
        <v>42003</v>
      </c>
      <c r="G148" s="5">
        <v>15</v>
      </c>
      <c r="H148" s="5">
        <v>15</v>
      </c>
      <c r="I148" s="11">
        <v>377.6</v>
      </c>
      <c r="J148" s="9">
        <v>6</v>
      </c>
      <c r="K148" s="9">
        <v>1</v>
      </c>
      <c r="L148" s="9">
        <v>5</v>
      </c>
      <c r="M148" s="11">
        <f>SUM(N148:O148)</f>
        <v>272.3</v>
      </c>
      <c r="N148" s="11">
        <v>41.8</v>
      </c>
      <c r="O148" s="11">
        <v>230.5</v>
      </c>
      <c r="P148" s="11">
        <f t="shared" si="45"/>
        <v>9421580</v>
      </c>
      <c r="Q148" s="11">
        <f t="shared" si="27"/>
        <v>4946329.5</v>
      </c>
      <c r="R148" s="11">
        <f t="shared" si="46"/>
        <v>4004171.5</v>
      </c>
      <c r="S148" s="11">
        <f t="shared" si="47"/>
        <v>471079</v>
      </c>
      <c r="T148" s="16"/>
    </row>
    <row r="149" spans="1:20" ht="10.5">
      <c r="A149" s="98">
        <v>97</v>
      </c>
      <c r="B149" s="6" t="s">
        <v>569</v>
      </c>
      <c r="C149" s="5">
        <v>43</v>
      </c>
      <c r="D149" s="7" t="s">
        <v>1986</v>
      </c>
      <c r="E149" s="10">
        <v>41973</v>
      </c>
      <c r="F149" s="10">
        <v>42003</v>
      </c>
      <c r="G149" s="5">
        <v>1</v>
      </c>
      <c r="H149" s="5">
        <v>1</v>
      </c>
      <c r="I149" s="11">
        <v>269.25</v>
      </c>
      <c r="J149" s="9">
        <v>1</v>
      </c>
      <c r="K149" s="9">
        <v>0</v>
      </c>
      <c r="L149" s="9">
        <v>1</v>
      </c>
      <c r="M149" s="11">
        <f>SUM(N149:O149)</f>
        <v>50.2</v>
      </c>
      <c r="N149" s="11">
        <v>0</v>
      </c>
      <c r="O149" s="11">
        <v>50.2</v>
      </c>
      <c r="P149" s="11">
        <f t="shared" si="45"/>
        <v>1736920</v>
      </c>
      <c r="Q149" s="11">
        <f t="shared" si="27"/>
        <v>911883</v>
      </c>
      <c r="R149" s="11">
        <f t="shared" si="46"/>
        <v>738191</v>
      </c>
      <c r="S149" s="11">
        <f t="shared" si="47"/>
        <v>86846</v>
      </c>
      <c r="T149" s="16"/>
    </row>
    <row r="150" spans="1:20" ht="10.5">
      <c r="A150" s="98">
        <v>98</v>
      </c>
      <c r="B150" s="6" t="s">
        <v>570</v>
      </c>
      <c r="C150" s="5">
        <v>14</v>
      </c>
      <c r="D150" s="7" t="s">
        <v>1987</v>
      </c>
      <c r="E150" s="10">
        <v>41973</v>
      </c>
      <c r="F150" s="10">
        <v>42003</v>
      </c>
      <c r="G150" s="5">
        <v>20</v>
      </c>
      <c r="H150" s="5">
        <v>20</v>
      </c>
      <c r="I150" s="11">
        <v>359.8</v>
      </c>
      <c r="J150" s="9">
        <v>6</v>
      </c>
      <c r="K150" s="9">
        <v>0</v>
      </c>
      <c r="L150" s="9">
        <v>6</v>
      </c>
      <c r="M150" s="11">
        <f>SUM(N150:O150)</f>
        <v>279.5</v>
      </c>
      <c r="N150" s="11">
        <v>0</v>
      </c>
      <c r="O150" s="11">
        <v>279.5</v>
      </c>
      <c r="P150" s="11">
        <f t="shared" si="45"/>
        <v>9670700</v>
      </c>
      <c r="Q150" s="11">
        <f t="shared" si="27"/>
        <v>5077117.5</v>
      </c>
      <c r="R150" s="11">
        <f t="shared" si="46"/>
        <v>4110047.5</v>
      </c>
      <c r="S150" s="11">
        <f t="shared" si="47"/>
        <v>483535</v>
      </c>
      <c r="T150" s="16"/>
    </row>
    <row r="151" spans="1:20" ht="10.5">
      <c r="A151" s="143">
        <v>99</v>
      </c>
      <c r="B151" s="6" t="s">
        <v>571</v>
      </c>
      <c r="C151" s="5">
        <v>44</v>
      </c>
      <c r="D151" s="7" t="s">
        <v>1986</v>
      </c>
      <c r="E151" s="10">
        <v>41973</v>
      </c>
      <c r="F151" s="10">
        <v>42003</v>
      </c>
      <c r="G151" s="5">
        <v>9</v>
      </c>
      <c r="H151" s="5">
        <v>9</v>
      </c>
      <c r="I151" s="11">
        <v>266.24</v>
      </c>
      <c r="J151" s="9">
        <v>7</v>
      </c>
      <c r="K151" s="9">
        <v>4</v>
      </c>
      <c r="L151" s="9">
        <v>3</v>
      </c>
      <c r="M151" s="11">
        <f>SUM(N151:O151)</f>
        <v>238.54</v>
      </c>
      <c r="N151" s="11">
        <v>144.22</v>
      </c>
      <c r="O151" s="11">
        <v>94.32</v>
      </c>
      <c r="P151" s="11">
        <f t="shared" si="45"/>
        <v>8253484</v>
      </c>
      <c r="Q151" s="11">
        <f t="shared" si="27"/>
        <v>4333079.100000001</v>
      </c>
      <c r="R151" s="11">
        <f t="shared" si="46"/>
        <v>3507730.6999999993</v>
      </c>
      <c r="S151" s="11">
        <f t="shared" si="47"/>
        <v>412674.2</v>
      </c>
      <c r="T151" s="16"/>
    </row>
    <row r="152" spans="1:20" ht="21">
      <c r="A152" s="98"/>
      <c r="B152" s="30" t="s">
        <v>1988</v>
      </c>
      <c r="C152" s="5"/>
      <c r="D152" s="5"/>
      <c r="E152" s="5"/>
      <c r="F152" s="5"/>
      <c r="G152" s="5"/>
      <c r="H152" s="5"/>
      <c r="I152" s="11"/>
      <c r="J152" s="9"/>
      <c r="K152" s="5"/>
      <c r="L152" s="5"/>
      <c r="M152" s="11"/>
      <c r="N152" s="11"/>
      <c r="O152" s="11"/>
      <c r="P152" s="11"/>
      <c r="Q152" s="11"/>
      <c r="R152" s="11"/>
      <c r="S152" s="11"/>
      <c r="T152" s="16"/>
    </row>
    <row r="153" spans="1:20" ht="31.5">
      <c r="A153" s="98"/>
      <c r="B153" s="30" t="s">
        <v>2289</v>
      </c>
      <c r="C153" s="5" t="s">
        <v>1721</v>
      </c>
      <c r="D153" s="10" t="s">
        <v>1721</v>
      </c>
      <c r="E153" s="5" t="s">
        <v>1721</v>
      </c>
      <c r="F153" s="5" t="s">
        <v>1721</v>
      </c>
      <c r="G153" s="161">
        <f>SUM(G154:G155)</f>
        <v>33</v>
      </c>
      <c r="H153" s="161">
        <f aca="true" t="shared" si="49" ref="H153:S153">SUM(H154:H155)</f>
        <v>33</v>
      </c>
      <c r="I153" s="11">
        <f t="shared" si="49"/>
        <v>488.9</v>
      </c>
      <c r="J153" s="9">
        <f t="shared" si="49"/>
        <v>15</v>
      </c>
      <c r="K153" s="161">
        <f t="shared" si="49"/>
        <v>2</v>
      </c>
      <c r="L153" s="161">
        <f t="shared" si="49"/>
        <v>13</v>
      </c>
      <c r="M153" s="11">
        <f t="shared" si="49"/>
        <v>444.8</v>
      </c>
      <c r="N153" s="11">
        <f t="shared" si="49"/>
        <v>92.4</v>
      </c>
      <c r="O153" s="11">
        <f t="shared" si="49"/>
        <v>352.4</v>
      </c>
      <c r="P153" s="11">
        <f t="shared" si="49"/>
        <v>15390080</v>
      </c>
      <c r="Q153" s="11">
        <f t="shared" si="49"/>
        <v>8079792</v>
      </c>
      <c r="R153" s="11">
        <f t="shared" si="49"/>
        <v>6540784</v>
      </c>
      <c r="S153" s="11">
        <f t="shared" si="49"/>
        <v>769504</v>
      </c>
      <c r="T153" s="16"/>
    </row>
    <row r="154" spans="1:20" ht="10.5">
      <c r="A154" s="98">
        <v>100</v>
      </c>
      <c r="B154" s="6" t="s">
        <v>572</v>
      </c>
      <c r="C154" s="5">
        <v>30</v>
      </c>
      <c r="D154" s="7" t="s">
        <v>1989</v>
      </c>
      <c r="E154" s="10">
        <v>41973</v>
      </c>
      <c r="F154" s="10">
        <v>42003</v>
      </c>
      <c r="G154" s="5">
        <v>21</v>
      </c>
      <c r="H154" s="5">
        <v>21</v>
      </c>
      <c r="I154" s="11">
        <v>301</v>
      </c>
      <c r="J154" s="9">
        <f>SUM(K154:L154)</f>
        <v>11</v>
      </c>
      <c r="K154" s="5">
        <v>0</v>
      </c>
      <c r="L154" s="5">
        <v>11</v>
      </c>
      <c r="M154" s="11">
        <f>SUM(N154:O154)</f>
        <v>275.62</v>
      </c>
      <c r="N154" s="11">
        <v>0</v>
      </c>
      <c r="O154" s="11">
        <v>275.62</v>
      </c>
      <c r="P154" s="11">
        <f t="shared" si="45"/>
        <v>9536452</v>
      </c>
      <c r="Q154" s="11">
        <f aca="true" t="shared" si="50" ref="Q154:Q216">P154*0.525</f>
        <v>5006637.3</v>
      </c>
      <c r="R154" s="11">
        <f t="shared" si="46"/>
        <v>4052992.1</v>
      </c>
      <c r="S154" s="11">
        <f t="shared" si="47"/>
        <v>476822.60000000003</v>
      </c>
      <c r="T154" s="16"/>
    </row>
    <row r="155" spans="1:20" ht="10.5">
      <c r="A155" s="98">
        <v>101</v>
      </c>
      <c r="B155" s="6" t="s">
        <v>573</v>
      </c>
      <c r="C155" s="5">
        <v>31</v>
      </c>
      <c r="D155" s="7" t="s">
        <v>1990</v>
      </c>
      <c r="E155" s="10">
        <v>41973</v>
      </c>
      <c r="F155" s="10">
        <v>42003</v>
      </c>
      <c r="G155" s="5">
        <v>12</v>
      </c>
      <c r="H155" s="5">
        <v>12</v>
      </c>
      <c r="I155" s="11">
        <v>187.9</v>
      </c>
      <c r="J155" s="9">
        <f>SUM(K155:L155)</f>
        <v>4</v>
      </c>
      <c r="K155" s="5">
        <v>2</v>
      </c>
      <c r="L155" s="5">
        <v>2</v>
      </c>
      <c r="M155" s="11">
        <f>SUM(N155:O155)</f>
        <v>169.18</v>
      </c>
      <c r="N155" s="11">
        <v>92.4</v>
      </c>
      <c r="O155" s="11">
        <v>76.78</v>
      </c>
      <c r="P155" s="11">
        <f t="shared" si="45"/>
        <v>5853628</v>
      </c>
      <c r="Q155" s="11">
        <f t="shared" si="50"/>
        <v>3073154.7</v>
      </c>
      <c r="R155" s="11">
        <f t="shared" si="46"/>
        <v>2487791.9</v>
      </c>
      <c r="S155" s="11">
        <f t="shared" si="47"/>
        <v>292681.4</v>
      </c>
      <c r="T155" s="16"/>
    </row>
    <row r="156" spans="1:20" ht="10.5">
      <c r="A156" s="98"/>
      <c r="B156" s="53" t="s">
        <v>1991</v>
      </c>
      <c r="C156" s="5"/>
      <c r="D156" s="5"/>
      <c r="E156" s="5"/>
      <c r="F156" s="5"/>
      <c r="G156" s="5"/>
      <c r="H156" s="5"/>
      <c r="I156" s="11"/>
      <c r="J156" s="9"/>
      <c r="K156" s="5"/>
      <c r="L156" s="5"/>
      <c r="M156" s="11"/>
      <c r="N156" s="11"/>
      <c r="O156" s="11"/>
      <c r="P156" s="11"/>
      <c r="Q156" s="11"/>
      <c r="R156" s="11"/>
      <c r="S156" s="11"/>
      <c r="T156" s="16"/>
    </row>
    <row r="157" spans="1:20" ht="21">
      <c r="A157" s="98"/>
      <c r="B157" s="30" t="s">
        <v>1992</v>
      </c>
      <c r="C157" s="5"/>
      <c r="D157" s="5"/>
      <c r="E157" s="5"/>
      <c r="F157" s="5"/>
      <c r="G157" s="5"/>
      <c r="H157" s="5"/>
      <c r="I157" s="11"/>
      <c r="J157" s="9"/>
      <c r="K157" s="5"/>
      <c r="L157" s="5"/>
      <c r="M157" s="11"/>
      <c r="N157" s="11"/>
      <c r="O157" s="11"/>
      <c r="P157" s="11"/>
      <c r="Q157" s="11"/>
      <c r="R157" s="11"/>
      <c r="S157" s="11"/>
      <c r="T157" s="16"/>
    </row>
    <row r="158" spans="1:20" ht="31.5">
      <c r="A158" s="98"/>
      <c r="B158" s="30" t="s">
        <v>2281</v>
      </c>
      <c r="C158" s="5" t="s">
        <v>1721</v>
      </c>
      <c r="D158" s="10" t="s">
        <v>1721</v>
      </c>
      <c r="E158" s="5" t="s">
        <v>1721</v>
      </c>
      <c r="F158" s="5" t="s">
        <v>1721</v>
      </c>
      <c r="G158" s="161">
        <f aca="true" t="shared" si="51" ref="G158:O158">SUM(G159:G163)</f>
        <v>117</v>
      </c>
      <c r="H158" s="9">
        <f t="shared" si="51"/>
        <v>117</v>
      </c>
      <c r="I158" s="11">
        <f t="shared" si="51"/>
        <v>1308.1</v>
      </c>
      <c r="J158" s="9">
        <f t="shared" si="51"/>
        <v>38</v>
      </c>
      <c r="K158" s="9">
        <f t="shared" si="51"/>
        <v>15</v>
      </c>
      <c r="L158" s="9">
        <f t="shared" si="51"/>
        <v>23</v>
      </c>
      <c r="M158" s="11">
        <f t="shared" si="51"/>
        <v>1308.1</v>
      </c>
      <c r="N158" s="11">
        <f t="shared" si="51"/>
        <v>461.90000000000003</v>
      </c>
      <c r="O158" s="11">
        <f t="shared" si="51"/>
        <v>846.2</v>
      </c>
      <c r="P158" s="11">
        <f>SUM(P159:P163)</f>
        <v>45260260</v>
      </c>
      <c r="Q158" s="11">
        <f>SUM(Q159:Q163)</f>
        <v>23761636.5</v>
      </c>
      <c r="R158" s="11">
        <f>SUM(R159:R163)</f>
        <v>19235610.5</v>
      </c>
      <c r="S158" s="11">
        <f>SUM(S159:S163)</f>
        <v>2263013</v>
      </c>
      <c r="T158" s="16"/>
    </row>
    <row r="159" spans="1:20" ht="10.5">
      <c r="A159" s="98">
        <v>102</v>
      </c>
      <c r="B159" s="6" t="s">
        <v>574</v>
      </c>
      <c r="C159" s="5">
        <v>71</v>
      </c>
      <c r="D159" s="7" t="s">
        <v>1993</v>
      </c>
      <c r="E159" s="10">
        <v>41973</v>
      </c>
      <c r="F159" s="10">
        <v>42003</v>
      </c>
      <c r="G159" s="5">
        <v>38</v>
      </c>
      <c r="H159" s="5">
        <v>38</v>
      </c>
      <c r="I159" s="11">
        <v>311.3</v>
      </c>
      <c r="J159" s="9">
        <v>10</v>
      </c>
      <c r="K159" s="5">
        <v>3</v>
      </c>
      <c r="L159" s="5">
        <v>7</v>
      </c>
      <c r="M159" s="11">
        <f>SUM(N159:O159)</f>
        <v>311.3</v>
      </c>
      <c r="N159" s="11">
        <v>63.1</v>
      </c>
      <c r="O159" s="11">
        <v>248.2</v>
      </c>
      <c r="P159" s="11">
        <f t="shared" si="45"/>
        <v>10770980</v>
      </c>
      <c r="Q159" s="11">
        <f t="shared" si="50"/>
        <v>5654764.5</v>
      </c>
      <c r="R159" s="11">
        <f t="shared" si="46"/>
        <v>4577666.5</v>
      </c>
      <c r="S159" s="11">
        <f t="shared" si="47"/>
        <v>538549</v>
      </c>
      <c r="T159" s="16"/>
    </row>
    <row r="160" spans="1:20" ht="10.5">
      <c r="A160" s="98">
        <v>103</v>
      </c>
      <c r="B160" s="6" t="s">
        <v>575</v>
      </c>
      <c r="C160" s="5">
        <v>70</v>
      </c>
      <c r="D160" s="7" t="s">
        <v>1993</v>
      </c>
      <c r="E160" s="10">
        <v>41973</v>
      </c>
      <c r="F160" s="10">
        <v>42003</v>
      </c>
      <c r="G160" s="5">
        <v>23</v>
      </c>
      <c r="H160" s="5">
        <v>23</v>
      </c>
      <c r="I160" s="11">
        <v>362.5</v>
      </c>
      <c r="J160" s="9">
        <v>8</v>
      </c>
      <c r="K160" s="5">
        <v>4</v>
      </c>
      <c r="L160" s="5">
        <v>4</v>
      </c>
      <c r="M160" s="11">
        <f>SUM(N160:O160)</f>
        <v>362.5</v>
      </c>
      <c r="N160" s="11">
        <v>171.3</v>
      </c>
      <c r="O160" s="11">
        <v>191.2</v>
      </c>
      <c r="P160" s="11">
        <f t="shared" si="45"/>
        <v>12542500</v>
      </c>
      <c r="Q160" s="11">
        <f t="shared" si="50"/>
        <v>6584812.5</v>
      </c>
      <c r="R160" s="11">
        <f t="shared" si="46"/>
        <v>5330562.5</v>
      </c>
      <c r="S160" s="11">
        <f t="shared" si="47"/>
        <v>627125</v>
      </c>
      <c r="T160" s="16"/>
    </row>
    <row r="161" spans="1:20" ht="10.5">
      <c r="A161" s="98">
        <v>104</v>
      </c>
      <c r="B161" s="6" t="s">
        <v>576</v>
      </c>
      <c r="C161" s="5">
        <v>68</v>
      </c>
      <c r="D161" s="7" t="s">
        <v>1993</v>
      </c>
      <c r="E161" s="10">
        <v>41973</v>
      </c>
      <c r="F161" s="10">
        <v>42003</v>
      </c>
      <c r="G161" s="5">
        <v>24</v>
      </c>
      <c r="H161" s="5">
        <v>24</v>
      </c>
      <c r="I161" s="11">
        <v>275.5</v>
      </c>
      <c r="J161" s="9">
        <v>9</v>
      </c>
      <c r="K161" s="9">
        <v>4</v>
      </c>
      <c r="L161" s="9">
        <v>5</v>
      </c>
      <c r="M161" s="11">
        <f>SUM(N161:O161)</f>
        <v>275.5</v>
      </c>
      <c r="N161" s="11">
        <v>116.2</v>
      </c>
      <c r="O161" s="11">
        <v>159.3</v>
      </c>
      <c r="P161" s="11">
        <f t="shared" si="45"/>
        <v>9532300</v>
      </c>
      <c r="Q161" s="11">
        <f t="shared" si="50"/>
        <v>5004457.5</v>
      </c>
      <c r="R161" s="11">
        <f t="shared" si="46"/>
        <v>4051227.5</v>
      </c>
      <c r="S161" s="11">
        <f t="shared" si="47"/>
        <v>476615</v>
      </c>
      <c r="T161" s="16"/>
    </row>
    <row r="162" spans="1:20" ht="10.5">
      <c r="A162" s="98">
        <v>105</v>
      </c>
      <c r="B162" s="6" t="s">
        <v>577</v>
      </c>
      <c r="C162" s="5">
        <v>75</v>
      </c>
      <c r="D162" s="7" t="s">
        <v>1993</v>
      </c>
      <c r="E162" s="10">
        <v>41973</v>
      </c>
      <c r="F162" s="10">
        <v>42003</v>
      </c>
      <c r="G162" s="5">
        <v>9</v>
      </c>
      <c r="H162" s="5">
        <v>9</v>
      </c>
      <c r="I162" s="11">
        <v>100.4</v>
      </c>
      <c r="J162" s="9">
        <v>3</v>
      </c>
      <c r="K162" s="9">
        <v>0</v>
      </c>
      <c r="L162" s="9">
        <v>3</v>
      </c>
      <c r="M162" s="11">
        <f>SUM(N162:O162)</f>
        <v>100.4</v>
      </c>
      <c r="N162" s="11">
        <v>0</v>
      </c>
      <c r="O162" s="11">
        <v>100.4</v>
      </c>
      <c r="P162" s="11">
        <f t="shared" si="45"/>
        <v>3473840</v>
      </c>
      <c r="Q162" s="11">
        <f t="shared" si="50"/>
        <v>1823766</v>
      </c>
      <c r="R162" s="11">
        <f t="shared" si="46"/>
        <v>1476382</v>
      </c>
      <c r="S162" s="11">
        <f t="shared" si="47"/>
        <v>173692</v>
      </c>
      <c r="T162" s="16"/>
    </row>
    <row r="163" spans="1:20" ht="10.5">
      <c r="A163" s="98">
        <v>106</v>
      </c>
      <c r="B163" s="6" t="s">
        <v>578</v>
      </c>
      <c r="C163" s="5">
        <v>69</v>
      </c>
      <c r="D163" s="7" t="s">
        <v>1995</v>
      </c>
      <c r="E163" s="10">
        <v>41973</v>
      </c>
      <c r="F163" s="10">
        <v>42003</v>
      </c>
      <c r="G163" s="5">
        <v>23</v>
      </c>
      <c r="H163" s="5">
        <v>23</v>
      </c>
      <c r="I163" s="11">
        <v>258.4</v>
      </c>
      <c r="J163" s="9">
        <v>8</v>
      </c>
      <c r="K163" s="9">
        <v>4</v>
      </c>
      <c r="L163" s="9">
        <v>4</v>
      </c>
      <c r="M163" s="11">
        <f>SUM(N163:O163)</f>
        <v>258.4</v>
      </c>
      <c r="N163" s="11">
        <v>111.3</v>
      </c>
      <c r="O163" s="11">
        <v>147.1</v>
      </c>
      <c r="P163" s="11">
        <f t="shared" si="45"/>
        <v>8940640</v>
      </c>
      <c r="Q163" s="11">
        <f t="shared" si="50"/>
        <v>4693836</v>
      </c>
      <c r="R163" s="11">
        <f t="shared" si="46"/>
        <v>3799772</v>
      </c>
      <c r="S163" s="11">
        <f t="shared" si="47"/>
        <v>447032</v>
      </c>
      <c r="T163" s="16"/>
    </row>
    <row r="164" spans="1:20" ht="10.5">
      <c r="A164" s="98"/>
      <c r="B164" s="29" t="s">
        <v>1835</v>
      </c>
      <c r="C164" s="7"/>
      <c r="D164" s="10"/>
      <c r="E164" s="3"/>
      <c r="F164" s="164"/>
      <c r="G164" s="5"/>
      <c r="H164" s="5"/>
      <c r="I164" s="11"/>
      <c r="J164" s="9"/>
      <c r="K164" s="5"/>
      <c r="L164" s="5"/>
      <c r="M164" s="11"/>
      <c r="N164" s="11"/>
      <c r="O164" s="11"/>
      <c r="P164" s="11"/>
      <c r="Q164" s="11"/>
      <c r="R164" s="11"/>
      <c r="S164" s="11"/>
      <c r="T164" s="16"/>
    </row>
    <row r="165" spans="1:20" ht="21">
      <c r="A165" s="98"/>
      <c r="B165" s="30" t="s">
        <v>1836</v>
      </c>
      <c r="C165" s="5"/>
      <c r="D165" s="10"/>
      <c r="E165" s="5"/>
      <c r="F165" s="5"/>
      <c r="G165" s="5"/>
      <c r="H165" s="5"/>
      <c r="I165" s="11"/>
      <c r="J165" s="9"/>
      <c r="K165" s="5"/>
      <c r="L165" s="5"/>
      <c r="M165" s="11"/>
      <c r="N165" s="11"/>
      <c r="O165" s="11"/>
      <c r="P165" s="11"/>
      <c r="Q165" s="11"/>
      <c r="R165" s="11"/>
      <c r="S165" s="11"/>
      <c r="T165" s="16"/>
    </row>
    <row r="166" spans="1:20" ht="31.5">
      <c r="A166" s="98"/>
      <c r="B166" s="30" t="s">
        <v>2289</v>
      </c>
      <c r="C166" s="5" t="s">
        <v>1721</v>
      </c>
      <c r="D166" s="10" t="s">
        <v>1721</v>
      </c>
      <c r="E166" s="5" t="s">
        <v>1721</v>
      </c>
      <c r="F166" s="5" t="s">
        <v>1721</v>
      </c>
      <c r="G166" s="5">
        <f>SUM(G167:G168)</f>
        <v>36</v>
      </c>
      <c r="H166" s="5">
        <f aca="true" t="shared" si="52" ref="H166:S166">SUM(H167:H168)</f>
        <v>36</v>
      </c>
      <c r="I166" s="11">
        <f t="shared" si="52"/>
        <v>795.5999999999999</v>
      </c>
      <c r="J166" s="9">
        <f t="shared" si="52"/>
        <v>18</v>
      </c>
      <c r="K166" s="5">
        <f t="shared" si="52"/>
        <v>5</v>
      </c>
      <c r="L166" s="5">
        <f t="shared" si="52"/>
        <v>13</v>
      </c>
      <c r="M166" s="11">
        <f t="shared" si="52"/>
        <v>750.2</v>
      </c>
      <c r="N166" s="11">
        <f t="shared" si="52"/>
        <v>297.8</v>
      </c>
      <c r="O166" s="11">
        <f t="shared" si="52"/>
        <v>452.40000000000003</v>
      </c>
      <c r="P166" s="11">
        <f t="shared" si="52"/>
        <v>25956920</v>
      </c>
      <c r="Q166" s="11">
        <f t="shared" si="52"/>
        <v>13627383</v>
      </c>
      <c r="R166" s="11">
        <f t="shared" si="52"/>
        <v>11031691</v>
      </c>
      <c r="S166" s="11">
        <f t="shared" si="52"/>
        <v>1297846</v>
      </c>
      <c r="T166" s="16"/>
    </row>
    <row r="167" spans="1:20" ht="10.5">
      <c r="A167" s="98">
        <v>107</v>
      </c>
      <c r="B167" s="6" t="s">
        <v>579</v>
      </c>
      <c r="C167" s="7" t="s">
        <v>1525</v>
      </c>
      <c r="D167" s="10">
        <v>39058</v>
      </c>
      <c r="E167" s="10">
        <v>41973</v>
      </c>
      <c r="F167" s="10">
        <v>42003</v>
      </c>
      <c r="G167" s="5">
        <v>21</v>
      </c>
      <c r="H167" s="5">
        <v>21</v>
      </c>
      <c r="I167" s="11">
        <v>403.4</v>
      </c>
      <c r="J167" s="9">
        <f>SUM(K167:L167)</f>
        <v>11</v>
      </c>
      <c r="K167" s="5">
        <v>0</v>
      </c>
      <c r="L167" s="5">
        <v>11</v>
      </c>
      <c r="M167" s="11">
        <f>SUM(N167:O167)</f>
        <v>375.1</v>
      </c>
      <c r="N167" s="11">
        <v>0</v>
      </c>
      <c r="O167" s="11">
        <v>375.1</v>
      </c>
      <c r="P167" s="11">
        <f t="shared" si="45"/>
        <v>12978460</v>
      </c>
      <c r="Q167" s="11">
        <f t="shared" si="50"/>
        <v>6813691.5</v>
      </c>
      <c r="R167" s="11">
        <f t="shared" si="46"/>
        <v>5515845.5</v>
      </c>
      <c r="S167" s="11">
        <f t="shared" si="47"/>
        <v>648923</v>
      </c>
      <c r="T167" s="16"/>
    </row>
    <row r="168" spans="1:20" ht="10.5">
      <c r="A168" s="98">
        <v>108</v>
      </c>
      <c r="B168" s="6" t="s">
        <v>580</v>
      </c>
      <c r="C168" s="7" t="s">
        <v>1526</v>
      </c>
      <c r="D168" s="10">
        <v>39058</v>
      </c>
      <c r="E168" s="10">
        <v>41973</v>
      </c>
      <c r="F168" s="10">
        <v>42003</v>
      </c>
      <c r="G168" s="5">
        <v>15</v>
      </c>
      <c r="H168" s="5">
        <v>15</v>
      </c>
      <c r="I168" s="11">
        <v>392.2</v>
      </c>
      <c r="J168" s="9">
        <f>SUM(K168:L168)</f>
        <v>7</v>
      </c>
      <c r="K168" s="5">
        <v>5</v>
      </c>
      <c r="L168" s="5">
        <v>2</v>
      </c>
      <c r="M168" s="11">
        <f>SUM(N168:O168)</f>
        <v>375.1</v>
      </c>
      <c r="N168" s="11">
        <v>297.8</v>
      </c>
      <c r="O168" s="11">
        <v>77.3</v>
      </c>
      <c r="P168" s="11">
        <f t="shared" si="45"/>
        <v>12978460</v>
      </c>
      <c r="Q168" s="11">
        <f t="shared" si="50"/>
        <v>6813691.5</v>
      </c>
      <c r="R168" s="11">
        <f t="shared" si="46"/>
        <v>5515845.5</v>
      </c>
      <c r="S168" s="11">
        <f t="shared" si="47"/>
        <v>648923</v>
      </c>
      <c r="T168" s="16"/>
    </row>
    <row r="169" spans="1:20" ht="21">
      <c r="A169" s="98"/>
      <c r="B169" s="30" t="s">
        <v>207</v>
      </c>
      <c r="C169" s="5"/>
      <c r="D169" s="10"/>
      <c r="E169" s="5"/>
      <c r="F169" s="5"/>
      <c r="G169" s="5"/>
      <c r="H169" s="5"/>
      <c r="I169" s="11"/>
      <c r="J169" s="9"/>
      <c r="K169" s="5"/>
      <c r="L169" s="5"/>
      <c r="M169" s="11"/>
      <c r="N169" s="11"/>
      <c r="O169" s="11"/>
      <c r="P169" s="11"/>
      <c r="Q169" s="11"/>
      <c r="R169" s="11"/>
      <c r="S169" s="11"/>
      <c r="T169" s="16"/>
    </row>
    <row r="170" spans="1:20" ht="31.5">
      <c r="A170" s="98"/>
      <c r="B170" s="30" t="s">
        <v>2286</v>
      </c>
      <c r="C170" s="5" t="s">
        <v>1721</v>
      </c>
      <c r="D170" s="10" t="s">
        <v>1721</v>
      </c>
      <c r="E170" s="5" t="s">
        <v>1721</v>
      </c>
      <c r="F170" s="5" t="s">
        <v>1721</v>
      </c>
      <c r="G170" s="5">
        <f>SUM(G171:G180)</f>
        <v>109</v>
      </c>
      <c r="H170" s="5">
        <f aca="true" t="shared" si="53" ref="H170:S170">SUM(H171:H180)</f>
        <v>109</v>
      </c>
      <c r="I170" s="11">
        <f t="shared" si="53"/>
        <v>1125.8</v>
      </c>
      <c r="J170" s="9">
        <f t="shared" si="53"/>
        <v>31</v>
      </c>
      <c r="K170" s="5">
        <f t="shared" si="53"/>
        <v>6</v>
      </c>
      <c r="L170" s="5">
        <f t="shared" si="53"/>
        <v>25</v>
      </c>
      <c r="M170" s="11">
        <f t="shared" si="53"/>
        <v>1040.6999999999998</v>
      </c>
      <c r="N170" s="11">
        <f t="shared" si="53"/>
        <v>192.7</v>
      </c>
      <c r="O170" s="11">
        <f t="shared" si="53"/>
        <v>848.0000000000001</v>
      </c>
      <c r="P170" s="11">
        <f t="shared" si="53"/>
        <v>36008220</v>
      </c>
      <c r="Q170" s="11">
        <f t="shared" si="53"/>
        <v>18904315.5</v>
      </c>
      <c r="R170" s="11">
        <f t="shared" si="53"/>
        <v>15303493.5</v>
      </c>
      <c r="S170" s="11">
        <f t="shared" si="53"/>
        <v>1800411</v>
      </c>
      <c r="T170" s="16"/>
    </row>
    <row r="171" spans="1:20" ht="10.5">
      <c r="A171" s="98">
        <v>109</v>
      </c>
      <c r="B171" s="6" t="s">
        <v>581</v>
      </c>
      <c r="C171" s="7" t="s">
        <v>1731</v>
      </c>
      <c r="D171" s="10">
        <v>39055</v>
      </c>
      <c r="E171" s="10">
        <v>41973</v>
      </c>
      <c r="F171" s="10">
        <v>42003</v>
      </c>
      <c r="G171" s="5">
        <v>15</v>
      </c>
      <c r="H171" s="5">
        <v>15</v>
      </c>
      <c r="I171" s="11">
        <v>133.9</v>
      </c>
      <c r="J171" s="9">
        <f>SUM(K171:L171)</f>
        <v>5</v>
      </c>
      <c r="K171" s="5">
        <v>2</v>
      </c>
      <c r="L171" s="5">
        <v>3</v>
      </c>
      <c r="M171" s="11">
        <f>SUM(N171:O171)</f>
        <v>127.2</v>
      </c>
      <c r="N171" s="11">
        <v>30.7</v>
      </c>
      <c r="O171" s="11">
        <v>96.5</v>
      </c>
      <c r="P171" s="11">
        <f t="shared" si="45"/>
        <v>4401120</v>
      </c>
      <c r="Q171" s="11">
        <f t="shared" si="50"/>
        <v>2310588</v>
      </c>
      <c r="R171" s="11">
        <f t="shared" si="46"/>
        <v>1870476</v>
      </c>
      <c r="S171" s="11">
        <f t="shared" si="47"/>
        <v>220056</v>
      </c>
      <c r="T171" s="16"/>
    </row>
    <row r="172" spans="1:20" ht="10.5">
      <c r="A172" s="98">
        <v>110</v>
      </c>
      <c r="B172" s="6" t="s">
        <v>582</v>
      </c>
      <c r="C172" s="7" t="s">
        <v>850</v>
      </c>
      <c r="D172" s="10">
        <v>39055</v>
      </c>
      <c r="E172" s="10">
        <v>41973</v>
      </c>
      <c r="F172" s="10">
        <v>42003</v>
      </c>
      <c r="G172" s="5">
        <v>13</v>
      </c>
      <c r="H172" s="5">
        <v>13</v>
      </c>
      <c r="I172" s="11">
        <v>96.1</v>
      </c>
      <c r="J172" s="9">
        <f aca="true" t="shared" si="54" ref="J172:J180">SUM(K172:L172)</f>
        <v>3</v>
      </c>
      <c r="K172" s="5">
        <v>0</v>
      </c>
      <c r="L172" s="5">
        <v>3</v>
      </c>
      <c r="M172" s="11">
        <f aca="true" t="shared" si="55" ref="M172:M180">SUM(N172:O172)</f>
        <v>71.3</v>
      </c>
      <c r="N172" s="11">
        <v>0</v>
      </c>
      <c r="O172" s="11">
        <v>71.3</v>
      </c>
      <c r="P172" s="11">
        <f t="shared" si="45"/>
        <v>2466980</v>
      </c>
      <c r="Q172" s="11">
        <f t="shared" si="50"/>
        <v>1295164.5</v>
      </c>
      <c r="R172" s="11">
        <f t="shared" si="46"/>
        <v>1048466.5</v>
      </c>
      <c r="S172" s="11">
        <f t="shared" si="47"/>
        <v>123349</v>
      </c>
      <c r="T172" s="16"/>
    </row>
    <row r="173" spans="1:20" ht="10.5">
      <c r="A173" s="98">
        <v>111</v>
      </c>
      <c r="B173" s="6" t="s">
        <v>583</v>
      </c>
      <c r="C173" s="7" t="s">
        <v>1523</v>
      </c>
      <c r="D173" s="10">
        <v>39055</v>
      </c>
      <c r="E173" s="10">
        <v>41973</v>
      </c>
      <c r="F173" s="10">
        <v>42003</v>
      </c>
      <c r="G173" s="5">
        <v>5</v>
      </c>
      <c r="H173" s="5">
        <v>5</v>
      </c>
      <c r="I173" s="11">
        <v>61.9</v>
      </c>
      <c r="J173" s="9">
        <f t="shared" si="54"/>
        <v>1</v>
      </c>
      <c r="K173" s="5">
        <v>0</v>
      </c>
      <c r="L173" s="5">
        <v>1</v>
      </c>
      <c r="M173" s="11">
        <f t="shared" si="55"/>
        <v>33.7</v>
      </c>
      <c r="N173" s="11">
        <v>0</v>
      </c>
      <c r="O173" s="11">
        <v>33.7</v>
      </c>
      <c r="P173" s="11">
        <f t="shared" si="45"/>
        <v>1166020</v>
      </c>
      <c r="Q173" s="11">
        <f t="shared" si="50"/>
        <v>612160.5</v>
      </c>
      <c r="R173" s="11">
        <f t="shared" si="46"/>
        <v>495558.5</v>
      </c>
      <c r="S173" s="11">
        <f t="shared" si="47"/>
        <v>58301</v>
      </c>
      <c r="T173" s="16"/>
    </row>
    <row r="174" spans="1:20" ht="10.5">
      <c r="A174" s="98">
        <v>112</v>
      </c>
      <c r="B174" s="6" t="s">
        <v>584</v>
      </c>
      <c r="C174" s="7" t="s">
        <v>1837</v>
      </c>
      <c r="D174" s="10">
        <v>39055</v>
      </c>
      <c r="E174" s="10">
        <v>41973</v>
      </c>
      <c r="F174" s="10">
        <v>42003</v>
      </c>
      <c r="G174" s="5">
        <v>11</v>
      </c>
      <c r="H174" s="5">
        <v>11</v>
      </c>
      <c r="I174" s="11">
        <v>156.5</v>
      </c>
      <c r="J174" s="9">
        <f t="shared" si="54"/>
        <v>4</v>
      </c>
      <c r="K174" s="5">
        <v>0</v>
      </c>
      <c r="L174" s="5">
        <v>4</v>
      </c>
      <c r="M174" s="11">
        <f t="shared" si="55"/>
        <v>131.1</v>
      </c>
      <c r="N174" s="11">
        <v>0</v>
      </c>
      <c r="O174" s="11">
        <v>131.1</v>
      </c>
      <c r="P174" s="11">
        <f t="shared" si="45"/>
        <v>4536060</v>
      </c>
      <c r="Q174" s="11">
        <f t="shared" si="50"/>
        <v>2381431.5</v>
      </c>
      <c r="R174" s="11">
        <f t="shared" si="46"/>
        <v>1927825.5</v>
      </c>
      <c r="S174" s="11">
        <f t="shared" si="47"/>
        <v>226803</v>
      </c>
      <c r="T174" s="16"/>
    </row>
    <row r="175" spans="1:20" ht="10.5">
      <c r="A175" s="98">
        <v>113</v>
      </c>
      <c r="B175" s="6" t="s">
        <v>585</v>
      </c>
      <c r="C175" s="7" t="s">
        <v>1519</v>
      </c>
      <c r="D175" s="10">
        <v>39055</v>
      </c>
      <c r="E175" s="10">
        <v>41973</v>
      </c>
      <c r="F175" s="10">
        <v>42003</v>
      </c>
      <c r="G175" s="5">
        <v>15</v>
      </c>
      <c r="H175" s="5">
        <v>15</v>
      </c>
      <c r="I175" s="11">
        <v>107.7</v>
      </c>
      <c r="J175" s="9">
        <f t="shared" si="54"/>
        <v>4</v>
      </c>
      <c r="K175" s="5">
        <v>1</v>
      </c>
      <c r="L175" s="5">
        <v>3</v>
      </c>
      <c r="M175" s="11">
        <f t="shared" si="55"/>
        <v>107.69999999999999</v>
      </c>
      <c r="N175" s="11">
        <v>40.9</v>
      </c>
      <c r="O175" s="11">
        <v>66.8</v>
      </c>
      <c r="P175" s="11">
        <f t="shared" si="45"/>
        <v>3726419.9999999995</v>
      </c>
      <c r="Q175" s="11">
        <f t="shared" si="50"/>
        <v>1956370.4999999998</v>
      </c>
      <c r="R175" s="11">
        <f t="shared" si="46"/>
        <v>1583728.4999999998</v>
      </c>
      <c r="S175" s="11">
        <f t="shared" si="47"/>
        <v>186321</v>
      </c>
      <c r="T175" s="16"/>
    </row>
    <row r="176" spans="1:20" ht="10.5">
      <c r="A176" s="98">
        <v>114</v>
      </c>
      <c r="B176" s="6" t="s">
        <v>586</v>
      </c>
      <c r="C176" s="7" t="s">
        <v>2218</v>
      </c>
      <c r="D176" s="10">
        <v>39055</v>
      </c>
      <c r="E176" s="10">
        <v>41973</v>
      </c>
      <c r="F176" s="10">
        <v>42003</v>
      </c>
      <c r="G176" s="5">
        <v>11</v>
      </c>
      <c r="H176" s="5">
        <v>11</v>
      </c>
      <c r="I176" s="11">
        <v>109.6</v>
      </c>
      <c r="J176" s="9">
        <f t="shared" si="54"/>
        <v>3</v>
      </c>
      <c r="K176" s="5">
        <v>1</v>
      </c>
      <c r="L176" s="5">
        <v>2</v>
      </c>
      <c r="M176" s="11">
        <f t="shared" si="55"/>
        <v>109.6</v>
      </c>
      <c r="N176" s="11">
        <v>54.6</v>
      </c>
      <c r="O176" s="11">
        <v>55</v>
      </c>
      <c r="P176" s="11">
        <f t="shared" si="45"/>
        <v>3792160</v>
      </c>
      <c r="Q176" s="11">
        <f t="shared" si="50"/>
        <v>1990884</v>
      </c>
      <c r="R176" s="11">
        <f t="shared" si="46"/>
        <v>1611668</v>
      </c>
      <c r="S176" s="11">
        <f t="shared" si="47"/>
        <v>189608</v>
      </c>
      <c r="T176" s="16"/>
    </row>
    <row r="177" spans="1:20" ht="10.5">
      <c r="A177" s="98">
        <v>115</v>
      </c>
      <c r="B177" s="6" t="s">
        <v>587</v>
      </c>
      <c r="C177" s="7" t="s">
        <v>1728</v>
      </c>
      <c r="D177" s="10">
        <v>39055</v>
      </c>
      <c r="E177" s="10">
        <v>41973</v>
      </c>
      <c r="F177" s="10">
        <v>42003</v>
      </c>
      <c r="G177" s="5">
        <v>5</v>
      </c>
      <c r="H177" s="5">
        <v>5</v>
      </c>
      <c r="I177" s="11">
        <v>108.8</v>
      </c>
      <c r="J177" s="9">
        <f t="shared" si="54"/>
        <v>2</v>
      </c>
      <c r="K177" s="5">
        <v>0</v>
      </c>
      <c r="L177" s="5">
        <v>2</v>
      </c>
      <c r="M177" s="11">
        <f t="shared" si="55"/>
        <v>108.8</v>
      </c>
      <c r="N177" s="11">
        <v>0</v>
      </c>
      <c r="O177" s="11">
        <v>108.8</v>
      </c>
      <c r="P177" s="11">
        <f t="shared" si="45"/>
        <v>3764480</v>
      </c>
      <c r="Q177" s="11">
        <f t="shared" si="50"/>
        <v>1976352</v>
      </c>
      <c r="R177" s="11">
        <f t="shared" si="46"/>
        <v>1599904</v>
      </c>
      <c r="S177" s="11">
        <f t="shared" si="47"/>
        <v>188224</v>
      </c>
      <c r="T177" s="16"/>
    </row>
    <row r="178" spans="1:20" ht="10.5">
      <c r="A178" s="98">
        <v>116</v>
      </c>
      <c r="B178" s="6" t="s">
        <v>588</v>
      </c>
      <c r="C178" s="7" t="s">
        <v>1729</v>
      </c>
      <c r="D178" s="10">
        <v>39055</v>
      </c>
      <c r="E178" s="10">
        <v>41973</v>
      </c>
      <c r="F178" s="10">
        <v>42003</v>
      </c>
      <c r="G178" s="5">
        <v>14</v>
      </c>
      <c r="H178" s="5">
        <v>14</v>
      </c>
      <c r="I178" s="11">
        <v>107.9</v>
      </c>
      <c r="J178" s="9">
        <f t="shared" si="54"/>
        <v>3</v>
      </c>
      <c r="K178" s="5">
        <v>0</v>
      </c>
      <c r="L178" s="5">
        <v>3</v>
      </c>
      <c r="M178" s="11">
        <f t="shared" si="55"/>
        <v>107.9</v>
      </c>
      <c r="N178" s="11">
        <v>0</v>
      </c>
      <c r="O178" s="11">
        <v>107.9</v>
      </c>
      <c r="P178" s="11">
        <f t="shared" si="45"/>
        <v>3733340</v>
      </c>
      <c r="Q178" s="11">
        <f t="shared" si="50"/>
        <v>1960003.5</v>
      </c>
      <c r="R178" s="11">
        <f t="shared" si="46"/>
        <v>1586669.5</v>
      </c>
      <c r="S178" s="11">
        <f t="shared" si="47"/>
        <v>186667</v>
      </c>
      <c r="T178" s="16"/>
    </row>
    <row r="179" spans="1:20" ht="10.5">
      <c r="A179" s="98">
        <v>117</v>
      </c>
      <c r="B179" s="6" t="s">
        <v>589</v>
      </c>
      <c r="C179" s="7" t="s">
        <v>1521</v>
      </c>
      <c r="D179" s="10">
        <v>39055</v>
      </c>
      <c r="E179" s="10">
        <v>41973</v>
      </c>
      <c r="F179" s="10">
        <v>42003</v>
      </c>
      <c r="G179" s="5">
        <v>9</v>
      </c>
      <c r="H179" s="5">
        <v>9</v>
      </c>
      <c r="I179" s="11">
        <v>110.2</v>
      </c>
      <c r="J179" s="9">
        <f t="shared" si="54"/>
        <v>2</v>
      </c>
      <c r="K179" s="5">
        <v>0</v>
      </c>
      <c r="L179" s="5">
        <v>2</v>
      </c>
      <c r="M179" s="11">
        <f t="shared" si="55"/>
        <v>110.2</v>
      </c>
      <c r="N179" s="11">
        <v>0</v>
      </c>
      <c r="O179" s="11">
        <v>110.2</v>
      </c>
      <c r="P179" s="11">
        <f t="shared" si="45"/>
        <v>3812920</v>
      </c>
      <c r="Q179" s="11">
        <f t="shared" si="50"/>
        <v>2001783</v>
      </c>
      <c r="R179" s="11">
        <f t="shared" si="46"/>
        <v>1620491</v>
      </c>
      <c r="S179" s="11">
        <f t="shared" si="47"/>
        <v>190646</v>
      </c>
      <c r="T179" s="16"/>
    </row>
    <row r="180" spans="1:20" ht="10.5">
      <c r="A180" s="98">
        <v>118</v>
      </c>
      <c r="B180" s="6" t="s">
        <v>590</v>
      </c>
      <c r="C180" s="7" t="s">
        <v>1903</v>
      </c>
      <c r="D180" s="10">
        <v>39055</v>
      </c>
      <c r="E180" s="10">
        <v>41973</v>
      </c>
      <c r="F180" s="10">
        <v>42003</v>
      </c>
      <c r="G180" s="5">
        <v>11</v>
      </c>
      <c r="H180" s="5">
        <v>11</v>
      </c>
      <c r="I180" s="11">
        <v>133.2</v>
      </c>
      <c r="J180" s="9">
        <f t="shared" si="54"/>
        <v>4</v>
      </c>
      <c r="K180" s="5">
        <v>2</v>
      </c>
      <c r="L180" s="5">
        <v>2</v>
      </c>
      <c r="M180" s="11">
        <f t="shared" si="55"/>
        <v>133.2</v>
      </c>
      <c r="N180" s="11">
        <v>66.5</v>
      </c>
      <c r="O180" s="11">
        <v>66.7</v>
      </c>
      <c r="P180" s="11">
        <f t="shared" si="45"/>
        <v>4608720</v>
      </c>
      <c r="Q180" s="11">
        <f t="shared" si="50"/>
        <v>2419578</v>
      </c>
      <c r="R180" s="11">
        <f t="shared" si="46"/>
        <v>1958706</v>
      </c>
      <c r="S180" s="11">
        <f t="shared" si="47"/>
        <v>230436</v>
      </c>
      <c r="T180" s="16"/>
    </row>
    <row r="181" spans="1:20" ht="10.5">
      <c r="A181" s="98"/>
      <c r="B181" s="29" t="s">
        <v>1973</v>
      </c>
      <c r="C181" s="7"/>
      <c r="D181" s="10"/>
      <c r="E181" s="5"/>
      <c r="F181" s="164"/>
      <c r="G181" s="5"/>
      <c r="H181" s="5"/>
      <c r="I181" s="11"/>
      <c r="J181" s="9"/>
      <c r="K181" s="5"/>
      <c r="L181" s="5"/>
      <c r="M181" s="11"/>
      <c r="N181" s="11"/>
      <c r="O181" s="11"/>
      <c r="P181" s="11"/>
      <c r="Q181" s="11"/>
      <c r="R181" s="11"/>
      <c r="S181" s="11"/>
      <c r="T181" s="16"/>
    </row>
    <row r="182" spans="1:20" ht="21">
      <c r="A182" s="98"/>
      <c r="B182" s="30" t="s">
        <v>1974</v>
      </c>
      <c r="C182" s="5"/>
      <c r="D182" s="10"/>
      <c r="E182" s="5"/>
      <c r="F182" s="5"/>
      <c r="G182" s="5"/>
      <c r="H182" s="5"/>
      <c r="I182" s="11"/>
      <c r="J182" s="9"/>
      <c r="K182" s="5"/>
      <c r="L182" s="5"/>
      <c r="M182" s="11"/>
      <c r="N182" s="11"/>
      <c r="O182" s="11"/>
      <c r="P182" s="11"/>
      <c r="Q182" s="11"/>
      <c r="R182" s="11"/>
      <c r="S182" s="11"/>
      <c r="T182" s="16"/>
    </row>
    <row r="183" spans="1:20" ht="31.5">
      <c r="A183" s="98"/>
      <c r="B183" s="30" t="s">
        <v>2290</v>
      </c>
      <c r="C183" s="5" t="s">
        <v>1721</v>
      </c>
      <c r="D183" s="10" t="s">
        <v>1721</v>
      </c>
      <c r="E183" s="5" t="s">
        <v>1721</v>
      </c>
      <c r="F183" s="5" t="s">
        <v>1721</v>
      </c>
      <c r="G183" s="5">
        <f>SUM(G184:G197)</f>
        <v>157</v>
      </c>
      <c r="H183" s="5">
        <f aca="true" t="shared" si="56" ref="H183:S183">SUM(H184:H197)</f>
        <v>157</v>
      </c>
      <c r="I183" s="11">
        <f t="shared" si="56"/>
        <v>2746.03</v>
      </c>
      <c r="J183" s="9">
        <f t="shared" si="56"/>
        <v>66</v>
      </c>
      <c r="K183" s="5">
        <f t="shared" si="56"/>
        <v>27</v>
      </c>
      <c r="L183" s="5">
        <f t="shared" si="56"/>
        <v>39</v>
      </c>
      <c r="M183" s="11">
        <f t="shared" si="56"/>
        <v>2228.4</v>
      </c>
      <c r="N183" s="11">
        <f t="shared" si="56"/>
        <v>861.9</v>
      </c>
      <c r="O183" s="11">
        <f t="shared" si="56"/>
        <v>1366.5</v>
      </c>
      <c r="P183" s="11">
        <f t="shared" si="56"/>
        <v>77102640</v>
      </c>
      <c r="Q183" s="11">
        <f t="shared" si="56"/>
        <v>40478886</v>
      </c>
      <c r="R183" s="11">
        <f t="shared" si="56"/>
        <v>32768622</v>
      </c>
      <c r="S183" s="11">
        <f t="shared" si="56"/>
        <v>3855132</v>
      </c>
      <c r="T183" s="16"/>
    </row>
    <row r="184" spans="1:20" ht="10.5">
      <c r="A184" s="98">
        <v>119</v>
      </c>
      <c r="B184" s="6" t="s">
        <v>591</v>
      </c>
      <c r="C184" s="7" t="s">
        <v>1521</v>
      </c>
      <c r="D184" s="10">
        <v>40082</v>
      </c>
      <c r="E184" s="10">
        <v>41973</v>
      </c>
      <c r="F184" s="10">
        <v>42003</v>
      </c>
      <c r="G184" s="5">
        <v>4</v>
      </c>
      <c r="H184" s="5">
        <v>4</v>
      </c>
      <c r="I184" s="11">
        <v>48.7</v>
      </c>
      <c r="J184" s="9">
        <f>SUM(K184:L184)</f>
        <v>1</v>
      </c>
      <c r="K184" s="5">
        <v>0</v>
      </c>
      <c r="L184" s="5">
        <v>1</v>
      </c>
      <c r="M184" s="11">
        <f>SUM(N184:O184)</f>
        <v>38.5</v>
      </c>
      <c r="N184" s="11">
        <v>0</v>
      </c>
      <c r="O184" s="11">
        <v>38.5</v>
      </c>
      <c r="P184" s="11">
        <f t="shared" si="45"/>
        <v>1332100</v>
      </c>
      <c r="Q184" s="11">
        <f t="shared" si="50"/>
        <v>699352.5</v>
      </c>
      <c r="R184" s="11">
        <f t="shared" si="46"/>
        <v>566142.5</v>
      </c>
      <c r="S184" s="11">
        <f t="shared" si="47"/>
        <v>66605</v>
      </c>
      <c r="T184" s="16"/>
    </row>
    <row r="185" spans="1:20" ht="10.5">
      <c r="A185" s="98">
        <v>120</v>
      </c>
      <c r="B185" s="6" t="s">
        <v>592</v>
      </c>
      <c r="C185" s="7" t="s">
        <v>1728</v>
      </c>
      <c r="D185" s="10">
        <v>40082</v>
      </c>
      <c r="E185" s="10">
        <v>41973</v>
      </c>
      <c r="F185" s="10">
        <v>42003</v>
      </c>
      <c r="G185" s="5">
        <v>4</v>
      </c>
      <c r="H185" s="5">
        <v>4</v>
      </c>
      <c r="I185" s="11">
        <v>85.9</v>
      </c>
      <c r="J185" s="9">
        <f aca="true" t="shared" si="57" ref="J185:J197">SUM(K185:L185)</f>
        <v>2</v>
      </c>
      <c r="K185" s="5">
        <v>0</v>
      </c>
      <c r="L185" s="5">
        <v>2</v>
      </c>
      <c r="M185" s="11">
        <f aca="true" t="shared" si="58" ref="M185:M197">SUM(N185:O185)</f>
        <v>85.9</v>
      </c>
      <c r="N185" s="11">
        <v>0</v>
      </c>
      <c r="O185" s="11">
        <v>85.9</v>
      </c>
      <c r="P185" s="11">
        <f t="shared" si="45"/>
        <v>2972140</v>
      </c>
      <c r="Q185" s="11">
        <f t="shared" si="50"/>
        <v>1560373.5</v>
      </c>
      <c r="R185" s="11">
        <f t="shared" si="46"/>
        <v>1263159.5</v>
      </c>
      <c r="S185" s="11">
        <f t="shared" si="47"/>
        <v>148607</v>
      </c>
      <c r="T185" s="16"/>
    </row>
    <row r="186" spans="1:20" ht="10.5">
      <c r="A186" s="98">
        <v>121</v>
      </c>
      <c r="B186" s="6" t="s">
        <v>593</v>
      </c>
      <c r="C186" s="7" t="s">
        <v>1522</v>
      </c>
      <c r="D186" s="10">
        <v>40082</v>
      </c>
      <c r="E186" s="10">
        <v>41973</v>
      </c>
      <c r="F186" s="10">
        <v>42003</v>
      </c>
      <c r="G186" s="5">
        <v>48</v>
      </c>
      <c r="H186" s="5">
        <v>48</v>
      </c>
      <c r="I186" s="11">
        <v>949.5</v>
      </c>
      <c r="J186" s="9">
        <f t="shared" si="57"/>
        <v>19</v>
      </c>
      <c r="K186" s="5">
        <v>12</v>
      </c>
      <c r="L186" s="5">
        <v>7</v>
      </c>
      <c r="M186" s="11">
        <f t="shared" si="58"/>
        <v>680.2</v>
      </c>
      <c r="N186" s="11">
        <v>406.3</v>
      </c>
      <c r="O186" s="11">
        <v>273.9</v>
      </c>
      <c r="P186" s="11">
        <f t="shared" si="45"/>
        <v>23534920</v>
      </c>
      <c r="Q186" s="11">
        <f t="shared" si="50"/>
        <v>12355833</v>
      </c>
      <c r="R186" s="11">
        <f t="shared" si="46"/>
        <v>10002341</v>
      </c>
      <c r="S186" s="11">
        <f t="shared" si="47"/>
        <v>1176746</v>
      </c>
      <c r="T186" s="16"/>
    </row>
    <row r="187" spans="1:20" ht="10.5">
      <c r="A187" s="98">
        <v>122</v>
      </c>
      <c r="B187" s="6" t="s">
        <v>594</v>
      </c>
      <c r="C187" s="7" t="s">
        <v>1518</v>
      </c>
      <c r="D187" s="10">
        <v>40082</v>
      </c>
      <c r="E187" s="10">
        <v>41973</v>
      </c>
      <c r="F187" s="10">
        <v>42003</v>
      </c>
      <c r="G187" s="5">
        <v>12</v>
      </c>
      <c r="H187" s="5">
        <v>12</v>
      </c>
      <c r="I187" s="11">
        <v>132.9</v>
      </c>
      <c r="J187" s="9">
        <f t="shared" si="57"/>
        <v>4</v>
      </c>
      <c r="K187" s="5">
        <v>2</v>
      </c>
      <c r="L187" s="5">
        <v>2</v>
      </c>
      <c r="M187" s="11">
        <f t="shared" si="58"/>
        <v>132.89999999999998</v>
      </c>
      <c r="N187" s="11">
        <v>67.6</v>
      </c>
      <c r="O187" s="11">
        <v>65.3</v>
      </c>
      <c r="P187" s="11">
        <f t="shared" si="45"/>
        <v>4598339.999999999</v>
      </c>
      <c r="Q187" s="11">
        <f t="shared" si="50"/>
        <v>2414128.4999999995</v>
      </c>
      <c r="R187" s="11">
        <f t="shared" si="46"/>
        <v>1954294.4999999995</v>
      </c>
      <c r="S187" s="11">
        <f t="shared" si="47"/>
        <v>229916.99999999997</v>
      </c>
      <c r="T187" s="16"/>
    </row>
    <row r="188" spans="1:20" ht="10.5">
      <c r="A188" s="98">
        <v>123</v>
      </c>
      <c r="B188" s="6" t="s">
        <v>595</v>
      </c>
      <c r="C188" s="7" t="s">
        <v>1519</v>
      </c>
      <c r="D188" s="10">
        <v>40082</v>
      </c>
      <c r="E188" s="10">
        <v>41973</v>
      </c>
      <c r="F188" s="10">
        <v>42003</v>
      </c>
      <c r="G188" s="5">
        <v>12</v>
      </c>
      <c r="H188" s="5">
        <v>12</v>
      </c>
      <c r="I188" s="11">
        <v>157.4</v>
      </c>
      <c r="J188" s="9">
        <f t="shared" si="57"/>
        <v>4</v>
      </c>
      <c r="K188" s="5">
        <v>2</v>
      </c>
      <c r="L188" s="5">
        <v>2</v>
      </c>
      <c r="M188" s="11">
        <f t="shared" si="58"/>
        <v>157.39999999999998</v>
      </c>
      <c r="N188" s="11">
        <v>78.6</v>
      </c>
      <c r="O188" s="11">
        <v>78.8</v>
      </c>
      <c r="P188" s="11">
        <f t="shared" si="45"/>
        <v>5446039.999999999</v>
      </c>
      <c r="Q188" s="11">
        <f t="shared" si="50"/>
        <v>2859170.9999999995</v>
      </c>
      <c r="R188" s="11">
        <f t="shared" si="46"/>
        <v>2314566.9999999995</v>
      </c>
      <c r="S188" s="11">
        <f t="shared" si="47"/>
        <v>272301.99999999994</v>
      </c>
      <c r="T188" s="16"/>
    </row>
    <row r="189" spans="1:20" ht="10.5">
      <c r="A189" s="98">
        <v>124</v>
      </c>
      <c r="B189" s="6" t="s">
        <v>596</v>
      </c>
      <c r="C189" s="7" t="s">
        <v>1729</v>
      </c>
      <c r="D189" s="10">
        <v>40082</v>
      </c>
      <c r="E189" s="10">
        <v>41973</v>
      </c>
      <c r="F189" s="10">
        <v>42003</v>
      </c>
      <c r="G189" s="5">
        <v>18</v>
      </c>
      <c r="H189" s="5">
        <v>18</v>
      </c>
      <c r="I189" s="11">
        <v>281.2</v>
      </c>
      <c r="J189" s="9">
        <f t="shared" si="57"/>
        <v>5</v>
      </c>
      <c r="K189" s="5">
        <v>1</v>
      </c>
      <c r="L189" s="5">
        <v>4</v>
      </c>
      <c r="M189" s="11">
        <f t="shared" si="58"/>
        <v>281.2</v>
      </c>
      <c r="N189" s="11">
        <v>62.2</v>
      </c>
      <c r="O189" s="11">
        <v>219</v>
      </c>
      <c r="P189" s="11">
        <f t="shared" si="45"/>
        <v>9729520</v>
      </c>
      <c r="Q189" s="11">
        <f t="shared" si="50"/>
        <v>5107998</v>
      </c>
      <c r="R189" s="11">
        <f t="shared" si="46"/>
        <v>4135046</v>
      </c>
      <c r="S189" s="11">
        <f t="shared" si="47"/>
        <v>486476</v>
      </c>
      <c r="T189" s="16"/>
    </row>
    <row r="190" spans="1:20" ht="10.5">
      <c r="A190" s="98">
        <v>125</v>
      </c>
      <c r="B190" s="6" t="s">
        <v>597</v>
      </c>
      <c r="C190" s="7" t="s">
        <v>1524</v>
      </c>
      <c r="D190" s="10">
        <v>40082</v>
      </c>
      <c r="E190" s="10">
        <v>41973</v>
      </c>
      <c r="F190" s="10">
        <v>42003</v>
      </c>
      <c r="G190" s="5">
        <v>3</v>
      </c>
      <c r="H190" s="5">
        <v>3</v>
      </c>
      <c r="I190" s="11">
        <v>119.3</v>
      </c>
      <c r="J190" s="9">
        <f t="shared" si="57"/>
        <v>1</v>
      </c>
      <c r="K190" s="5">
        <v>0</v>
      </c>
      <c r="L190" s="5">
        <v>1</v>
      </c>
      <c r="M190" s="11">
        <f t="shared" si="58"/>
        <v>27.8</v>
      </c>
      <c r="N190" s="11">
        <v>0</v>
      </c>
      <c r="O190" s="11">
        <v>27.8</v>
      </c>
      <c r="P190" s="11">
        <f t="shared" si="45"/>
        <v>961880</v>
      </c>
      <c r="Q190" s="11">
        <f t="shared" si="50"/>
        <v>504987</v>
      </c>
      <c r="R190" s="11">
        <f t="shared" si="46"/>
        <v>408799</v>
      </c>
      <c r="S190" s="11">
        <f t="shared" si="47"/>
        <v>48094</v>
      </c>
      <c r="T190" s="16"/>
    </row>
    <row r="191" spans="1:20" ht="10.5">
      <c r="A191" s="98">
        <v>126</v>
      </c>
      <c r="B191" s="6" t="s">
        <v>598</v>
      </c>
      <c r="C191" s="7" t="s">
        <v>2218</v>
      </c>
      <c r="D191" s="10">
        <v>40082</v>
      </c>
      <c r="E191" s="10">
        <v>41973</v>
      </c>
      <c r="F191" s="10">
        <v>42003</v>
      </c>
      <c r="G191" s="5">
        <v>7</v>
      </c>
      <c r="H191" s="5">
        <v>7</v>
      </c>
      <c r="I191" s="11">
        <v>166</v>
      </c>
      <c r="J191" s="9">
        <f t="shared" si="57"/>
        <v>5</v>
      </c>
      <c r="K191" s="5">
        <v>0</v>
      </c>
      <c r="L191" s="5">
        <v>5</v>
      </c>
      <c r="M191" s="11">
        <f t="shared" si="58"/>
        <v>166</v>
      </c>
      <c r="N191" s="11">
        <v>0</v>
      </c>
      <c r="O191" s="11">
        <v>166</v>
      </c>
      <c r="P191" s="11">
        <f t="shared" si="45"/>
        <v>5743600</v>
      </c>
      <c r="Q191" s="11">
        <f t="shared" si="50"/>
        <v>3015390</v>
      </c>
      <c r="R191" s="11">
        <f t="shared" si="46"/>
        <v>2441030</v>
      </c>
      <c r="S191" s="11">
        <f t="shared" si="47"/>
        <v>287180</v>
      </c>
      <c r="T191" s="16"/>
    </row>
    <row r="192" spans="1:20" ht="10.5">
      <c r="A192" s="98">
        <v>127</v>
      </c>
      <c r="B192" s="6" t="s">
        <v>599</v>
      </c>
      <c r="C192" s="7" t="s">
        <v>1523</v>
      </c>
      <c r="D192" s="10">
        <v>40082</v>
      </c>
      <c r="E192" s="10">
        <v>41973</v>
      </c>
      <c r="F192" s="10">
        <v>42003</v>
      </c>
      <c r="G192" s="5">
        <v>5</v>
      </c>
      <c r="H192" s="5">
        <v>5</v>
      </c>
      <c r="I192" s="11">
        <v>104.63</v>
      </c>
      <c r="J192" s="9">
        <f t="shared" si="57"/>
        <v>2</v>
      </c>
      <c r="K192" s="5">
        <v>0</v>
      </c>
      <c r="L192" s="5">
        <v>2</v>
      </c>
      <c r="M192" s="11">
        <f t="shared" si="58"/>
        <v>49.6</v>
      </c>
      <c r="N192" s="11">
        <v>0</v>
      </c>
      <c r="O192" s="11">
        <v>49.6</v>
      </c>
      <c r="P192" s="11">
        <f t="shared" si="45"/>
        <v>1716160</v>
      </c>
      <c r="Q192" s="11">
        <f t="shared" si="50"/>
        <v>900984</v>
      </c>
      <c r="R192" s="11">
        <f t="shared" si="46"/>
        <v>729368</v>
      </c>
      <c r="S192" s="11">
        <f t="shared" si="47"/>
        <v>85808</v>
      </c>
      <c r="T192" s="16"/>
    </row>
    <row r="193" spans="1:20" ht="10.5">
      <c r="A193" s="98">
        <v>128</v>
      </c>
      <c r="B193" s="6" t="s">
        <v>600</v>
      </c>
      <c r="C193" s="7" t="s">
        <v>1730</v>
      </c>
      <c r="D193" s="10">
        <v>40082</v>
      </c>
      <c r="E193" s="10">
        <v>41973</v>
      </c>
      <c r="F193" s="10">
        <v>42003</v>
      </c>
      <c r="G193" s="5">
        <v>3</v>
      </c>
      <c r="H193" s="5">
        <v>3</v>
      </c>
      <c r="I193" s="11">
        <v>36.8</v>
      </c>
      <c r="J193" s="9">
        <f t="shared" si="57"/>
        <v>1</v>
      </c>
      <c r="K193" s="5">
        <v>0</v>
      </c>
      <c r="L193" s="5">
        <v>1</v>
      </c>
      <c r="M193" s="11">
        <f t="shared" si="58"/>
        <v>20</v>
      </c>
      <c r="N193" s="11">
        <v>0</v>
      </c>
      <c r="O193" s="11">
        <v>20</v>
      </c>
      <c r="P193" s="11">
        <f t="shared" si="45"/>
        <v>692000</v>
      </c>
      <c r="Q193" s="11">
        <f t="shared" si="50"/>
        <v>363300</v>
      </c>
      <c r="R193" s="11">
        <f t="shared" si="46"/>
        <v>294100</v>
      </c>
      <c r="S193" s="11">
        <f t="shared" si="47"/>
        <v>34600</v>
      </c>
      <c r="T193" s="16"/>
    </row>
    <row r="194" spans="1:20" ht="10.5">
      <c r="A194" s="98">
        <v>129</v>
      </c>
      <c r="B194" s="6" t="s">
        <v>601</v>
      </c>
      <c r="C194" s="7" t="s">
        <v>1731</v>
      </c>
      <c r="D194" s="10">
        <v>40082</v>
      </c>
      <c r="E194" s="10">
        <v>41973</v>
      </c>
      <c r="F194" s="10">
        <v>42003</v>
      </c>
      <c r="G194" s="5">
        <v>5</v>
      </c>
      <c r="H194" s="5">
        <v>5</v>
      </c>
      <c r="I194" s="11">
        <v>71</v>
      </c>
      <c r="J194" s="9">
        <f t="shared" si="57"/>
        <v>3</v>
      </c>
      <c r="K194" s="5">
        <v>1</v>
      </c>
      <c r="L194" s="5">
        <v>2</v>
      </c>
      <c r="M194" s="11">
        <f t="shared" si="58"/>
        <v>71</v>
      </c>
      <c r="N194" s="11">
        <v>17.3</v>
      </c>
      <c r="O194" s="11">
        <v>53.7</v>
      </c>
      <c r="P194" s="11">
        <f t="shared" si="45"/>
        <v>2456600</v>
      </c>
      <c r="Q194" s="11">
        <f t="shared" si="50"/>
        <v>1289715</v>
      </c>
      <c r="R194" s="11">
        <f t="shared" si="46"/>
        <v>1044055</v>
      </c>
      <c r="S194" s="11">
        <f t="shared" si="47"/>
        <v>122830</v>
      </c>
      <c r="T194" s="16"/>
    </row>
    <row r="195" spans="1:20" ht="10.5">
      <c r="A195" s="98">
        <v>130</v>
      </c>
      <c r="B195" s="6" t="s">
        <v>405</v>
      </c>
      <c r="C195" s="7" t="s">
        <v>1903</v>
      </c>
      <c r="D195" s="10">
        <v>40082</v>
      </c>
      <c r="E195" s="10">
        <v>41973</v>
      </c>
      <c r="F195" s="10">
        <v>42003</v>
      </c>
      <c r="G195" s="5">
        <v>12</v>
      </c>
      <c r="H195" s="5">
        <v>12</v>
      </c>
      <c r="I195" s="11">
        <v>178.6</v>
      </c>
      <c r="J195" s="9">
        <f t="shared" si="57"/>
        <v>7</v>
      </c>
      <c r="K195" s="5">
        <v>3</v>
      </c>
      <c r="L195" s="5">
        <v>4</v>
      </c>
      <c r="M195" s="11">
        <f t="shared" si="58"/>
        <v>165.4</v>
      </c>
      <c r="N195" s="11">
        <v>58.7</v>
      </c>
      <c r="O195" s="11">
        <v>106.7</v>
      </c>
      <c r="P195" s="11">
        <f t="shared" si="45"/>
        <v>5722840</v>
      </c>
      <c r="Q195" s="11">
        <f t="shared" si="50"/>
        <v>3004491</v>
      </c>
      <c r="R195" s="11">
        <f t="shared" si="46"/>
        <v>2432207</v>
      </c>
      <c r="S195" s="11">
        <f t="shared" si="47"/>
        <v>286142</v>
      </c>
      <c r="T195" s="16"/>
    </row>
    <row r="196" spans="1:20" ht="10.5">
      <c r="A196" s="98">
        <v>131</v>
      </c>
      <c r="B196" s="6" t="s">
        <v>406</v>
      </c>
      <c r="C196" s="7" t="s">
        <v>1520</v>
      </c>
      <c r="D196" s="10">
        <v>40082</v>
      </c>
      <c r="E196" s="10">
        <v>41973</v>
      </c>
      <c r="F196" s="10">
        <v>42003</v>
      </c>
      <c r="G196" s="5">
        <v>9</v>
      </c>
      <c r="H196" s="5">
        <v>9</v>
      </c>
      <c r="I196" s="11">
        <v>207.5</v>
      </c>
      <c r="J196" s="9">
        <f t="shared" si="57"/>
        <v>6</v>
      </c>
      <c r="K196" s="5">
        <v>2</v>
      </c>
      <c r="L196" s="5">
        <v>4</v>
      </c>
      <c r="M196" s="11">
        <f t="shared" si="58"/>
        <v>145.89999999999998</v>
      </c>
      <c r="N196" s="11">
        <v>42.3</v>
      </c>
      <c r="O196" s="11">
        <v>103.6</v>
      </c>
      <c r="P196" s="11">
        <f t="shared" si="45"/>
        <v>5048139.999999999</v>
      </c>
      <c r="Q196" s="11">
        <f t="shared" si="50"/>
        <v>2650273.4999999995</v>
      </c>
      <c r="R196" s="11">
        <f t="shared" si="46"/>
        <v>2145459.4999999995</v>
      </c>
      <c r="S196" s="11">
        <f t="shared" si="47"/>
        <v>252406.99999999997</v>
      </c>
      <c r="T196" s="16"/>
    </row>
    <row r="197" spans="1:20" ht="10.5">
      <c r="A197" s="31">
        <v>132</v>
      </c>
      <c r="B197" s="6" t="s">
        <v>407</v>
      </c>
      <c r="C197" s="7" t="s">
        <v>2220</v>
      </c>
      <c r="D197" s="10">
        <v>40082</v>
      </c>
      <c r="E197" s="10">
        <v>41973</v>
      </c>
      <c r="F197" s="10">
        <v>42003</v>
      </c>
      <c r="G197" s="5">
        <v>15</v>
      </c>
      <c r="H197" s="5">
        <v>15</v>
      </c>
      <c r="I197" s="11">
        <v>206.6</v>
      </c>
      <c r="J197" s="9">
        <f t="shared" si="57"/>
        <v>6</v>
      </c>
      <c r="K197" s="5">
        <v>4</v>
      </c>
      <c r="L197" s="5">
        <v>2</v>
      </c>
      <c r="M197" s="11">
        <f t="shared" si="58"/>
        <v>206.60000000000002</v>
      </c>
      <c r="N197" s="11">
        <v>128.9</v>
      </c>
      <c r="O197" s="11">
        <v>77.7</v>
      </c>
      <c r="P197" s="11">
        <f t="shared" si="45"/>
        <v>7148360.000000001</v>
      </c>
      <c r="Q197" s="11">
        <f t="shared" si="50"/>
        <v>3752889.0000000005</v>
      </c>
      <c r="R197" s="11">
        <f t="shared" si="46"/>
        <v>3038053.0000000005</v>
      </c>
      <c r="S197" s="11">
        <f t="shared" si="47"/>
        <v>357418.00000000006</v>
      </c>
      <c r="T197" s="16"/>
    </row>
    <row r="198" spans="1:20" ht="10.5">
      <c r="A198" s="98"/>
      <c r="B198" s="29" t="s">
        <v>2000</v>
      </c>
      <c r="C198" s="7"/>
      <c r="D198" s="10"/>
      <c r="E198" s="3"/>
      <c r="F198" s="164"/>
      <c r="G198" s="5"/>
      <c r="H198" s="5"/>
      <c r="I198" s="11"/>
      <c r="J198" s="9"/>
      <c r="K198" s="5"/>
      <c r="L198" s="5"/>
      <c r="M198" s="11"/>
      <c r="N198" s="11"/>
      <c r="O198" s="11"/>
      <c r="P198" s="11"/>
      <c r="Q198" s="11"/>
      <c r="R198" s="11"/>
      <c r="S198" s="11"/>
      <c r="T198" s="16"/>
    </row>
    <row r="199" spans="1:20" ht="21">
      <c r="A199" s="98"/>
      <c r="B199" s="30" t="s">
        <v>1904</v>
      </c>
      <c r="C199" s="5"/>
      <c r="D199" s="10"/>
      <c r="E199" s="5"/>
      <c r="F199" s="5"/>
      <c r="G199" s="5"/>
      <c r="H199" s="5"/>
      <c r="I199" s="11"/>
      <c r="J199" s="9"/>
      <c r="K199" s="5"/>
      <c r="L199" s="5"/>
      <c r="M199" s="11"/>
      <c r="N199" s="11"/>
      <c r="O199" s="11"/>
      <c r="P199" s="11"/>
      <c r="Q199" s="11"/>
      <c r="R199" s="11"/>
      <c r="S199" s="11"/>
      <c r="T199" s="16"/>
    </row>
    <row r="200" spans="1:20" ht="31.5">
      <c r="A200" s="98"/>
      <c r="B200" s="30" t="s">
        <v>2291</v>
      </c>
      <c r="C200" s="5" t="s">
        <v>1721</v>
      </c>
      <c r="D200" s="10" t="s">
        <v>1721</v>
      </c>
      <c r="E200" s="5" t="s">
        <v>1721</v>
      </c>
      <c r="F200" s="5" t="s">
        <v>1721</v>
      </c>
      <c r="G200" s="5">
        <f aca="true" t="shared" si="59" ref="G200:O200">SUM(G201:G217)</f>
        <v>124</v>
      </c>
      <c r="H200" s="5">
        <f t="shared" si="59"/>
        <v>124</v>
      </c>
      <c r="I200" s="11">
        <f t="shared" si="59"/>
        <v>2744.7900000000004</v>
      </c>
      <c r="J200" s="9">
        <f t="shared" si="59"/>
        <v>48</v>
      </c>
      <c r="K200" s="5">
        <f t="shared" si="59"/>
        <v>17</v>
      </c>
      <c r="L200" s="5">
        <f t="shared" si="59"/>
        <v>31</v>
      </c>
      <c r="M200" s="11">
        <f t="shared" si="59"/>
        <v>1776.0899999999997</v>
      </c>
      <c r="N200" s="11">
        <f t="shared" si="59"/>
        <v>497.34000000000003</v>
      </c>
      <c r="O200" s="11">
        <f t="shared" si="59"/>
        <v>1278.7499999999998</v>
      </c>
      <c r="P200" s="11">
        <f>SUM(P201:P217)</f>
        <v>61452714</v>
      </c>
      <c r="Q200" s="11">
        <f>SUM(Q201:Q217)</f>
        <v>32262674.85</v>
      </c>
      <c r="R200" s="11">
        <f>SUM(R201:R217)</f>
        <v>26117403.45</v>
      </c>
      <c r="S200" s="11">
        <f>SUM(S201:S217)</f>
        <v>3072635.7</v>
      </c>
      <c r="T200" s="16"/>
    </row>
    <row r="201" spans="1:20" ht="11.25" customHeight="1">
      <c r="A201" s="31">
        <v>133</v>
      </c>
      <c r="B201" s="6" t="s">
        <v>408</v>
      </c>
      <c r="C201" s="7" t="s">
        <v>2226</v>
      </c>
      <c r="D201" s="10">
        <v>39044</v>
      </c>
      <c r="E201" s="10">
        <v>41973</v>
      </c>
      <c r="F201" s="10">
        <v>42003</v>
      </c>
      <c r="G201" s="5">
        <v>4</v>
      </c>
      <c r="H201" s="5">
        <v>4</v>
      </c>
      <c r="I201" s="11">
        <v>108.6</v>
      </c>
      <c r="J201" s="9">
        <f aca="true" t="shared" si="60" ref="J201:J217">SUM(K201:L201)</f>
        <v>1</v>
      </c>
      <c r="K201" s="5">
        <v>1</v>
      </c>
      <c r="L201" s="5">
        <v>0</v>
      </c>
      <c r="M201" s="11">
        <f aca="true" t="shared" si="61" ref="M201:M217">SUM(N201:O201)</f>
        <v>57.3</v>
      </c>
      <c r="N201" s="11">
        <v>57.3</v>
      </c>
      <c r="O201" s="11">
        <v>0</v>
      </c>
      <c r="P201" s="11">
        <f t="shared" si="45"/>
        <v>1982580</v>
      </c>
      <c r="Q201" s="11">
        <f t="shared" si="50"/>
        <v>1040854.5</v>
      </c>
      <c r="R201" s="11">
        <f t="shared" si="46"/>
        <v>842596.5</v>
      </c>
      <c r="S201" s="11">
        <f t="shared" si="47"/>
        <v>99129</v>
      </c>
      <c r="T201" s="16"/>
    </row>
    <row r="202" spans="1:20" ht="11.25" customHeight="1">
      <c r="A202" s="31">
        <v>134</v>
      </c>
      <c r="B202" s="6" t="s">
        <v>409</v>
      </c>
      <c r="C202" s="7" t="s">
        <v>1724</v>
      </c>
      <c r="D202" s="10">
        <v>38208</v>
      </c>
      <c r="E202" s="10">
        <v>41973</v>
      </c>
      <c r="F202" s="10">
        <v>42003</v>
      </c>
      <c r="G202" s="5">
        <v>4</v>
      </c>
      <c r="H202" s="5">
        <v>4</v>
      </c>
      <c r="I202" s="11">
        <v>106.2</v>
      </c>
      <c r="J202" s="9">
        <f t="shared" si="60"/>
        <v>1</v>
      </c>
      <c r="K202" s="5">
        <v>0</v>
      </c>
      <c r="L202" s="5">
        <v>1</v>
      </c>
      <c r="M202" s="11">
        <f t="shared" si="61"/>
        <v>52.8</v>
      </c>
      <c r="N202" s="11">
        <v>0</v>
      </c>
      <c r="O202" s="11">
        <v>52.8</v>
      </c>
      <c r="P202" s="11">
        <f t="shared" si="45"/>
        <v>1826880</v>
      </c>
      <c r="Q202" s="11">
        <f t="shared" si="50"/>
        <v>959112</v>
      </c>
      <c r="R202" s="11">
        <f t="shared" si="46"/>
        <v>776424</v>
      </c>
      <c r="S202" s="11">
        <f t="shared" si="47"/>
        <v>91344</v>
      </c>
      <c r="T202" s="16"/>
    </row>
    <row r="203" spans="1:20" ht="11.25" customHeight="1">
      <c r="A203" s="31">
        <v>135</v>
      </c>
      <c r="B203" s="6" t="s">
        <v>410</v>
      </c>
      <c r="C203" s="7" t="s">
        <v>1896</v>
      </c>
      <c r="D203" s="10">
        <v>38422</v>
      </c>
      <c r="E203" s="10">
        <v>41973</v>
      </c>
      <c r="F203" s="10">
        <v>42003</v>
      </c>
      <c r="G203" s="5">
        <v>1</v>
      </c>
      <c r="H203" s="5">
        <v>1</v>
      </c>
      <c r="I203" s="11">
        <v>58.13</v>
      </c>
      <c r="J203" s="9">
        <f t="shared" si="60"/>
        <v>1</v>
      </c>
      <c r="K203" s="5">
        <v>1</v>
      </c>
      <c r="L203" s="5">
        <v>0</v>
      </c>
      <c r="M203" s="11">
        <f t="shared" si="61"/>
        <v>16.9</v>
      </c>
      <c r="N203" s="11">
        <v>16.9</v>
      </c>
      <c r="O203" s="11">
        <v>0</v>
      </c>
      <c r="P203" s="11">
        <f t="shared" si="45"/>
        <v>584740</v>
      </c>
      <c r="Q203" s="11">
        <f t="shared" si="50"/>
        <v>306988.5</v>
      </c>
      <c r="R203" s="11">
        <f t="shared" si="46"/>
        <v>248514.5</v>
      </c>
      <c r="S203" s="11">
        <f t="shared" si="47"/>
        <v>29237</v>
      </c>
      <c r="T203" s="16"/>
    </row>
    <row r="204" spans="1:20" ht="11.25" customHeight="1">
      <c r="A204" s="31">
        <v>136</v>
      </c>
      <c r="B204" s="6" t="s">
        <v>411</v>
      </c>
      <c r="C204" s="7" t="s">
        <v>1896</v>
      </c>
      <c r="D204" s="10">
        <v>38208</v>
      </c>
      <c r="E204" s="10">
        <v>41973</v>
      </c>
      <c r="F204" s="10">
        <v>42003</v>
      </c>
      <c r="G204" s="5">
        <v>1</v>
      </c>
      <c r="H204" s="5">
        <v>1</v>
      </c>
      <c r="I204" s="11">
        <v>271.01</v>
      </c>
      <c r="J204" s="9">
        <f t="shared" si="60"/>
        <v>1</v>
      </c>
      <c r="K204" s="5">
        <v>1</v>
      </c>
      <c r="L204" s="5">
        <v>0</v>
      </c>
      <c r="M204" s="11">
        <f t="shared" si="61"/>
        <v>30.87</v>
      </c>
      <c r="N204" s="11">
        <v>30.87</v>
      </c>
      <c r="O204" s="11">
        <v>0</v>
      </c>
      <c r="P204" s="11">
        <f aca="true" t="shared" si="62" ref="P204:P217">M204*34600</f>
        <v>1068102</v>
      </c>
      <c r="Q204" s="11">
        <f t="shared" si="50"/>
        <v>560753.55</v>
      </c>
      <c r="R204" s="11">
        <f aca="true" t="shared" si="63" ref="R204:R217">P204-Q204-S204</f>
        <v>453943.35</v>
      </c>
      <c r="S204" s="11">
        <f aca="true" t="shared" si="64" ref="S204:S217">P204*0.05</f>
        <v>53405.100000000006</v>
      </c>
      <c r="T204" s="16"/>
    </row>
    <row r="205" spans="1:20" ht="10.5">
      <c r="A205" s="31">
        <v>137</v>
      </c>
      <c r="B205" s="6" t="s">
        <v>412</v>
      </c>
      <c r="C205" s="7" t="s">
        <v>1896</v>
      </c>
      <c r="D205" s="10">
        <v>38548</v>
      </c>
      <c r="E205" s="10">
        <v>41973</v>
      </c>
      <c r="F205" s="10">
        <v>42003</v>
      </c>
      <c r="G205" s="5">
        <v>4</v>
      </c>
      <c r="H205" s="5">
        <v>4</v>
      </c>
      <c r="I205" s="11">
        <v>413.81</v>
      </c>
      <c r="J205" s="9">
        <f t="shared" si="60"/>
        <v>3</v>
      </c>
      <c r="K205" s="5">
        <v>1</v>
      </c>
      <c r="L205" s="5">
        <v>2</v>
      </c>
      <c r="M205" s="11">
        <f t="shared" si="61"/>
        <v>109.7</v>
      </c>
      <c r="N205" s="11">
        <v>20.73</v>
      </c>
      <c r="O205" s="11">
        <v>88.97</v>
      </c>
      <c r="P205" s="11">
        <f t="shared" si="62"/>
        <v>3795620</v>
      </c>
      <c r="Q205" s="11">
        <f t="shared" si="50"/>
        <v>1992700.5</v>
      </c>
      <c r="R205" s="11">
        <f t="shared" si="63"/>
        <v>1613138.5</v>
      </c>
      <c r="S205" s="11">
        <f t="shared" si="64"/>
        <v>189781</v>
      </c>
      <c r="T205" s="16"/>
    </row>
    <row r="206" spans="1:20" ht="10.5">
      <c r="A206" s="31">
        <v>138</v>
      </c>
      <c r="B206" s="6" t="s">
        <v>413</v>
      </c>
      <c r="C206" s="7" t="s">
        <v>1896</v>
      </c>
      <c r="D206" s="10">
        <v>38868</v>
      </c>
      <c r="E206" s="10">
        <v>41973</v>
      </c>
      <c r="F206" s="10">
        <v>42003</v>
      </c>
      <c r="G206" s="5">
        <v>28</v>
      </c>
      <c r="H206" s="5">
        <v>28</v>
      </c>
      <c r="I206" s="11">
        <v>407.34</v>
      </c>
      <c r="J206" s="9">
        <f t="shared" si="60"/>
        <v>9</v>
      </c>
      <c r="K206" s="5">
        <v>1</v>
      </c>
      <c r="L206" s="5">
        <v>8</v>
      </c>
      <c r="M206" s="11">
        <f t="shared" si="61"/>
        <v>407.34</v>
      </c>
      <c r="N206" s="11">
        <v>47</v>
      </c>
      <c r="O206" s="11">
        <v>360.34</v>
      </c>
      <c r="P206" s="11">
        <f t="shared" si="62"/>
        <v>14093964</v>
      </c>
      <c r="Q206" s="11">
        <f t="shared" si="50"/>
        <v>7399331.100000001</v>
      </c>
      <c r="R206" s="11">
        <f t="shared" si="63"/>
        <v>5989934.699999999</v>
      </c>
      <c r="S206" s="11">
        <f t="shared" si="64"/>
        <v>704698.2000000001</v>
      </c>
      <c r="T206" s="16"/>
    </row>
    <row r="207" spans="1:20" ht="10.5">
      <c r="A207" s="31">
        <v>139</v>
      </c>
      <c r="B207" s="6" t="s">
        <v>414</v>
      </c>
      <c r="C207" s="7" t="s">
        <v>1896</v>
      </c>
      <c r="D207" s="10">
        <v>38582</v>
      </c>
      <c r="E207" s="10">
        <v>41973</v>
      </c>
      <c r="F207" s="10">
        <v>42003</v>
      </c>
      <c r="G207" s="5">
        <v>4</v>
      </c>
      <c r="H207" s="5">
        <v>4</v>
      </c>
      <c r="I207" s="11">
        <v>145.79</v>
      </c>
      <c r="J207" s="9">
        <f t="shared" si="60"/>
        <v>2</v>
      </c>
      <c r="K207" s="5">
        <v>2</v>
      </c>
      <c r="L207" s="5">
        <v>0</v>
      </c>
      <c r="M207" s="11">
        <f t="shared" si="61"/>
        <v>72.9</v>
      </c>
      <c r="N207" s="11">
        <v>72.9</v>
      </c>
      <c r="O207" s="11">
        <v>0</v>
      </c>
      <c r="P207" s="11">
        <f t="shared" si="62"/>
        <v>2522340</v>
      </c>
      <c r="Q207" s="11">
        <f t="shared" si="50"/>
        <v>1324228.5</v>
      </c>
      <c r="R207" s="11">
        <f t="shared" si="63"/>
        <v>1071994.5</v>
      </c>
      <c r="S207" s="11">
        <f t="shared" si="64"/>
        <v>126117</v>
      </c>
      <c r="T207" s="16"/>
    </row>
    <row r="208" spans="1:20" ht="10.5">
      <c r="A208" s="31">
        <v>140</v>
      </c>
      <c r="B208" s="6" t="s">
        <v>415</v>
      </c>
      <c r="C208" s="7" t="s">
        <v>1896</v>
      </c>
      <c r="D208" s="10">
        <v>38799</v>
      </c>
      <c r="E208" s="10">
        <v>41973</v>
      </c>
      <c r="F208" s="10">
        <v>42003</v>
      </c>
      <c r="G208" s="5">
        <v>14</v>
      </c>
      <c r="H208" s="5">
        <v>14</v>
      </c>
      <c r="I208" s="11">
        <v>119.93</v>
      </c>
      <c r="J208" s="9">
        <f t="shared" si="60"/>
        <v>5</v>
      </c>
      <c r="K208" s="5">
        <v>4</v>
      </c>
      <c r="L208" s="5">
        <v>1</v>
      </c>
      <c r="M208" s="11">
        <f t="shared" si="61"/>
        <v>119.93</v>
      </c>
      <c r="N208" s="11">
        <v>78.2</v>
      </c>
      <c r="O208" s="11">
        <v>41.73</v>
      </c>
      <c r="P208" s="11">
        <f t="shared" si="62"/>
        <v>4149578.0000000005</v>
      </c>
      <c r="Q208" s="11">
        <f t="shared" si="50"/>
        <v>2178528.45</v>
      </c>
      <c r="R208" s="11">
        <f t="shared" si="63"/>
        <v>1763570.6500000004</v>
      </c>
      <c r="S208" s="11">
        <f t="shared" si="64"/>
        <v>207478.90000000002</v>
      </c>
      <c r="T208" s="16"/>
    </row>
    <row r="209" spans="1:20" ht="11.25" customHeight="1">
      <c r="A209" s="31">
        <v>141</v>
      </c>
      <c r="B209" s="6" t="s">
        <v>416</v>
      </c>
      <c r="C209" s="7" t="s">
        <v>1896</v>
      </c>
      <c r="D209" s="10">
        <v>38207</v>
      </c>
      <c r="E209" s="10">
        <v>41973</v>
      </c>
      <c r="F209" s="10">
        <v>42003</v>
      </c>
      <c r="G209" s="5">
        <v>2</v>
      </c>
      <c r="H209" s="5">
        <v>2</v>
      </c>
      <c r="I209" s="11">
        <v>79.1</v>
      </c>
      <c r="J209" s="9">
        <f t="shared" si="60"/>
        <v>1</v>
      </c>
      <c r="K209" s="5">
        <v>0</v>
      </c>
      <c r="L209" s="5">
        <v>1</v>
      </c>
      <c r="M209" s="11">
        <f t="shared" si="61"/>
        <v>32</v>
      </c>
      <c r="N209" s="11">
        <v>0</v>
      </c>
      <c r="O209" s="11">
        <v>32</v>
      </c>
      <c r="P209" s="11">
        <f t="shared" si="62"/>
        <v>1107200</v>
      </c>
      <c r="Q209" s="11">
        <f t="shared" si="50"/>
        <v>581280</v>
      </c>
      <c r="R209" s="11">
        <f t="shared" si="63"/>
        <v>470560</v>
      </c>
      <c r="S209" s="11">
        <f t="shared" si="64"/>
        <v>55360</v>
      </c>
      <c r="T209" s="16"/>
    </row>
    <row r="210" spans="1:20" ht="11.25" customHeight="1">
      <c r="A210" s="31">
        <v>142</v>
      </c>
      <c r="B210" s="6" t="s">
        <v>417</v>
      </c>
      <c r="C210" s="7" t="s">
        <v>1523</v>
      </c>
      <c r="D210" s="10">
        <v>39860</v>
      </c>
      <c r="E210" s="10">
        <v>41973</v>
      </c>
      <c r="F210" s="10">
        <v>42003</v>
      </c>
      <c r="G210" s="5">
        <v>6</v>
      </c>
      <c r="H210" s="5">
        <v>6</v>
      </c>
      <c r="I210" s="11">
        <v>82.63</v>
      </c>
      <c r="J210" s="9">
        <f t="shared" si="60"/>
        <v>2</v>
      </c>
      <c r="K210" s="5">
        <v>0</v>
      </c>
      <c r="L210" s="5">
        <v>2</v>
      </c>
      <c r="M210" s="11">
        <f t="shared" si="61"/>
        <v>82.63</v>
      </c>
      <c r="N210" s="11">
        <v>0</v>
      </c>
      <c r="O210" s="11">
        <v>82.63</v>
      </c>
      <c r="P210" s="11">
        <f t="shared" si="62"/>
        <v>2858998</v>
      </c>
      <c r="Q210" s="11">
        <f t="shared" si="50"/>
        <v>1500973.95</v>
      </c>
      <c r="R210" s="11">
        <f t="shared" si="63"/>
        <v>1215074.1500000001</v>
      </c>
      <c r="S210" s="11">
        <f t="shared" si="64"/>
        <v>142949.9</v>
      </c>
      <c r="T210" s="16"/>
    </row>
    <row r="211" spans="1:20" ht="11.25" customHeight="1">
      <c r="A211" s="31">
        <v>143</v>
      </c>
      <c r="B211" s="6" t="s">
        <v>418</v>
      </c>
      <c r="C211" s="7" t="s">
        <v>1896</v>
      </c>
      <c r="D211" s="10">
        <v>39990</v>
      </c>
      <c r="E211" s="10">
        <v>41973</v>
      </c>
      <c r="F211" s="10">
        <v>42003</v>
      </c>
      <c r="G211" s="5">
        <v>11</v>
      </c>
      <c r="H211" s="5">
        <v>11</v>
      </c>
      <c r="I211" s="11">
        <v>199.41</v>
      </c>
      <c r="J211" s="9">
        <f t="shared" si="60"/>
        <v>4</v>
      </c>
      <c r="K211" s="5">
        <v>1</v>
      </c>
      <c r="L211" s="5">
        <v>3</v>
      </c>
      <c r="M211" s="11">
        <f t="shared" si="61"/>
        <v>199.41</v>
      </c>
      <c r="N211" s="11">
        <v>41.5</v>
      </c>
      <c r="O211" s="11">
        <v>157.91</v>
      </c>
      <c r="P211" s="11">
        <f t="shared" si="62"/>
        <v>6899586</v>
      </c>
      <c r="Q211" s="11">
        <f t="shared" si="50"/>
        <v>3622282.6500000004</v>
      </c>
      <c r="R211" s="11">
        <f t="shared" si="63"/>
        <v>2932324.05</v>
      </c>
      <c r="S211" s="11">
        <f t="shared" si="64"/>
        <v>344979.30000000005</v>
      </c>
      <c r="T211" s="16"/>
    </row>
    <row r="212" spans="1:20" ht="11.25" customHeight="1">
      <c r="A212" s="31">
        <v>144</v>
      </c>
      <c r="B212" s="6" t="s">
        <v>419</v>
      </c>
      <c r="C212" s="7" t="s">
        <v>1530</v>
      </c>
      <c r="D212" s="10">
        <v>39674</v>
      </c>
      <c r="E212" s="10">
        <v>41973</v>
      </c>
      <c r="F212" s="10">
        <v>42003</v>
      </c>
      <c r="G212" s="5">
        <v>7</v>
      </c>
      <c r="H212" s="5">
        <v>7</v>
      </c>
      <c r="I212" s="11">
        <v>88.6</v>
      </c>
      <c r="J212" s="9">
        <f t="shared" si="60"/>
        <v>2</v>
      </c>
      <c r="K212" s="5">
        <v>0</v>
      </c>
      <c r="L212" s="5">
        <v>2</v>
      </c>
      <c r="M212" s="11">
        <f t="shared" si="61"/>
        <v>88.6</v>
      </c>
      <c r="N212" s="11">
        <v>0</v>
      </c>
      <c r="O212" s="11">
        <v>88.6</v>
      </c>
      <c r="P212" s="11">
        <f t="shared" si="62"/>
        <v>3065560</v>
      </c>
      <c r="Q212" s="11">
        <f t="shared" si="50"/>
        <v>1609419</v>
      </c>
      <c r="R212" s="11">
        <f t="shared" si="63"/>
        <v>1302863</v>
      </c>
      <c r="S212" s="11">
        <f t="shared" si="64"/>
        <v>153278</v>
      </c>
      <c r="T212" s="16"/>
    </row>
    <row r="213" spans="1:20" ht="11.25" customHeight="1">
      <c r="A213" s="31">
        <v>145</v>
      </c>
      <c r="B213" s="6" t="s">
        <v>420</v>
      </c>
      <c r="C213" s="7" t="s">
        <v>1534</v>
      </c>
      <c r="D213" s="10">
        <v>39213</v>
      </c>
      <c r="E213" s="10">
        <v>41973</v>
      </c>
      <c r="F213" s="10">
        <v>42003</v>
      </c>
      <c r="G213" s="5">
        <v>4</v>
      </c>
      <c r="H213" s="5">
        <v>4</v>
      </c>
      <c r="I213" s="11">
        <v>187.15</v>
      </c>
      <c r="J213" s="9">
        <f t="shared" si="60"/>
        <v>4</v>
      </c>
      <c r="K213" s="5">
        <v>1</v>
      </c>
      <c r="L213" s="5">
        <v>3</v>
      </c>
      <c r="M213" s="11">
        <f t="shared" si="61"/>
        <v>90.56</v>
      </c>
      <c r="N213" s="11">
        <v>15.64</v>
      </c>
      <c r="O213" s="11">
        <v>74.92</v>
      </c>
      <c r="P213" s="11">
        <f t="shared" si="62"/>
        <v>3133376</v>
      </c>
      <c r="Q213" s="11">
        <f t="shared" si="50"/>
        <v>1645022.4000000001</v>
      </c>
      <c r="R213" s="11">
        <f t="shared" si="63"/>
        <v>1331684.7999999998</v>
      </c>
      <c r="S213" s="11">
        <f t="shared" si="64"/>
        <v>156668.80000000002</v>
      </c>
      <c r="T213" s="16"/>
    </row>
    <row r="214" spans="1:20" ht="10.5">
      <c r="A214" s="31">
        <v>146</v>
      </c>
      <c r="B214" s="6" t="s">
        <v>421</v>
      </c>
      <c r="C214" s="7" t="s">
        <v>1727</v>
      </c>
      <c r="D214" s="10">
        <v>39192</v>
      </c>
      <c r="E214" s="10">
        <v>41973</v>
      </c>
      <c r="F214" s="10">
        <v>42003</v>
      </c>
      <c r="G214" s="5">
        <v>10</v>
      </c>
      <c r="H214" s="5">
        <v>10</v>
      </c>
      <c r="I214" s="11">
        <v>111.36</v>
      </c>
      <c r="J214" s="9">
        <f t="shared" si="60"/>
        <v>2</v>
      </c>
      <c r="K214" s="5">
        <v>0</v>
      </c>
      <c r="L214" s="5">
        <v>2</v>
      </c>
      <c r="M214" s="11">
        <f t="shared" si="61"/>
        <v>111.36</v>
      </c>
      <c r="N214" s="11">
        <v>0</v>
      </c>
      <c r="O214" s="11">
        <v>111.36</v>
      </c>
      <c r="P214" s="11">
        <f t="shared" si="62"/>
        <v>3853056</v>
      </c>
      <c r="Q214" s="11">
        <f t="shared" si="50"/>
        <v>2022854.4000000001</v>
      </c>
      <c r="R214" s="11">
        <f t="shared" si="63"/>
        <v>1637548.7999999998</v>
      </c>
      <c r="S214" s="11">
        <f t="shared" si="64"/>
        <v>192652.80000000002</v>
      </c>
      <c r="T214" s="16"/>
    </row>
    <row r="215" spans="1:20" ht="10.5">
      <c r="A215" s="31">
        <v>147</v>
      </c>
      <c r="B215" s="6" t="s">
        <v>422</v>
      </c>
      <c r="C215" s="7" t="s">
        <v>1909</v>
      </c>
      <c r="D215" s="10">
        <v>39286</v>
      </c>
      <c r="E215" s="10">
        <v>41973</v>
      </c>
      <c r="F215" s="10">
        <v>42003</v>
      </c>
      <c r="G215" s="5">
        <v>8</v>
      </c>
      <c r="H215" s="5">
        <v>8</v>
      </c>
      <c r="I215" s="11">
        <v>123.72</v>
      </c>
      <c r="J215" s="9">
        <f t="shared" si="60"/>
        <v>4</v>
      </c>
      <c r="K215" s="5">
        <v>2</v>
      </c>
      <c r="L215" s="5">
        <v>2</v>
      </c>
      <c r="M215" s="11">
        <f t="shared" si="61"/>
        <v>123.72</v>
      </c>
      <c r="N215" s="11">
        <v>63.1</v>
      </c>
      <c r="O215" s="11">
        <v>60.62</v>
      </c>
      <c r="P215" s="11">
        <f t="shared" si="62"/>
        <v>4280712</v>
      </c>
      <c r="Q215" s="11">
        <f t="shared" si="50"/>
        <v>2247373.8000000003</v>
      </c>
      <c r="R215" s="11">
        <f t="shared" si="63"/>
        <v>1819302.5999999996</v>
      </c>
      <c r="S215" s="11">
        <f t="shared" si="64"/>
        <v>214035.6</v>
      </c>
      <c r="T215" s="16"/>
    </row>
    <row r="216" spans="1:20" ht="10.5">
      <c r="A216" s="31">
        <v>148</v>
      </c>
      <c r="B216" s="6" t="s">
        <v>423</v>
      </c>
      <c r="C216" s="7" t="s">
        <v>1908</v>
      </c>
      <c r="D216" s="10">
        <v>39352</v>
      </c>
      <c r="E216" s="10">
        <v>41973</v>
      </c>
      <c r="F216" s="10">
        <v>42003</v>
      </c>
      <c r="G216" s="5">
        <v>13</v>
      </c>
      <c r="H216" s="5">
        <v>13</v>
      </c>
      <c r="I216" s="11">
        <v>142.23</v>
      </c>
      <c r="J216" s="9">
        <f t="shared" si="60"/>
        <v>3</v>
      </c>
      <c r="K216" s="5">
        <v>2</v>
      </c>
      <c r="L216" s="5">
        <v>1</v>
      </c>
      <c r="M216" s="11">
        <f t="shared" si="61"/>
        <v>104.84</v>
      </c>
      <c r="N216" s="11">
        <v>53.2</v>
      </c>
      <c r="O216" s="11">
        <v>51.64</v>
      </c>
      <c r="P216" s="11">
        <f t="shared" si="62"/>
        <v>3627464</v>
      </c>
      <c r="Q216" s="11">
        <f t="shared" si="50"/>
        <v>1904418.6</v>
      </c>
      <c r="R216" s="11">
        <f t="shared" si="63"/>
        <v>1541672.2</v>
      </c>
      <c r="S216" s="11">
        <f t="shared" si="64"/>
        <v>181373.2</v>
      </c>
      <c r="T216" s="16"/>
    </row>
    <row r="217" spans="1:20" ht="10.5">
      <c r="A217" s="143">
        <v>149</v>
      </c>
      <c r="B217" s="6" t="s">
        <v>424</v>
      </c>
      <c r="C217" s="7" t="s">
        <v>1907</v>
      </c>
      <c r="D217" s="10">
        <v>39387</v>
      </c>
      <c r="E217" s="10">
        <v>41973</v>
      </c>
      <c r="F217" s="10">
        <v>42003</v>
      </c>
      <c r="G217" s="5">
        <v>3</v>
      </c>
      <c r="H217" s="5">
        <v>3</v>
      </c>
      <c r="I217" s="11">
        <v>99.78</v>
      </c>
      <c r="J217" s="9">
        <f t="shared" si="60"/>
        <v>3</v>
      </c>
      <c r="K217" s="5">
        <v>0</v>
      </c>
      <c r="L217" s="5">
        <v>3</v>
      </c>
      <c r="M217" s="11">
        <f t="shared" si="61"/>
        <v>75.23</v>
      </c>
      <c r="N217" s="11">
        <v>0</v>
      </c>
      <c r="O217" s="11">
        <v>75.23</v>
      </c>
      <c r="P217" s="11">
        <f t="shared" si="62"/>
        <v>2602958</v>
      </c>
      <c r="Q217" s="11">
        <f>P217*0.525</f>
        <v>1366552.95</v>
      </c>
      <c r="R217" s="11">
        <f t="shared" si="63"/>
        <v>1106257.1500000001</v>
      </c>
      <c r="S217" s="11">
        <f t="shared" si="64"/>
        <v>130147.90000000001</v>
      </c>
      <c r="T217" s="16"/>
    </row>
    <row r="218" spans="1:20" ht="24" customHeight="1">
      <c r="A218" s="98"/>
      <c r="B218" s="79" t="s">
        <v>482</v>
      </c>
      <c r="C218" s="7"/>
      <c r="D218" s="10"/>
      <c r="E218" s="10"/>
      <c r="F218" s="10"/>
      <c r="G218" s="5"/>
      <c r="H218" s="5"/>
      <c r="I218" s="11"/>
      <c r="J218" s="9"/>
      <c r="K218" s="5"/>
      <c r="L218" s="5"/>
      <c r="M218" s="11"/>
      <c r="N218" s="11"/>
      <c r="O218" s="11"/>
      <c r="P218" s="11"/>
      <c r="Q218" s="11"/>
      <c r="R218" s="11"/>
      <c r="S218" s="11"/>
      <c r="T218" s="16"/>
    </row>
    <row r="219" spans="1:27" s="81" customFormat="1" ht="31.5">
      <c r="A219" s="98"/>
      <c r="B219" s="53" t="s">
        <v>2292</v>
      </c>
      <c r="C219" s="61" t="s">
        <v>1721</v>
      </c>
      <c r="D219" s="62" t="s">
        <v>1721</v>
      </c>
      <c r="E219" s="61" t="s">
        <v>1721</v>
      </c>
      <c r="F219" s="61" t="s">
        <v>1721</v>
      </c>
      <c r="G219" s="54">
        <f aca="true" t="shared" si="65" ref="G219:S219">G222+G227+G233+G238+G251</f>
        <v>370</v>
      </c>
      <c r="H219" s="57">
        <f t="shared" si="65"/>
        <v>370</v>
      </c>
      <c r="I219" s="13">
        <f t="shared" si="65"/>
        <v>7939.5</v>
      </c>
      <c r="J219" s="54">
        <f t="shared" si="65"/>
        <v>158</v>
      </c>
      <c r="K219" s="57">
        <f t="shared" si="65"/>
        <v>81</v>
      </c>
      <c r="L219" s="57">
        <f t="shared" si="65"/>
        <v>77</v>
      </c>
      <c r="M219" s="13">
        <f t="shared" si="65"/>
        <v>6160.4</v>
      </c>
      <c r="N219" s="13">
        <f t="shared" si="65"/>
        <v>3175.3</v>
      </c>
      <c r="O219" s="13">
        <f t="shared" si="65"/>
        <v>2985.1</v>
      </c>
      <c r="P219" s="13">
        <f t="shared" si="65"/>
        <v>210190765.11</v>
      </c>
      <c r="Q219" s="13">
        <f t="shared" si="65"/>
        <v>7777058.309069999</v>
      </c>
      <c r="R219" s="13">
        <f t="shared" si="65"/>
        <v>191904168.54000002</v>
      </c>
      <c r="S219" s="13">
        <f t="shared" si="65"/>
        <v>10509538.26</v>
      </c>
      <c r="T219" s="159"/>
      <c r="Z219" s="82"/>
      <c r="AA219" s="82"/>
    </row>
    <row r="220" spans="1:20" ht="15.75" customHeight="1">
      <c r="A220" s="98"/>
      <c r="B220" s="53" t="s">
        <v>25</v>
      </c>
      <c r="C220" s="5"/>
      <c r="D220" s="10"/>
      <c r="E220" s="5"/>
      <c r="F220" s="5"/>
      <c r="G220" s="5"/>
      <c r="H220" s="5"/>
      <c r="I220" s="11"/>
      <c r="J220" s="9"/>
      <c r="K220" s="5"/>
      <c r="L220" s="5"/>
      <c r="M220" s="11"/>
      <c r="N220" s="11"/>
      <c r="O220" s="11"/>
      <c r="P220" s="11"/>
      <c r="Q220" s="11"/>
      <c r="R220" s="11"/>
      <c r="S220" s="11"/>
      <c r="T220" s="16"/>
    </row>
    <row r="221" spans="1:20" ht="24" customHeight="1">
      <c r="A221" s="98"/>
      <c r="B221" s="30" t="s">
        <v>483</v>
      </c>
      <c r="C221" s="5"/>
      <c r="D221" s="10"/>
      <c r="E221" s="5"/>
      <c r="F221" s="5"/>
      <c r="G221" s="5"/>
      <c r="H221" s="5"/>
      <c r="I221" s="11"/>
      <c r="J221" s="9"/>
      <c r="K221" s="5"/>
      <c r="L221" s="5"/>
      <c r="M221" s="11"/>
      <c r="N221" s="11"/>
      <c r="O221" s="11"/>
      <c r="P221" s="11"/>
      <c r="Q221" s="11"/>
      <c r="R221" s="11"/>
      <c r="S221" s="11"/>
      <c r="T221" s="16"/>
    </row>
    <row r="222" spans="1:20" ht="31.5">
      <c r="A222" s="98"/>
      <c r="B222" s="30" t="s">
        <v>2282</v>
      </c>
      <c r="C222" s="5" t="s">
        <v>1721</v>
      </c>
      <c r="D222" s="10" t="s">
        <v>1721</v>
      </c>
      <c r="E222" s="5" t="s">
        <v>1721</v>
      </c>
      <c r="F222" s="5" t="s">
        <v>1721</v>
      </c>
      <c r="G222" s="5">
        <f aca="true" t="shared" si="66" ref="G222:S222">SUM(G223:G225)</f>
        <v>53</v>
      </c>
      <c r="H222" s="5">
        <f t="shared" si="66"/>
        <v>53</v>
      </c>
      <c r="I222" s="11">
        <f t="shared" si="66"/>
        <v>1126.1</v>
      </c>
      <c r="J222" s="9">
        <f t="shared" si="66"/>
        <v>25</v>
      </c>
      <c r="K222" s="5">
        <f t="shared" si="66"/>
        <v>10</v>
      </c>
      <c r="L222" s="5">
        <f t="shared" si="66"/>
        <v>15</v>
      </c>
      <c r="M222" s="11">
        <f t="shared" si="66"/>
        <v>1126.1</v>
      </c>
      <c r="N222" s="11">
        <f t="shared" si="66"/>
        <v>499.5</v>
      </c>
      <c r="O222" s="11">
        <f t="shared" si="66"/>
        <v>626.6</v>
      </c>
      <c r="P222" s="11">
        <f t="shared" si="66"/>
        <v>38963060</v>
      </c>
      <c r="Q222" s="11">
        <f t="shared" si="66"/>
        <v>1441633.22</v>
      </c>
      <c r="R222" s="11">
        <f t="shared" si="66"/>
        <v>35573273.78</v>
      </c>
      <c r="S222" s="11">
        <f t="shared" si="66"/>
        <v>1948153</v>
      </c>
      <c r="T222" s="16"/>
    </row>
    <row r="223" spans="1:20" ht="10.5">
      <c r="A223" s="98">
        <v>1</v>
      </c>
      <c r="B223" s="6" t="s">
        <v>436</v>
      </c>
      <c r="C223" s="7" t="s">
        <v>257</v>
      </c>
      <c r="D223" s="10">
        <v>40865</v>
      </c>
      <c r="E223" s="10">
        <v>41973</v>
      </c>
      <c r="F223" s="10">
        <v>42003</v>
      </c>
      <c r="G223" s="9">
        <v>11</v>
      </c>
      <c r="H223" s="9">
        <v>11</v>
      </c>
      <c r="I223" s="11">
        <v>210.8</v>
      </c>
      <c r="J223" s="9">
        <f>SUM(K223:L223)</f>
        <v>7</v>
      </c>
      <c r="K223" s="9">
        <v>1</v>
      </c>
      <c r="L223" s="9">
        <v>6</v>
      </c>
      <c r="M223" s="11">
        <f>SUM(N223:O223)</f>
        <v>210.8</v>
      </c>
      <c r="N223" s="11">
        <v>34</v>
      </c>
      <c r="O223" s="11">
        <v>176.8</v>
      </c>
      <c r="P223" s="11">
        <f>M223*34600</f>
        <v>7293680</v>
      </c>
      <c r="Q223" s="11">
        <f>P223*0.037</f>
        <v>269866.16</v>
      </c>
      <c r="R223" s="11">
        <f>P223-Q223-S223</f>
        <v>6659129.84</v>
      </c>
      <c r="S223" s="11">
        <f>P223*0.05</f>
        <v>364684</v>
      </c>
      <c r="T223" s="16"/>
    </row>
    <row r="224" spans="1:20" ht="11.25" customHeight="1">
      <c r="A224" s="98">
        <v>2</v>
      </c>
      <c r="B224" s="6" t="s">
        <v>427</v>
      </c>
      <c r="C224" s="7" t="s">
        <v>849</v>
      </c>
      <c r="D224" s="10">
        <v>40809</v>
      </c>
      <c r="E224" s="10">
        <v>41973</v>
      </c>
      <c r="F224" s="10">
        <v>42003</v>
      </c>
      <c r="G224" s="5">
        <v>21</v>
      </c>
      <c r="H224" s="5">
        <v>21</v>
      </c>
      <c r="I224" s="11">
        <v>486.5</v>
      </c>
      <c r="J224" s="9">
        <f>SUM(K224:L224)</f>
        <v>9</v>
      </c>
      <c r="K224" s="5">
        <v>3</v>
      </c>
      <c r="L224" s="5">
        <v>6</v>
      </c>
      <c r="M224" s="11">
        <f>SUM(N224:O224)</f>
        <v>486.5</v>
      </c>
      <c r="N224" s="11">
        <v>174</v>
      </c>
      <c r="O224" s="11">
        <v>312.5</v>
      </c>
      <c r="P224" s="11">
        <f>M224*34600</f>
        <v>16832900</v>
      </c>
      <c r="Q224" s="11">
        <f>P224*0.037</f>
        <v>622817.2999999999</v>
      </c>
      <c r="R224" s="11">
        <f>P224-Q224-S224</f>
        <v>15368437.7</v>
      </c>
      <c r="S224" s="11">
        <f>P224*0.05</f>
        <v>841645</v>
      </c>
      <c r="T224" s="16"/>
    </row>
    <row r="225" spans="1:20" ht="11.25" customHeight="1">
      <c r="A225" s="98">
        <v>3</v>
      </c>
      <c r="B225" s="6" t="s">
        <v>1789</v>
      </c>
      <c r="C225" s="7" t="s">
        <v>2235</v>
      </c>
      <c r="D225" s="10">
        <v>40809</v>
      </c>
      <c r="E225" s="10">
        <v>41973</v>
      </c>
      <c r="F225" s="10">
        <v>42003</v>
      </c>
      <c r="G225" s="5">
        <v>21</v>
      </c>
      <c r="H225" s="5">
        <v>21</v>
      </c>
      <c r="I225" s="11">
        <v>428.8</v>
      </c>
      <c r="J225" s="9">
        <f>SUM(K225:L225)</f>
        <v>9</v>
      </c>
      <c r="K225" s="5">
        <v>6</v>
      </c>
      <c r="L225" s="5">
        <v>3</v>
      </c>
      <c r="M225" s="11">
        <f>SUM(N225:O225)</f>
        <v>428.8</v>
      </c>
      <c r="N225" s="11">
        <v>291.5</v>
      </c>
      <c r="O225" s="11">
        <v>137.3</v>
      </c>
      <c r="P225" s="11">
        <f>M225*34600</f>
        <v>14836480</v>
      </c>
      <c r="Q225" s="11">
        <f>P225*0.037</f>
        <v>548949.76</v>
      </c>
      <c r="R225" s="11">
        <f>P225-Q225-S225</f>
        <v>13545706.24</v>
      </c>
      <c r="S225" s="11">
        <f>P225*0.05</f>
        <v>741824</v>
      </c>
      <c r="T225" s="16"/>
    </row>
    <row r="226" spans="1:20" ht="21">
      <c r="A226" s="98"/>
      <c r="B226" s="30" t="s">
        <v>484</v>
      </c>
      <c r="C226" s="5"/>
      <c r="D226" s="10"/>
      <c r="E226" s="5"/>
      <c r="F226" s="5"/>
      <c r="G226" s="5"/>
      <c r="H226" s="5"/>
      <c r="I226" s="11"/>
      <c r="J226" s="9"/>
      <c r="K226" s="5"/>
      <c r="L226" s="5"/>
      <c r="M226" s="11"/>
      <c r="N226" s="11"/>
      <c r="O226" s="11"/>
      <c r="P226" s="11"/>
      <c r="Q226" s="11"/>
      <c r="R226" s="11"/>
      <c r="S226" s="11"/>
      <c r="T226" s="16"/>
    </row>
    <row r="227" spans="1:20" ht="31.5">
      <c r="A227" s="98"/>
      <c r="B227" s="30" t="s">
        <v>2282</v>
      </c>
      <c r="C227" s="5" t="s">
        <v>1721</v>
      </c>
      <c r="D227" s="10" t="s">
        <v>1721</v>
      </c>
      <c r="E227" s="5" t="s">
        <v>1721</v>
      </c>
      <c r="F227" s="5" t="s">
        <v>1721</v>
      </c>
      <c r="G227" s="5">
        <f>SUM(G228:G230)</f>
        <v>72</v>
      </c>
      <c r="H227" s="5">
        <f aca="true" t="shared" si="67" ref="H227:O227">SUM(H228:H230)</f>
        <v>72</v>
      </c>
      <c r="I227" s="11">
        <f t="shared" si="67"/>
        <v>1346.3</v>
      </c>
      <c r="J227" s="9">
        <f t="shared" si="67"/>
        <v>27</v>
      </c>
      <c r="K227" s="5">
        <f t="shared" si="67"/>
        <v>15</v>
      </c>
      <c r="L227" s="5">
        <f t="shared" si="67"/>
        <v>12</v>
      </c>
      <c r="M227" s="11">
        <f t="shared" si="67"/>
        <v>1346.3</v>
      </c>
      <c r="N227" s="11">
        <f t="shared" si="67"/>
        <v>773</v>
      </c>
      <c r="O227" s="11">
        <f t="shared" si="67"/>
        <v>573.3</v>
      </c>
      <c r="P227" s="11">
        <f>SUM(P228:P230)</f>
        <v>46581980</v>
      </c>
      <c r="Q227" s="11">
        <f>SUM(Q228:Q230)</f>
        <v>1723533.2599999998</v>
      </c>
      <c r="R227" s="11">
        <f>SUM(R228:R230)</f>
        <v>42529347.74</v>
      </c>
      <c r="S227" s="11">
        <f>SUM(S228:S230)</f>
        <v>2329099</v>
      </c>
      <c r="T227" s="16"/>
    </row>
    <row r="228" spans="1:20" ht="11.25" customHeight="1">
      <c r="A228" s="98">
        <v>4</v>
      </c>
      <c r="B228" s="6" t="s">
        <v>1790</v>
      </c>
      <c r="C228" s="7" t="s">
        <v>2225</v>
      </c>
      <c r="D228" s="10">
        <v>40905</v>
      </c>
      <c r="E228" s="10">
        <v>41973</v>
      </c>
      <c r="F228" s="10">
        <v>42003</v>
      </c>
      <c r="G228" s="5">
        <v>31</v>
      </c>
      <c r="H228" s="5">
        <v>31</v>
      </c>
      <c r="I228" s="11">
        <v>465.1</v>
      </c>
      <c r="J228" s="9">
        <f>SUM(K228:L228)</f>
        <v>10</v>
      </c>
      <c r="K228" s="5">
        <v>5</v>
      </c>
      <c r="L228" s="5">
        <v>5</v>
      </c>
      <c r="M228" s="11">
        <f>SUM(N228:O228)</f>
        <v>465.1</v>
      </c>
      <c r="N228" s="11">
        <v>229.4</v>
      </c>
      <c r="O228" s="11">
        <v>235.7</v>
      </c>
      <c r="P228" s="11">
        <f aca="true" t="shared" si="68" ref="P228:P248">M228*34600</f>
        <v>16092460</v>
      </c>
      <c r="Q228" s="11">
        <f>P228*0.037</f>
        <v>595421.02</v>
      </c>
      <c r="R228" s="11">
        <f aca="true" t="shared" si="69" ref="R228:R248">P228-Q228-S228</f>
        <v>14692415.98</v>
      </c>
      <c r="S228" s="11">
        <f aca="true" t="shared" si="70" ref="S228:S248">P228*0.05</f>
        <v>804623</v>
      </c>
      <c r="T228" s="16"/>
    </row>
    <row r="229" spans="1:20" ht="10.5" customHeight="1">
      <c r="A229" s="98">
        <v>5</v>
      </c>
      <c r="B229" s="6" t="s">
        <v>1791</v>
      </c>
      <c r="C229" s="7" t="s">
        <v>1730</v>
      </c>
      <c r="D229" s="10">
        <v>40882</v>
      </c>
      <c r="E229" s="10">
        <v>41973</v>
      </c>
      <c r="F229" s="10">
        <v>42003</v>
      </c>
      <c r="G229" s="5">
        <v>25</v>
      </c>
      <c r="H229" s="5">
        <v>25</v>
      </c>
      <c r="I229" s="11">
        <v>461.7</v>
      </c>
      <c r="J229" s="9">
        <f>SUM(K229:L229)</f>
        <v>9</v>
      </c>
      <c r="K229" s="5">
        <v>4</v>
      </c>
      <c r="L229" s="5">
        <v>5</v>
      </c>
      <c r="M229" s="11">
        <f>SUM(N229:O229)</f>
        <v>461.7</v>
      </c>
      <c r="N229" s="11">
        <v>229.2</v>
      </c>
      <c r="O229" s="11">
        <v>232.5</v>
      </c>
      <c r="P229" s="11">
        <f t="shared" si="68"/>
        <v>15974820</v>
      </c>
      <c r="Q229" s="11">
        <f>P229*0.037</f>
        <v>591068.34</v>
      </c>
      <c r="R229" s="11">
        <f t="shared" si="69"/>
        <v>14585010.66</v>
      </c>
      <c r="S229" s="11">
        <f t="shared" si="70"/>
        <v>798741</v>
      </c>
      <c r="T229" s="16"/>
    </row>
    <row r="230" spans="1:20" ht="11.25" customHeight="1">
      <c r="A230" s="98">
        <v>6</v>
      </c>
      <c r="B230" s="6" t="s">
        <v>1792</v>
      </c>
      <c r="C230" s="7" t="s">
        <v>1519</v>
      </c>
      <c r="D230" s="10">
        <v>40882</v>
      </c>
      <c r="E230" s="10">
        <v>41973</v>
      </c>
      <c r="F230" s="10">
        <v>42003</v>
      </c>
      <c r="G230" s="5">
        <v>16</v>
      </c>
      <c r="H230" s="5">
        <v>16</v>
      </c>
      <c r="I230" s="11">
        <v>419.5</v>
      </c>
      <c r="J230" s="9">
        <f>SUM(K230:L230)</f>
        <v>8</v>
      </c>
      <c r="K230" s="5">
        <v>6</v>
      </c>
      <c r="L230" s="5">
        <v>2</v>
      </c>
      <c r="M230" s="11">
        <f>SUM(N230:O230)</f>
        <v>419.5</v>
      </c>
      <c r="N230" s="11">
        <v>314.4</v>
      </c>
      <c r="O230" s="11">
        <v>105.1</v>
      </c>
      <c r="P230" s="11">
        <f t="shared" si="68"/>
        <v>14514700</v>
      </c>
      <c r="Q230" s="11">
        <f>P230*0.037</f>
        <v>537043.9</v>
      </c>
      <c r="R230" s="11">
        <f t="shared" si="69"/>
        <v>13251921.1</v>
      </c>
      <c r="S230" s="11">
        <f t="shared" si="70"/>
        <v>725735</v>
      </c>
      <c r="T230" s="16"/>
    </row>
    <row r="231" spans="1:20" ht="16.5" customHeight="1">
      <c r="A231" s="98"/>
      <c r="B231" s="53" t="s">
        <v>854</v>
      </c>
      <c r="C231" s="5"/>
      <c r="D231" s="10"/>
      <c r="E231" s="5"/>
      <c r="F231" s="5"/>
      <c r="G231" s="5"/>
      <c r="H231" s="5"/>
      <c r="I231" s="11"/>
      <c r="J231" s="9"/>
      <c r="K231" s="5"/>
      <c r="L231" s="5"/>
      <c r="M231" s="11"/>
      <c r="N231" s="11"/>
      <c r="O231" s="11"/>
      <c r="P231" s="11"/>
      <c r="Q231" s="11"/>
      <c r="R231" s="11"/>
      <c r="S231" s="11"/>
      <c r="T231" s="16"/>
    </row>
    <row r="232" spans="1:20" ht="21">
      <c r="A232" s="98"/>
      <c r="B232" s="30" t="s">
        <v>1295</v>
      </c>
      <c r="C232" s="5"/>
      <c r="D232" s="10"/>
      <c r="E232" s="5"/>
      <c r="F232" s="5"/>
      <c r="G232" s="5"/>
      <c r="H232" s="5"/>
      <c r="I232" s="11"/>
      <c r="J232" s="9"/>
      <c r="K232" s="5"/>
      <c r="L232" s="5"/>
      <c r="M232" s="11"/>
      <c r="N232" s="11"/>
      <c r="O232" s="11"/>
      <c r="P232" s="11"/>
      <c r="Q232" s="11"/>
      <c r="R232" s="11"/>
      <c r="S232" s="11"/>
      <c r="T232" s="16"/>
    </row>
    <row r="233" spans="1:20" ht="31.5">
      <c r="A233" s="98"/>
      <c r="B233" s="30" t="s">
        <v>2289</v>
      </c>
      <c r="C233" s="5" t="s">
        <v>1721</v>
      </c>
      <c r="D233" s="10" t="s">
        <v>1721</v>
      </c>
      <c r="E233" s="5" t="s">
        <v>1721</v>
      </c>
      <c r="F233" s="5" t="s">
        <v>1721</v>
      </c>
      <c r="G233" s="9">
        <f>G234+G235</f>
        <v>64</v>
      </c>
      <c r="H233" s="9">
        <f aca="true" t="shared" si="71" ref="H233:S233">H234+H235</f>
        <v>64</v>
      </c>
      <c r="I233" s="11">
        <f t="shared" si="71"/>
        <v>1151.6</v>
      </c>
      <c r="J233" s="9">
        <f t="shared" si="71"/>
        <v>30</v>
      </c>
      <c r="K233" s="9">
        <f t="shared" si="71"/>
        <v>27</v>
      </c>
      <c r="L233" s="9">
        <f t="shared" si="71"/>
        <v>3</v>
      </c>
      <c r="M233" s="11">
        <f t="shared" si="71"/>
        <v>1151.6</v>
      </c>
      <c r="N233" s="11">
        <f t="shared" si="71"/>
        <v>1004.5</v>
      </c>
      <c r="O233" s="11">
        <f t="shared" si="71"/>
        <v>147.1</v>
      </c>
      <c r="P233" s="11">
        <f t="shared" si="71"/>
        <v>39845360</v>
      </c>
      <c r="Q233" s="11">
        <f t="shared" si="71"/>
        <v>1474278.3199999998</v>
      </c>
      <c r="R233" s="11">
        <f t="shared" si="71"/>
        <v>36378813.68</v>
      </c>
      <c r="S233" s="11">
        <f t="shared" si="71"/>
        <v>1992268</v>
      </c>
      <c r="T233" s="16"/>
    </row>
    <row r="234" spans="1:20" ht="10.5">
      <c r="A234" s="98">
        <v>7</v>
      </c>
      <c r="B234" s="6" t="s">
        <v>1315</v>
      </c>
      <c r="C234" s="7" t="s">
        <v>1530</v>
      </c>
      <c r="D234" s="10">
        <v>39022</v>
      </c>
      <c r="E234" s="10">
        <v>41973</v>
      </c>
      <c r="F234" s="10">
        <v>42003</v>
      </c>
      <c r="G234" s="9">
        <v>33</v>
      </c>
      <c r="H234" s="9">
        <v>33</v>
      </c>
      <c r="I234" s="11">
        <v>558.8</v>
      </c>
      <c r="J234" s="9">
        <f>SUM(K234:L234)</f>
        <v>15</v>
      </c>
      <c r="K234" s="9">
        <v>15</v>
      </c>
      <c r="L234" s="9">
        <v>0</v>
      </c>
      <c r="M234" s="11">
        <f>SUM(N234:O234)</f>
        <v>558.8</v>
      </c>
      <c r="N234" s="11">
        <v>558.8</v>
      </c>
      <c r="O234" s="11">
        <v>0</v>
      </c>
      <c r="P234" s="11">
        <f>M234*34600</f>
        <v>19334480</v>
      </c>
      <c r="Q234" s="11">
        <f>P234*0.037</f>
        <v>715375.76</v>
      </c>
      <c r="R234" s="11">
        <f>P234-Q234-S234</f>
        <v>17652380.24</v>
      </c>
      <c r="S234" s="11">
        <f>P234*0.05</f>
        <v>966724</v>
      </c>
      <c r="T234" s="16"/>
    </row>
    <row r="235" spans="1:20" ht="15" customHeight="1">
      <c r="A235" s="98">
        <v>8</v>
      </c>
      <c r="B235" s="6" t="s">
        <v>1795</v>
      </c>
      <c r="C235" s="7" t="s">
        <v>1723</v>
      </c>
      <c r="D235" s="10">
        <v>39022</v>
      </c>
      <c r="E235" s="10">
        <v>41973</v>
      </c>
      <c r="F235" s="10">
        <v>42003</v>
      </c>
      <c r="G235" s="5">
        <v>31</v>
      </c>
      <c r="H235" s="5">
        <v>31</v>
      </c>
      <c r="I235" s="11">
        <v>592.8</v>
      </c>
      <c r="J235" s="9">
        <f>SUM(K235:L235)</f>
        <v>15</v>
      </c>
      <c r="K235" s="5">
        <v>12</v>
      </c>
      <c r="L235" s="5">
        <v>3</v>
      </c>
      <c r="M235" s="11">
        <f>SUM(N235:O235)</f>
        <v>592.8</v>
      </c>
      <c r="N235" s="11">
        <v>445.7</v>
      </c>
      <c r="O235" s="11">
        <v>147.1</v>
      </c>
      <c r="P235" s="11">
        <f t="shared" si="68"/>
        <v>20510880</v>
      </c>
      <c r="Q235" s="11">
        <f>P235*0.037</f>
        <v>758902.5599999999</v>
      </c>
      <c r="R235" s="11">
        <f t="shared" si="69"/>
        <v>18726433.44</v>
      </c>
      <c r="S235" s="11">
        <f t="shared" si="70"/>
        <v>1025544</v>
      </c>
      <c r="T235" s="16"/>
    </row>
    <row r="236" spans="1:20" ht="22.5" customHeight="1">
      <c r="A236" s="98"/>
      <c r="B236" s="53" t="s">
        <v>132</v>
      </c>
      <c r="C236" s="5"/>
      <c r="D236" s="10"/>
      <c r="E236" s="5"/>
      <c r="F236" s="5"/>
      <c r="G236" s="5"/>
      <c r="H236" s="5"/>
      <c r="I236" s="11"/>
      <c r="J236" s="9"/>
      <c r="K236" s="5"/>
      <c r="L236" s="5"/>
      <c r="M236" s="11"/>
      <c r="N236" s="11"/>
      <c r="O236" s="11"/>
      <c r="P236" s="11"/>
      <c r="Q236" s="11"/>
      <c r="R236" s="11"/>
      <c r="S236" s="11"/>
      <c r="T236" s="16"/>
    </row>
    <row r="237" spans="1:20" ht="21">
      <c r="A237" s="98"/>
      <c r="B237" s="30" t="s">
        <v>1895</v>
      </c>
      <c r="C237" s="5"/>
      <c r="D237" s="10"/>
      <c r="E237" s="5"/>
      <c r="F237" s="5"/>
      <c r="G237" s="5"/>
      <c r="H237" s="5"/>
      <c r="I237" s="11"/>
      <c r="J237" s="9"/>
      <c r="K237" s="5"/>
      <c r="L237" s="5"/>
      <c r="M237" s="11"/>
      <c r="N237" s="11"/>
      <c r="O237" s="11"/>
      <c r="P237" s="11"/>
      <c r="Q237" s="11"/>
      <c r="R237" s="11"/>
      <c r="S237" s="11"/>
      <c r="T237" s="16"/>
    </row>
    <row r="238" spans="1:21" ht="33" customHeight="1">
      <c r="A238" s="98"/>
      <c r="B238" s="30" t="s">
        <v>2211</v>
      </c>
      <c r="C238" s="5" t="s">
        <v>1721</v>
      </c>
      <c r="D238" s="10" t="s">
        <v>1721</v>
      </c>
      <c r="E238" s="5" t="s">
        <v>1721</v>
      </c>
      <c r="F238" s="5" t="s">
        <v>1721</v>
      </c>
      <c r="G238" s="5">
        <f>SUM(G239:G248)</f>
        <v>107</v>
      </c>
      <c r="H238" s="5">
        <f aca="true" t="shared" si="72" ref="H238:S238">SUM(H239:H248)</f>
        <v>107</v>
      </c>
      <c r="I238" s="11">
        <f t="shared" si="72"/>
        <v>1558.8</v>
      </c>
      <c r="J238" s="9">
        <f t="shared" si="72"/>
        <v>47</v>
      </c>
      <c r="K238" s="5">
        <f t="shared" si="72"/>
        <v>29</v>
      </c>
      <c r="L238" s="5">
        <f t="shared" si="72"/>
        <v>18</v>
      </c>
      <c r="M238" s="11">
        <f t="shared" si="72"/>
        <v>1501.3</v>
      </c>
      <c r="N238" s="11">
        <f t="shared" si="72"/>
        <v>898.3</v>
      </c>
      <c r="O238" s="11">
        <f t="shared" si="72"/>
        <v>603</v>
      </c>
      <c r="P238" s="11">
        <f t="shared" si="72"/>
        <v>51944980</v>
      </c>
      <c r="Q238" s="11">
        <f t="shared" si="72"/>
        <v>1921964.2599999998</v>
      </c>
      <c r="R238" s="11">
        <f t="shared" si="72"/>
        <v>47425766.74</v>
      </c>
      <c r="S238" s="11">
        <f t="shared" si="72"/>
        <v>2597249</v>
      </c>
      <c r="T238" s="16"/>
      <c r="U238" s="165">
        <f>SUM(U239:U248)</f>
        <v>0</v>
      </c>
    </row>
    <row r="239" spans="1:20" ht="22.5" customHeight="1">
      <c r="A239" s="98">
        <v>9</v>
      </c>
      <c r="B239" s="6" t="s">
        <v>706</v>
      </c>
      <c r="C239" s="7" t="s">
        <v>1896</v>
      </c>
      <c r="D239" s="10">
        <v>38085</v>
      </c>
      <c r="E239" s="10">
        <v>41973</v>
      </c>
      <c r="F239" s="10">
        <v>42003</v>
      </c>
      <c r="G239" s="5">
        <v>10</v>
      </c>
      <c r="H239" s="5">
        <v>10</v>
      </c>
      <c r="I239" s="11">
        <v>167</v>
      </c>
      <c r="J239" s="9">
        <f>SUM(K239:L239)</f>
        <v>5</v>
      </c>
      <c r="K239" s="5">
        <v>3</v>
      </c>
      <c r="L239" s="5">
        <v>2</v>
      </c>
      <c r="M239" s="11">
        <f>SUM(N239:O239)</f>
        <v>167</v>
      </c>
      <c r="N239" s="11">
        <v>97.4</v>
      </c>
      <c r="O239" s="11">
        <v>69.6</v>
      </c>
      <c r="P239" s="11">
        <f t="shared" si="68"/>
        <v>5778200</v>
      </c>
      <c r="Q239" s="11">
        <f aca="true" t="shared" si="73" ref="Q239:Q248">P239*0.037</f>
        <v>213793.4</v>
      </c>
      <c r="R239" s="11">
        <f t="shared" si="69"/>
        <v>5275496.6</v>
      </c>
      <c r="S239" s="11">
        <f t="shared" si="70"/>
        <v>288910</v>
      </c>
      <c r="T239" s="16"/>
    </row>
    <row r="240" spans="1:20" ht="12.75" customHeight="1">
      <c r="A240" s="98">
        <v>10</v>
      </c>
      <c r="B240" s="6" t="s">
        <v>1797</v>
      </c>
      <c r="C240" s="7" t="s">
        <v>1896</v>
      </c>
      <c r="D240" s="10">
        <v>38085</v>
      </c>
      <c r="E240" s="10">
        <v>41973</v>
      </c>
      <c r="F240" s="10">
        <v>42003</v>
      </c>
      <c r="G240" s="5">
        <v>10</v>
      </c>
      <c r="H240" s="5">
        <v>10</v>
      </c>
      <c r="I240" s="11">
        <v>178.7</v>
      </c>
      <c r="J240" s="9">
        <f aca="true" t="shared" si="74" ref="J240:J248">SUM(K240:L240)</f>
        <v>6</v>
      </c>
      <c r="K240" s="5">
        <v>4</v>
      </c>
      <c r="L240" s="5">
        <v>2</v>
      </c>
      <c r="M240" s="11">
        <f aca="true" t="shared" si="75" ref="M240:M248">SUM(N240:O240)</f>
        <v>178.7</v>
      </c>
      <c r="N240" s="11">
        <v>110</v>
      </c>
      <c r="O240" s="11">
        <v>68.7</v>
      </c>
      <c r="P240" s="11">
        <f t="shared" si="68"/>
        <v>6183020</v>
      </c>
      <c r="Q240" s="11">
        <f t="shared" si="73"/>
        <v>228771.74</v>
      </c>
      <c r="R240" s="11">
        <f t="shared" si="69"/>
        <v>5645097.26</v>
      </c>
      <c r="S240" s="11">
        <f t="shared" si="70"/>
        <v>309151</v>
      </c>
      <c r="T240" s="16"/>
    </row>
    <row r="241" spans="1:20" ht="12.75" customHeight="1">
      <c r="A241" s="98">
        <v>11</v>
      </c>
      <c r="B241" s="6" t="s">
        <v>1798</v>
      </c>
      <c r="C241" s="7" t="s">
        <v>1896</v>
      </c>
      <c r="D241" s="10">
        <v>38085</v>
      </c>
      <c r="E241" s="10">
        <v>41973</v>
      </c>
      <c r="F241" s="10">
        <v>42003</v>
      </c>
      <c r="G241" s="5">
        <v>21</v>
      </c>
      <c r="H241" s="5">
        <v>21</v>
      </c>
      <c r="I241" s="11">
        <v>277.5</v>
      </c>
      <c r="J241" s="9">
        <f t="shared" si="74"/>
        <v>8</v>
      </c>
      <c r="K241" s="5">
        <v>3</v>
      </c>
      <c r="L241" s="5">
        <v>5</v>
      </c>
      <c r="M241" s="11">
        <f t="shared" si="75"/>
        <v>277.5</v>
      </c>
      <c r="N241" s="11">
        <v>99.7</v>
      </c>
      <c r="O241" s="11">
        <v>177.8</v>
      </c>
      <c r="P241" s="11">
        <f t="shared" si="68"/>
        <v>9601500</v>
      </c>
      <c r="Q241" s="11">
        <f t="shared" si="73"/>
        <v>355255.5</v>
      </c>
      <c r="R241" s="11">
        <f t="shared" si="69"/>
        <v>8766169.5</v>
      </c>
      <c r="S241" s="11">
        <f t="shared" si="70"/>
        <v>480075</v>
      </c>
      <c r="T241" s="16"/>
    </row>
    <row r="242" spans="1:20" ht="12.75" customHeight="1">
      <c r="A242" s="98">
        <v>12</v>
      </c>
      <c r="B242" s="6" t="s">
        <v>1799</v>
      </c>
      <c r="C242" s="7" t="s">
        <v>1896</v>
      </c>
      <c r="D242" s="10">
        <v>38085</v>
      </c>
      <c r="E242" s="10">
        <v>41973</v>
      </c>
      <c r="F242" s="10">
        <v>42003</v>
      </c>
      <c r="G242" s="5">
        <v>25</v>
      </c>
      <c r="H242" s="5">
        <v>25</v>
      </c>
      <c r="I242" s="11">
        <v>325.1</v>
      </c>
      <c r="J242" s="9">
        <f t="shared" si="74"/>
        <v>7</v>
      </c>
      <c r="K242" s="5">
        <v>2</v>
      </c>
      <c r="L242" s="5">
        <v>5</v>
      </c>
      <c r="M242" s="11">
        <f t="shared" si="75"/>
        <v>267.6</v>
      </c>
      <c r="N242" s="11">
        <v>93.5</v>
      </c>
      <c r="O242" s="11">
        <v>174.1</v>
      </c>
      <c r="P242" s="11">
        <f t="shared" si="68"/>
        <v>9258960</v>
      </c>
      <c r="Q242" s="11">
        <f t="shared" si="73"/>
        <v>342581.51999999996</v>
      </c>
      <c r="R242" s="11">
        <f t="shared" si="69"/>
        <v>8453430.48</v>
      </c>
      <c r="S242" s="11">
        <f t="shared" si="70"/>
        <v>462948</v>
      </c>
      <c r="T242" s="16"/>
    </row>
    <row r="243" spans="1:20" ht="12.75" customHeight="1">
      <c r="A243" s="98">
        <v>13</v>
      </c>
      <c r="B243" s="6" t="s">
        <v>1800</v>
      </c>
      <c r="C243" s="7" t="s">
        <v>1896</v>
      </c>
      <c r="D243" s="10">
        <v>38085</v>
      </c>
      <c r="E243" s="10">
        <v>41973</v>
      </c>
      <c r="F243" s="10">
        <v>42003</v>
      </c>
      <c r="G243" s="5">
        <v>6</v>
      </c>
      <c r="H243" s="5">
        <v>6</v>
      </c>
      <c r="I243" s="11">
        <v>109.9</v>
      </c>
      <c r="J243" s="9">
        <f t="shared" si="74"/>
        <v>4</v>
      </c>
      <c r="K243" s="5">
        <v>4</v>
      </c>
      <c r="L243" s="5">
        <v>0</v>
      </c>
      <c r="M243" s="11">
        <f t="shared" si="75"/>
        <v>109.9</v>
      </c>
      <c r="N243" s="11">
        <v>109.9</v>
      </c>
      <c r="O243" s="11">
        <v>0</v>
      </c>
      <c r="P243" s="11">
        <f t="shared" si="68"/>
        <v>3802540</v>
      </c>
      <c r="Q243" s="11">
        <f t="shared" si="73"/>
        <v>140693.97999999998</v>
      </c>
      <c r="R243" s="11">
        <f t="shared" si="69"/>
        <v>3471719.02</v>
      </c>
      <c r="S243" s="11">
        <f t="shared" si="70"/>
        <v>190127</v>
      </c>
      <c r="T243" s="16"/>
    </row>
    <row r="244" spans="1:20" ht="12.75" customHeight="1">
      <c r="A244" s="98">
        <v>14</v>
      </c>
      <c r="B244" s="6" t="s">
        <v>1801</v>
      </c>
      <c r="C244" s="7" t="s">
        <v>1896</v>
      </c>
      <c r="D244" s="10">
        <v>38085</v>
      </c>
      <c r="E244" s="10">
        <v>41973</v>
      </c>
      <c r="F244" s="10">
        <v>42003</v>
      </c>
      <c r="G244" s="5">
        <v>12</v>
      </c>
      <c r="H244" s="5">
        <v>12</v>
      </c>
      <c r="I244" s="11">
        <v>165.6</v>
      </c>
      <c r="J244" s="9">
        <f t="shared" si="74"/>
        <v>5</v>
      </c>
      <c r="K244" s="5">
        <v>4</v>
      </c>
      <c r="L244" s="5">
        <v>1</v>
      </c>
      <c r="M244" s="11">
        <f t="shared" si="75"/>
        <v>165.6</v>
      </c>
      <c r="N244" s="11">
        <v>134</v>
      </c>
      <c r="O244" s="11">
        <v>31.6</v>
      </c>
      <c r="P244" s="11">
        <f t="shared" si="68"/>
        <v>5729760</v>
      </c>
      <c r="Q244" s="11">
        <f t="shared" si="73"/>
        <v>212001.12</v>
      </c>
      <c r="R244" s="11">
        <f t="shared" si="69"/>
        <v>5231270.88</v>
      </c>
      <c r="S244" s="11">
        <f t="shared" si="70"/>
        <v>286488</v>
      </c>
      <c r="T244" s="16"/>
    </row>
    <row r="245" spans="1:20" ht="12.75" customHeight="1">
      <c r="A245" s="98">
        <v>15</v>
      </c>
      <c r="B245" s="6" t="s">
        <v>1823</v>
      </c>
      <c r="C245" s="7" t="s">
        <v>1896</v>
      </c>
      <c r="D245" s="10">
        <v>38085</v>
      </c>
      <c r="E245" s="10">
        <v>41973</v>
      </c>
      <c r="F245" s="10">
        <v>42003</v>
      </c>
      <c r="G245" s="5">
        <v>2</v>
      </c>
      <c r="H245" s="5">
        <v>2</v>
      </c>
      <c r="I245" s="11">
        <v>52</v>
      </c>
      <c r="J245" s="9">
        <f t="shared" si="74"/>
        <v>2</v>
      </c>
      <c r="K245" s="5">
        <v>1</v>
      </c>
      <c r="L245" s="5">
        <v>1</v>
      </c>
      <c r="M245" s="11">
        <f t="shared" si="75"/>
        <v>52</v>
      </c>
      <c r="N245" s="11">
        <v>25.7</v>
      </c>
      <c r="O245" s="11">
        <v>26.3</v>
      </c>
      <c r="P245" s="11">
        <f t="shared" si="68"/>
        <v>1799200</v>
      </c>
      <c r="Q245" s="11">
        <f t="shared" si="73"/>
        <v>66570.4</v>
      </c>
      <c r="R245" s="11">
        <f t="shared" si="69"/>
        <v>1642669.6</v>
      </c>
      <c r="S245" s="11">
        <f t="shared" si="70"/>
        <v>89960</v>
      </c>
      <c r="T245" s="16"/>
    </row>
    <row r="246" spans="1:20" ht="21.75" customHeight="1">
      <c r="A246" s="98">
        <v>16</v>
      </c>
      <c r="B246" s="6" t="s">
        <v>707</v>
      </c>
      <c r="C246" s="7" t="s">
        <v>1896</v>
      </c>
      <c r="D246" s="10">
        <v>38085</v>
      </c>
      <c r="E246" s="10">
        <v>41973</v>
      </c>
      <c r="F246" s="10">
        <v>42003</v>
      </c>
      <c r="G246" s="5">
        <v>2</v>
      </c>
      <c r="H246" s="5">
        <v>2</v>
      </c>
      <c r="I246" s="11">
        <v>61.7</v>
      </c>
      <c r="J246" s="9">
        <f t="shared" si="74"/>
        <v>2</v>
      </c>
      <c r="K246" s="5">
        <v>1</v>
      </c>
      <c r="L246" s="5">
        <v>1</v>
      </c>
      <c r="M246" s="11">
        <f t="shared" si="75"/>
        <v>61.7</v>
      </c>
      <c r="N246" s="11">
        <v>27.3</v>
      </c>
      <c r="O246" s="11">
        <v>34.4</v>
      </c>
      <c r="P246" s="11">
        <f t="shared" si="68"/>
        <v>2134820</v>
      </c>
      <c r="Q246" s="11">
        <f t="shared" si="73"/>
        <v>78988.34</v>
      </c>
      <c r="R246" s="11">
        <f t="shared" si="69"/>
        <v>1949090.66</v>
      </c>
      <c r="S246" s="11">
        <f t="shared" si="70"/>
        <v>106741</v>
      </c>
      <c r="T246" s="16"/>
    </row>
    <row r="247" spans="1:20" ht="12.75" customHeight="1">
      <c r="A247" s="98">
        <v>17</v>
      </c>
      <c r="B247" s="6" t="s">
        <v>1824</v>
      </c>
      <c r="C247" s="7" t="s">
        <v>1896</v>
      </c>
      <c r="D247" s="10">
        <v>38085</v>
      </c>
      <c r="E247" s="10">
        <v>41973</v>
      </c>
      <c r="F247" s="10">
        <v>42003</v>
      </c>
      <c r="G247" s="5">
        <v>7</v>
      </c>
      <c r="H247" s="5">
        <v>7</v>
      </c>
      <c r="I247" s="11">
        <v>112</v>
      </c>
      <c r="J247" s="9">
        <f t="shared" si="74"/>
        <v>4</v>
      </c>
      <c r="K247" s="5">
        <v>3</v>
      </c>
      <c r="L247" s="5">
        <v>1</v>
      </c>
      <c r="M247" s="11">
        <f t="shared" si="75"/>
        <v>112</v>
      </c>
      <c r="N247" s="11">
        <v>91.5</v>
      </c>
      <c r="O247" s="11">
        <v>20.5</v>
      </c>
      <c r="P247" s="11">
        <f t="shared" si="68"/>
        <v>3875200</v>
      </c>
      <c r="Q247" s="11">
        <f t="shared" si="73"/>
        <v>143382.4</v>
      </c>
      <c r="R247" s="11">
        <f t="shared" si="69"/>
        <v>3538057.6</v>
      </c>
      <c r="S247" s="11">
        <f t="shared" si="70"/>
        <v>193760</v>
      </c>
      <c r="T247" s="16"/>
    </row>
    <row r="248" spans="1:20" ht="12.75" customHeight="1">
      <c r="A248" s="98">
        <v>18</v>
      </c>
      <c r="B248" s="6" t="s">
        <v>1825</v>
      </c>
      <c r="C248" s="7" t="s">
        <v>1896</v>
      </c>
      <c r="D248" s="10">
        <v>38085</v>
      </c>
      <c r="E248" s="10">
        <v>41973</v>
      </c>
      <c r="F248" s="10">
        <v>42003</v>
      </c>
      <c r="G248" s="5">
        <v>12</v>
      </c>
      <c r="H248" s="5">
        <v>12</v>
      </c>
      <c r="I248" s="11">
        <v>109.3</v>
      </c>
      <c r="J248" s="9">
        <f t="shared" si="74"/>
        <v>4</v>
      </c>
      <c r="K248" s="5">
        <v>4</v>
      </c>
      <c r="L248" s="5">
        <v>0</v>
      </c>
      <c r="M248" s="11">
        <f t="shared" si="75"/>
        <v>109.3</v>
      </c>
      <c r="N248" s="11">
        <v>109.3</v>
      </c>
      <c r="O248" s="11">
        <v>0</v>
      </c>
      <c r="P248" s="11">
        <f t="shared" si="68"/>
        <v>3781780</v>
      </c>
      <c r="Q248" s="11">
        <f t="shared" si="73"/>
        <v>139925.86</v>
      </c>
      <c r="R248" s="11">
        <f t="shared" si="69"/>
        <v>3452765.14</v>
      </c>
      <c r="S248" s="11">
        <f t="shared" si="70"/>
        <v>189089</v>
      </c>
      <c r="T248" s="16"/>
    </row>
    <row r="249" spans="1:20" ht="10.5">
      <c r="A249" s="98"/>
      <c r="B249" s="29" t="s">
        <v>1897</v>
      </c>
      <c r="C249" s="7"/>
      <c r="D249" s="10"/>
      <c r="E249" s="5"/>
      <c r="F249" s="164"/>
      <c r="G249" s="9"/>
      <c r="H249" s="9"/>
      <c r="I249" s="11"/>
      <c r="J249" s="9"/>
      <c r="K249" s="9"/>
      <c r="L249" s="9"/>
      <c r="M249" s="11"/>
      <c r="N249" s="11"/>
      <c r="O249" s="11"/>
      <c r="P249" s="11"/>
      <c r="Q249" s="11"/>
      <c r="R249" s="11"/>
      <c r="S249" s="11"/>
      <c r="T249" s="16"/>
    </row>
    <row r="250" spans="1:20" ht="21">
      <c r="A250" s="98"/>
      <c r="B250" s="30" t="s">
        <v>1898</v>
      </c>
      <c r="C250" s="5"/>
      <c r="D250" s="10"/>
      <c r="E250" s="5"/>
      <c r="F250" s="5"/>
      <c r="G250" s="9"/>
      <c r="H250" s="9"/>
      <c r="I250" s="11"/>
      <c r="J250" s="9"/>
      <c r="K250" s="9"/>
      <c r="L250" s="9"/>
      <c r="M250" s="11"/>
      <c r="N250" s="11"/>
      <c r="O250" s="11"/>
      <c r="P250" s="11"/>
      <c r="Q250" s="11"/>
      <c r="R250" s="11"/>
      <c r="S250" s="11"/>
      <c r="T250" s="16"/>
    </row>
    <row r="251" spans="1:26" ht="31.5">
      <c r="A251" s="98"/>
      <c r="B251" s="30" t="s">
        <v>2280</v>
      </c>
      <c r="C251" s="3" t="s">
        <v>1721</v>
      </c>
      <c r="D251" s="3" t="s">
        <v>1721</v>
      </c>
      <c r="E251" s="3" t="s">
        <v>1721</v>
      </c>
      <c r="F251" s="3" t="s">
        <v>1721</v>
      </c>
      <c r="G251" s="9">
        <f>SUM(G252:G255)</f>
        <v>74</v>
      </c>
      <c r="H251" s="9">
        <f aca="true" t="shared" si="76" ref="H251:R251">SUM(H252:H255)</f>
        <v>74</v>
      </c>
      <c r="I251" s="11">
        <f t="shared" si="76"/>
        <v>2756.7000000000003</v>
      </c>
      <c r="J251" s="9">
        <f t="shared" si="76"/>
        <v>29</v>
      </c>
      <c r="K251" s="9">
        <f t="shared" si="76"/>
        <v>0</v>
      </c>
      <c r="L251" s="9">
        <f t="shared" si="76"/>
        <v>29</v>
      </c>
      <c r="M251" s="11">
        <f t="shared" si="76"/>
        <v>1035.1</v>
      </c>
      <c r="N251" s="11">
        <f t="shared" si="76"/>
        <v>0</v>
      </c>
      <c r="O251" s="11">
        <f t="shared" si="76"/>
        <v>1035.1</v>
      </c>
      <c r="P251" s="11">
        <f t="shared" si="76"/>
        <v>32855385.11</v>
      </c>
      <c r="Q251" s="11">
        <f t="shared" si="76"/>
        <v>1215649.24907</v>
      </c>
      <c r="R251" s="11">
        <f t="shared" si="76"/>
        <v>29996966.6</v>
      </c>
      <c r="S251" s="71">
        <v>1642769.26</v>
      </c>
      <c r="T251" s="135"/>
      <c r="Z251" s="11"/>
    </row>
    <row r="252" spans="1:20" ht="10.5">
      <c r="A252" s="98">
        <v>19</v>
      </c>
      <c r="B252" s="6" t="s">
        <v>39</v>
      </c>
      <c r="C252" s="7" t="s">
        <v>1896</v>
      </c>
      <c r="D252" s="10">
        <v>35081</v>
      </c>
      <c r="E252" s="10">
        <v>41973</v>
      </c>
      <c r="F252" s="10">
        <v>42003</v>
      </c>
      <c r="G252" s="9">
        <v>38</v>
      </c>
      <c r="H252" s="9">
        <v>38</v>
      </c>
      <c r="I252" s="11">
        <v>1887.3</v>
      </c>
      <c r="J252" s="9">
        <f>SUM(K252:L252)</f>
        <v>20</v>
      </c>
      <c r="K252" s="9">
        <v>0</v>
      </c>
      <c r="L252" s="9">
        <v>20</v>
      </c>
      <c r="M252" s="11">
        <f>SUM(N252:O252)</f>
        <v>647.3</v>
      </c>
      <c r="N252" s="11">
        <v>0</v>
      </c>
      <c r="O252" s="11">
        <v>647.3</v>
      </c>
      <c r="P252" s="11">
        <v>20546121.9</v>
      </c>
      <c r="Q252" s="11">
        <f>P252*0.037</f>
        <v>760206.5103</v>
      </c>
      <c r="R252" s="11">
        <v>18758609.29</v>
      </c>
      <c r="S252" s="11">
        <f>P252*0.05</f>
        <v>1027306.095</v>
      </c>
      <c r="T252" s="16"/>
    </row>
    <row r="253" spans="1:20" ht="10.5">
      <c r="A253" s="98">
        <v>20</v>
      </c>
      <c r="B253" s="6" t="s">
        <v>1542</v>
      </c>
      <c r="C253" s="7" t="s">
        <v>1522</v>
      </c>
      <c r="D253" s="10">
        <v>40898</v>
      </c>
      <c r="E253" s="10">
        <v>41973</v>
      </c>
      <c r="F253" s="10">
        <v>42003</v>
      </c>
      <c r="G253" s="9">
        <v>13</v>
      </c>
      <c r="H253" s="9">
        <v>13</v>
      </c>
      <c r="I253" s="11">
        <v>427.6</v>
      </c>
      <c r="J253" s="9">
        <f>SUM(K253:L253)</f>
        <v>3</v>
      </c>
      <c r="K253" s="9">
        <v>0</v>
      </c>
      <c r="L253" s="9">
        <v>3</v>
      </c>
      <c r="M253" s="11">
        <f>SUM(N253:O253)</f>
        <v>166.1</v>
      </c>
      <c r="N253" s="11">
        <v>0</v>
      </c>
      <c r="O253" s="11">
        <v>166.1</v>
      </c>
      <c r="P253" s="11">
        <v>5272224.39</v>
      </c>
      <c r="Q253" s="11">
        <f>P253*0.037</f>
        <v>195072.30242999998</v>
      </c>
      <c r="R253" s="11">
        <v>4813540.87</v>
      </c>
      <c r="S253" s="11">
        <f>P253*0.05</f>
        <v>263611.2195</v>
      </c>
      <c r="T253" s="16"/>
    </row>
    <row r="254" spans="1:20" ht="10.5">
      <c r="A254" s="98">
        <v>21</v>
      </c>
      <c r="B254" s="6" t="s">
        <v>1543</v>
      </c>
      <c r="C254" s="7" t="s">
        <v>1524</v>
      </c>
      <c r="D254" s="10">
        <v>40781</v>
      </c>
      <c r="E254" s="10">
        <v>41973</v>
      </c>
      <c r="F254" s="10">
        <v>42003</v>
      </c>
      <c r="G254" s="9">
        <v>8</v>
      </c>
      <c r="H254" s="9">
        <v>8</v>
      </c>
      <c r="I254" s="11">
        <v>220</v>
      </c>
      <c r="J254" s="9">
        <f>SUM(K254:L254)</f>
        <v>1</v>
      </c>
      <c r="K254" s="9">
        <v>0</v>
      </c>
      <c r="L254" s="9">
        <v>1</v>
      </c>
      <c r="M254" s="11">
        <f>SUM(N254:O254)</f>
        <v>54.6</v>
      </c>
      <c r="N254" s="11">
        <v>0</v>
      </c>
      <c r="O254" s="11">
        <v>54.6</v>
      </c>
      <c r="P254" s="11">
        <v>1733073.16</v>
      </c>
      <c r="Q254" s="11">
        <f>P254*0.037</f>
        <v>64123.70692</v>
      </c>
      <c r="R254" s="11">
        <v>1582295.8</v>
      </c>
      <c r="S254" s="11">
        <v>86653.65</v>
      </c>
      <c r="T254" s="16"/>
    </row>
    <row r="255" spans="1:20" ht="10.5">
      <c r="A255" s="98">
        <v>22</v>
      </c>
      <c r="B255" s="6" t="s">
        <v>1544</v>
      </c>
      <c r="C255" s="7" t="s">
        <v>1520</v>
      </c>
      <c r="D255" s="10">
        <v>40781</v>
      </c>
      <c r="E255" s="10">
        <v>41973</v>
      </c>
      <c r="F255" s="10">
        <v>42003</v>
      </c>
      <c r="G255" s="9">
        <v>15</v>
      </c>
      <c r="H255" s="9">
        <v>15</v>
      </c>
      <c r="I255" s="11">
        <v>221.8</v>
      </c>
      <c r="J255" s="9">
        <f>SUM(K255:L255)</f>
        <v>5</v>
      </c>
      <c r="K255" s="9">
        <v>0</v>
      </c>
      <c r="L255" s="9">
        <v>5</v>
      </c>
      <c r="M255" s="11">
        <f>SUM(N255:O255)</f>
        <v>167.1</v>
      </c>
      <c r="N255" s="11">
        <v>0</v>
      </c>
      <c r="O255" s="11">
        <v>167.1</v>
      </c>
      <c r="P255" s="11">
        <v>5303965.66</v>
      </c>
      <c r="Q255" s="11">
        <f>P255*0.037</f>
        <v>196246.72942</v>
      </c>
      <c r="R255" s="11">
        <v>4842520.64</v>
      </c>
      <c r="S255" s="11">
        <v>265198.29</v>
      </c>
      <c r="T255" s="16"/>
    </row>
    <row r="256" spans="1:27" ht="24" customHeight="1">
      <c r="A256" s="98"/>
      <c r="B256" s="29" t="s">
        <v>771</v>
      </c>
      <c r="C256" s="3" t="s">
        <v>1721</v>
      </c>
      <c r="D256" s="10" t="s">
        <v>1721</v>
      </c>
      <c r="E256" s="3" t="s">
        <v>1721</v>
      </c>
      <c r="F256" s="3" t="s">
        <v>1721</v>
      </c>
      <c r="G256" s="57">
        <f>G259+G263+G282+G292+G306+G319+G286</f>
        <v>736</v>
      </c>
      <c r="H256" s="57">
        <f aca="true" t="shared" si="77" ref="H256:Y256">H259+H263+H282+H292+H306+H319+H286</f>
        <v>562</v>
      </c>
      <c r="I256" s="13">
        <f t="shared" si="77"/>
        <v>24622.25</v>
      </c>
      <c r="J256" s="57">
        <f t="shared" si="77"/>
        <v>229</v>
      </c>
      <c r="K256" s="57">
        <f t="shared" si="77"/>
        <v>60</v>
      </c>
      <c r="L256" s="57">
        <f t="shared" si="77"/>
        <v>169</v>
      </c>
      <c r="M256" s="13">
        <f t="shared" si="77"/>
        <v>9167.869999999999</v>
      </c>
      <c r="N256" s="13">
        <f t="shared" si="77"/>
        <v>2323.7</v>
      </c>
      <c r="O256" s="13">
        <f t="shared" si="77"/>
        <v>6844.169999999998</v>
      </c>
      <c r="P256" s="13">
        <f t="shared" si="77"/>
        <v>404933022</v>
      </c>
      <c r="Q256" s="13">
        <f t="shared" si="77"/>
        <v>0</v>
      </c>
      <c r="R256" s="13">
        <f t="shared" si="77"/>
        <v>383284723.7</v>
      </c>
      <c r="S256" s="13">
        <f t="shared" si="77"/>
        <v>15770798.3</v>
      </c>
      <c r="T256" s="13">
        <f t="shared" si="77"/>
        <v>5877500</v>
      </c>
      <c r="U256" s="13">
        <f t="shared" si="77"/>
        <v>0</v>
      </c>
      <c r="V256" s="13">
        <f t="shared" si="77"/>
        <v>0</v>
      </c>
      <c r="W256" s="13">
        <f t="shared" si="77"/>
        <v>0</v>
      </c>
      <c r="X256" s="13">
        <f t="shared" si="77"/>
        <v>0</v>
      </c>
      <c r="Y256" s="13">
        <f t="shared" si="77"/>
        <v>0</v>
      </c>
      <c r="Z256" s="13"/>
      <c r="AA256" s="13"/>
    </row>
    <row r="257" spans="1:27" s="81" customFormat="1" ht="17.25" customHeight="1">
      <c r="A257" s="98"/>
      <c r="B257" s="29" t="s">
        <v>133</v>
      </c>
      <c r="C257" s="79"/>
      <c r="D257" s="62"/>
      <c r="E257" s="62"/>
      <c r="F257" s="62"/>
      <c r="G257" s="54"/>
      <c r="H257" s="54"/>
      <c r="I257" s="13"/>
      <c r="J257" s="54"/>
      <c r="K257" s="54"/>
      <c r="L257" s="54"/>
      <c r="M257" s="13"/>
      <c r="N257" s="13"/>
      <c r="O257" s="13"/>
      <c r="P257" s="13"/>
      <c r="Q257" s="13"/>
      <c r="R257" s="13"/>
      <c r="S257" s="13"/>
      <c r="T257" s="13"/>
      <c r="Z257" s="82"/>
      <c r="AA257" s="82"/>
    </row>
    <row r="258" spans="1:27" s="14" customFormat="1" ht="21">
      <c r="A258" s="98"/>
      <c r="B258" s="12" t="s">
        <v>1384</v>
      </c>
      <c r="C258" s="3"/>
      <c r="D258" s="10"/>
      <c r="E258" s="3"/>
      <c r="F258" s="3"/>
      <c r="G258" s="9"/>
      <c r="H258" s="9"/>
      <c r="I258" s="11"/>
      <c r="J258" s="9"/>
      <c r="K258" s="9"/>
      <c r="L258" s="9"/>
      <c r="M258" s="11"/>
      <c r="N258" s="11"/>
      <c r="O258" s="11"/>
      <c r="P258" s="11"/>
      <c r="Q258" s="11"/>
      <c r="R258" s="11"/>
      <c r="S258" s="11"/>
      <c r="T258" s="11"/>
      <c r="Z258" s="64"/>
      <c r="AA258" s="64"/>
    </row>
    <row r="259" spans="1:27" s="14" customFormat="1" ht="31.5">
      <c r="A259" s="98"/>
      <c r="B259" s="1" t="s">
        <v>1367</v>
      </c>
      <c r="C259" s="3" t="s">
        <v>1721</v>
      </c>
      <c r="D259" s="10" t="s">
        <v>1721</v>
      </c>
      <c r="E259" s="3" t="s">
        <v>1721</v>
      </c>
      <c r="F259" s="3" t="s">
        <v>1721</v>
      </c>
      <c r="G259" s="92">
        <f>SUM(G260)</f>
        <v>7</v>
      </c>
      <c r="H259" s="92">
        <f aca="true" t="shared" si="78" ref="H259:T259">SUM(H260)</f>
        <v>7</v>
      </c>
      <c r="I259" s="71">
        <f t="shared" si="78"/>
        <v>180</v>
      </c>
      <c r="J259" s="92">
        <f t="shared" si="78"/>
        <v>3</v>
      </c>
      <c r="K259" s="92">
        <f t="shared" si="78"/>
        <v>1</v>
      </c>
      <c r="L259" s="92">
        <f t="shared" si="78"/>
        <v>2</v>
      </c>
      <c r="M259" s="71">
        <f t="shared" si="78"/>
        <v>158.5</v>
      </c>
      <c r="N259" s="71">
        <f t="shared" si="78"/>
        <v>45</v>
      </c>
      <c r="O259" s="71">
        <f t="shared" si="78"/>
        <v>113.5</v>
      </c>
      <c r="P259" s="71">
        <f t="shared" si="78"/>
        <v>5877500</v>
      </c>
      <c r="Q259" s="71"/>
      <c r="R259" s="71"/>
      <c r="S259" s="71"/>
      <c r="T259" s="71">
        <f t="shared" si="78"/>
        <v>5877500</v>
      </c>
      <c r="Z259" s="64"/>
      <c r="AA259" s="64"/>
    </row>
    <row r="260" spans="1:27" s="14" customFormat="1" ht="12.75" customHeight="1">
      <c r="A260" s="98">
        <v>1</v>
      </c>
      <c r="B260" s="1" t="s">
        <v>485</v>
      </c>
      <c r="C260" s="9">
        <v>106</v>
      </c>
      <c r="D260" s="10" t="s">
        <v>486</v>
      </c>
      <c r="E260" s="8">
        <v>41973</v>
      </c>
      <c r="F260" s="10">
        <v>42003</v>
      </c>
      <c r="G260" s="9">
        <v>7</v>
      </c>
      <c r="H260" s="9">
        <v>7</v>
      </c>
      <c r="I260" s="11">
        <v>180</v>
      </c>
      <c r="J260" s="9">
        <f>SUM(K260:L260)</f>
        <v>3</v>
      </c>
      <c r="K260" s="9">
        <v>1</v>
      </c>
      <c r="L260" s="9">
        <v>2</v>
      </c>
      <c r="M260" s="11">
        <f>SUM(N260:O260)</f>
        <v>158.5</v>
      </c>
      <c r="N260" s="11">
        <v>45</v>
      </c>
      <c r="O260" s="11">
        <v>113.5</v>
      </c>
      <c r="P260" s="11">
        <v>5877500</v>
      </c>
      <c r="Q260" s="11"/>
      <c r="R260" s="11"/>
      <c r="S260" s="11"/>
      <c r="T260" s="11">
        <v>5877500</v>
      </c>
      <c r="Z260" s="64"/>
      <c r="AA260" s="64"/>
    </row>
    <row r="261" spans="1:30" s="14" customFormat="1" ht="22.5" customHeight="1">
      <c r="A261" s="98"/>
      <c r="B261" s="29" t="s">
        <v>759</v>
      </c>
      <c r="C261" s="7"/>
      <c r="D261" s="10"/>
      <c r="E261" s="166"/>
      <c r="F261" s="166"/>
      <c r="G261" s="9"/>
      <c r="H261" s="9"/>
      <c r="I261" s="11"/>
      <c r="J261" s="9"/>
      <c r="K261" s="9"/>
      <c r="L261" s="9"/>
      <c r="M261" s="11"/>
      <c r="N261" s="11"/>
      <c r="O261" s="11"/>
      <c r="P261" s="11"/>
      <c r="Q261" s="11"/>
      <c r="R261" s="11"/>
      <c r="S261" s="11"/>
      <c r="T261" s="3"/>
      <c r="Z261" s="64"/>
      <c r="AA261" s="102"/>
      <c r="AB261" s="104"/>
      <c r="AC261" s="104"/>
      <c r="AD261" s="104"/>
    </row>
    <row r="262" spans="1:30" s="14" customFormat="1" ht="21">
      <c r="A262" s="98"/>
      <c r="B262" s="12" t="s">
        <v>1413</v>
      </c>
      <c r="C262" s="3"/>
      <c r="D262" s="10"/>
      <c r="E262" s="3"/>
      <c r="F262" s="3"/>
      <c r="G262" s="9"/>
      <c r="H262" s="9"/>
      <c r="I262" s="11"/>
      <c r="J262" s="9"/>
      <c r="K262" s="9"/>
      <c r="L262" s="9"/>
      <c r="M262" s="11"/>
      <c r="N262" s="11"/>
      <c r="O262" s="11"/>
      <c r="P262" s="11"/>
      <c r="Q262" s="11"/>
      <c r="R262" s="11"/>
      <c r="S262" s="11"/>
      <c r="T262" s="3"/>
      <c r="Z262" s="64"/>
      <c r="AA262" s="102"/>
      <c r="AB262" s="104"/>
      <c r="AC262" s="104"/>
      <c r="AD262" s="104"/>
    </row>
    <row r="263" spans="1:30" s="14" customFormat="1" ht="31.5">
      <c r="A263" s="98"/>
      <c r="B263" s="1" t="s">
        <v>2051</v>
      </c>
      <c r="C263" s="3" t="s">
        <v>1721</v>
      </c>
      <c r="D263" s="10" t="s">
        <v>1721</v>
      </c>
      <c r="E263" s="3" t="s">
        <v>1721</v>
      </c>
      <c r="F263" s="3" t="s">
        <v>1721</v>
      </c>
      <c r="G263" s="9">
        <f aca="true" t="shared" si="79" ref="G263:L263">SUM(G264:G280)</f>
        <v>185</v>
      </c>
      <c r="H263" s="9">
        <f t="shared" si="79"/>
        <v>169</v>
      </c>
      <c r="I263" s="11">
        <f t="shared" si="79"/>
        <v>9495.64</v>
      </c>
      <c r="J263" s="9">
        <f t="shared" si="79"/>
        <v>72</v>
      </c>
      <c r="K263" s="9">
        <f t="shared" si="79"/>
        <v>3</v>
      </c>
      <c r="L263" s="9">
        <f t="shared" si="79"/>
        <v>69</v>
      </c>
      <c r="M263" s="11">
        <f aca="true" t="shared" si="80" ref="M263:Y263">SUM(M264:M280)</f>
        <v>2463.209999999999</v>
      </c>
      <c r="N263" s="11">
        <f t="shared" si="80"/>
        <v>132.1</v>
      </c>
      <c r="O263" s="11">
        <f t="shared" si="80"/>
        <v>2331.109999999999</v>
      </c>
      <c r="P263" s="11">
        <f t="shared" si="80"/>
        <v>99360773</v>
      </c>
      <c r="Q263" s="11">
        <f t="shared" si="80"/>
        <v>0</v>
      </c>
      <c r="R263" s="11">
        <f t="shared" si="80"/>
        <v>88603490</v>
      </c>
      <c r="S263" s="11">
        <f t="shared" si="80"/>
        <v>10757283</v>
      </c>
      <c r="T263" s="11">
        <f t="shared" si="80"/>
        <v>0</v>
      </c>
      <c r="U263" s="11">
        <f t="shared" si="80"/>
        <v>0</v>
      </c>
      <c r="V263" s="11">
        <f t="shared" si="80"/>
        <v>0</v>
      </c>
      <c r="W263" s="11">
        <f t="shared" si="80"/>
        <v>0</v>
      </c>
      <c r="X263" s="11">
        <f t="shared" si="80"/>
        <v>0</v>
      </c>
      <c r="Y263" s="11">
        <f t="shared" si="80"/>
        <v>0</v>
      </c>
      <c r="Z263" s="11"/>
      <c r="AA263" s="11"/>
      <c r="AB263" s="77"/>
      <c r="AC263" s="77"/>
      <c r="AD263" s="104"/>
    </row>
    <row r="264" spans="1:30" s="14" customFormat="1" ht="10.5">
      <c r="A264" s="98">
        <v>2</v>
      </c>
      <c r="B264" s="27" t="s">
        <v>745</v>
      </c>
      <c r="C264" s="9">
        <v>21</v>
      </c>
      <c r="D264" s="10">
        <v>35537</v>
      </c>
      <c r="E264" s="10">
        <v>41973</v>
      </c>
      <c r="F264" s="10">
        <v>42003</v>
      </c>
      <c r="G264" s="9">
        <v>3</v>
      </c>
      <c r="H264" s="9">
        <v>3</v>
      </c>
      <c r="I264" s="3">
        <v>383.3</v>
      </c>
      <c r="J264" s="9">
        <f aca="true" t="shared" si="81" ref="J264:J280">SUM(K264:L264)</f>
        <v>1</v>
      </c>
      <c r="K264" s="9">
        <v>0</v>
      </c>
      <c r="L264" s="9">
        <v>1</v>
      </c>
      <c r="M264" s="11">
        <f>SUM(N264:O264)</f>
        <v>24.45</v>
      </c>
      <c r="N264" s="11">
        <v>0</v>
      </c>
      <c r="O264" s="11">
        <v>24.45</v>
      </c>
      <c r="P264" s="11">
        <v>986262</v>
      </c>
      <c r="Q264" s="11"/>
      <c r="R264" s="11">
        <v>879485</v>
      </c>
      <c r="S264" s="11">
        <f>P264-R264</f>
        <v>106777</v>
      </c>
      <c r="T264" s="3"/>
      <c r="Z264" s="64"/>
      <c r="AA264" s="102"/>
      <c r="AB264" s="104"/>
      <c r="AC264" s="104"/>
      <c r="AD264" s="104"/>
    </row>
    <row r="265" spans="1:27" s="14" customFormat="1" ht="10.5">
      <c r="A265" s="98">
        <v>3</v>
      </c>
      <c r="B265" s="27" t="s">
        <v>746</v>
      </c>
      <c r="C265" s="9">
        <v>22</v>
      </c>
      <c r="D265" s="10">
        <v>35537</v>
      </c>
      <c r="E265" s="10">
        <v>41973</v>
      </c>
      <c r="F265" s="10">
        <v>42003</v>
      </c>
      <c r="G265" s="9">
        <v>12</v>
      </c>
      <c r="H265" s="9">
        <v>12</v>
      </c>
      <c r="I265" s="3">
        <v>493.3</v>
      </c>
      <c r="J265" s="9">
        <f t="shared" si="81"/>
        <v>4</v>
      </c>
      <c r="K265" s="9">
        <v>0</v>
      </c>
      <c r="L265" s="9">
        <v>4</v>
      </c>
      <c r="M265" s="11">
        <f aca="true" t="shared" si="82" ref="M265:M276">SUM(N265:O265)</f>
        <v>107.29</v>
      </c>
      <c r="N265" s="11">
        <v>0</v>
      </c>
      <c r="O265" s="11">
        <v>107.29</v>
      </c>
      <c r="P265" s="11">
        <v>4327856</v>
      </c>
      <c r="Q265" s="11"/>
      <c r="R265" s="11">
        <v>3859301</v>
      </c>
      <c r="S265" s="11">
        <f aca="true" t="shared" si="83" ref="S265:S283">P265-R265</f>
        <v>468555</v>
      </c>
      <c r="T265" s="3"/>
      <c r="Z265" s="64"/>
      <c r="AA265" s="102"/>
    </row>
    <row r="266" spans="1:27" s="14" customFormat="1" ht="27" customHeight="1">
      <c r="A266" s="98">
        <v>4</v>
      </c>
      <c r="B266" s="27" t="s">
        <v>747</v>
      </c>
      <c r="C266" s="9">
        <v>34</v>
      </c>
      <c r="D266" s="10">
        <v>35537</v>
      </c>
      <c r="E266" s="10">
        <v>41973</v>
      </c>
      <c r="F266" s="10">
        <v>42003</v>
      </c>
      <c r="G266" s="9">
        <v>15</v>
      </c>
      <c r="H266" s="9">
        <v>15</v>
      </c>
      <c r="I266" s="3">
        <v>457.99</v>
      </c>
      <c r="J266" s="9">
        <f t="shared" si="81"/>
        <v>6</v>
      </c>
      <c r="K266" s="9">
        <v>0</v>
      </c>
      <c r="L266" s="9">
        <v>6</v>
      </c>
      <c r="M266" s="11">
        <f t="shared" si="82"/>
        <v>277.53</v>
      </c>
      <c r="N266" s="11">
        <v>0</v>
      </c>
      <c r="O266" s="11">
        <v>277.53</v>
      </c>
      <c r="P266" s="11">
        <v>11194984</v>
      </c>
      <c r="Q266" s="11"/>
      <c r="R266" s="11">
        <v>9982960</v>
      </c>
      <c r="S266" s="11">
        <f t="shared" si="83"/>
        <v>1212024</v>
      </c>
      <c r="T266" s="3"/>
      <c r="Z266" s="64"/>
      <c r="AA266" s="102"/>
    </row>
    <row r="267" spans="1:27" s="14" customFormat="1" ht="26.25" customHeight="1">
      <c r="A267" s="98">
        <v>5</v>
      </c>
      <c r="B267" s="27" t="s">
        <v>748</v>
      </c>
      <c r="C267" s="9">
        <v>31</v>
      </c>
      <c r="D267" s="10">
        <v>35537</v>
      </c>
      <c r="E267" s="10">
        <v>41973</v>
      </c>
      <c r="F267" s="10">
        <v>42003</v>
      </c>
      <c r="G267" s="9">
        <v>1</v>
      </c>
      <c r="H267" s="9">
        <v>1</v>
      </c>
      <c r="I267" s="3">
        <v>326</v>
      </c>
      <c r="J267" s="9">
        <f t="shared" si="81"/>
        <v>1</v>
      </c>
      <c r="K267" s="9">
        <v>0</v>
      </c>
      <c r="L267" s="9">
        <v>1</v>
      </c>
      <c r="M267" s="11">
        <f t="shared" si="82"/>
        <v>41.4</v>
      </c>
      <c r="N267" s="11">
        <v>0</v>
      </c>
      <c r="O267" s="11">
        <v>41.4</v>
      </c>
      <c r="P267" s="11">
        <v>1669990</v>
      </c>
      <c r="Q267" s="11"/>
      <c r="R267" s="11">
        <v>1489190</v>
      </c>
      <c r="S267" s="11">
        <f t="shared" si="83"/>
        <v>180800</v>
      </c>
      <c r="T267" s="3"/>
      <c r="Z267" s="64"/>
      <c r="AA267" s="102"/>
    </row>
    <row r="268" spans="1:27" s="14" customFormat="1" ht="26.25" customHeight="1">
      <c r="A268" s="98">
        <v>6</v>
      </c>
      <c r="B268" s="27" t="s">
        <v>749</v>
      </c>
      <c r="C268" s="9">
        <v>33</v>
      </c>
      <c r="D268" s="10">
        <v>35537</v>
      </c>
      <c r="E268" s="10">
        <v>41973</v>
      </c>
      <c r="F268" s="10">
        <v>42003</v>
      </c>
      <c r="G268" s="9">
        <v>14</v>
      </c>
      <c r="H268" s="9">
        <v>14</v>
      </c>
      <c r="I268" s="3">
        <v>352.7</v>
      </c>
      <c r="J268" s="9">
        <f t="shared" si="81"/>
        <v>7</v>
      </c>
      <c r="K268" s="9">
        <v>0</v>
      </c>
      <c r="L268" s="9">
        <v>7</v>
      </c>
      <c r="M268" s="11">
        <f t="shared" si="82"/>
        <v>150.6</v>
      </c>
      <c r="N268" s="11">
        <v>0</v>
      </c>
      <c r="O268" s="11">
        <v>150.6</v>
      </c>
      <c r="P268" s="11">
        <v>6074891</v>
      </c>
      <c r="Q268" s="11"/>
      <c r="R268" s="11">
        <v>5417193</v>
      </c>
      <c r="S268" s="11">
        <f t="shared" si="83"/>
        <v>657698</v>
      </c>
      <c r="T268" s="3"/>
      <c r="Z268" s="64"/>
      <c r="AA268" s="102"/>
    </row>
    <row r="269" spans="1:27" s="14" customFormat="1" ht="24" customHeight="1">
      <c r="A269" s="98">
        <v>7</v>
      </c>
      <c r="B269" s="27" t="s">
        <v>750</v>
      </c>
      <c r="C269" s="9">
        <v>30</v>
      </c>
      <c r="D269" s="10">
        <v>35537</v>
      </c>
      <c r="E269" s="10">
        <v>41973</v>
      </c>
      <c r="F269" s="10">
        <v>42003</v>
      </c>
      <c r="G269" s="9">
        <v>3</v>
      </c>
      <c r="H269" s="9">
        <v>3</v>
      </c>
      <c r="I269" s="3">
        <v>784.87</v>
      </c>
      <c r="J269" s="9">
        <f t="shared" si="81"/>
        <v>1</v>
      </c>
      <c r="K269" s="9">
        <v>0</v>
      </c>
      <c r="L269" s="9">
        <v>1</v>
      </c>
      <c r="M269" s="11">
        <f t="shared" si="82"/>
        <v>47.99</v>
      </c>
      <c r="N269" s="11">
        <v>0</v>
      </c>
      <c r="O269" s="11">
        <v>47.99</v>
      </c>
      <c r="P269" s="11">
        <v>1935817</v>
      </c>
      <c r="Q269" s="11"/>
      <c r="R269" s="11">
        <v>1726237</v>
      </c>
      <c r="S269" s="11">
        <f t="shared" si="83"/>
        <v>209580</v>
      </c>
      <c r="T269" s="3"/>
      <c r="Z269" s="64"/>
      <c r="AA269" s="102"/>
    </row>
    <row r="270" spans="1:27" s="14" customFormat="1" ht="10.5">
      <c r="A270" s="98">
        <v>8</v>
      </c>
      <c r="B270" s="27" t="s">
        <v>751</v>
      </c>
      <c r="C270" s="9">
        <v>46</v>
      </c>
      <c r="D270" s="10">
        <v>34624</v>
      </c>
      <c r="E270" s="10">
        <v>41973</v>
      </c>
      <c r="F270" s="10">
        <v>42003</v>
      </c>
      <c r="G270" s="9">
        <v>19</v>
      </c>
      <c r="H270" s="9">
        <v>19</v>
      </c>
      <c r="I270" s="3">
        <v>669.7</v>
      </c>
      <c r="J270" s="9">
        <f t="shared" si="81"/>
        <v>11</v>
      </c>
      <c r="K270" s="9">
        <v>1</v>
      </c>
      <c r="L270" s="9">
        <v>10</v>
      </c>
      <c r="M270" s="11">
        <f t="shared" si="82"/>
        <v>255.4</v>
      </c>
      <c r="N270" s="11">
        <v>32.5</v>
      </c>
      <c r="O270" s="11">
        <v>222.9</v>
      </c>
      <c r="P270" s="11">
        <v>10302305</v>
      </c>
      <c r="Q270" s="11"/>
      <c r="R270" s="11">
        <v>9186926</v>
      </c>
      <c r="S270" s="11">
        <f t="shared" si="83"/>
        <v>1115379</v>
      </c>
      <c r="T270" s="3"/>
      <c r="Z270" s="64"/>
      <c r="AA270" s="102"/>
    </row>
    <row r="271" spans="1:27" s="14" customFormat="1" ht="24.75" customHeight="1">
      <c r="A271" s="98">
        <v>9</v>
      </c>
      <c r="B271" s="27" t="s">
        <v>752</v>
      </c>
      <c r="C271" s="9">
        <v>58</v>
      </c>
      <c r="D271" s="10">
        <v>35697</v>
      </c>
      <c r="E271" s="10">
        <v>41973</v>
      </c>
      <c r="F271" s="10">
        <v>42003</v>
      </c>
      <c r="G271" s="9">
        <v>12</v>
      </c>
      <c r="H271" s="9">
        <v>12</v>
      </c>
      <c r="I271" s="3">
        <v>425.5</v>
      </c>
      <c r="J271" s="9">
        <f t="shared" si="81"/>
        <v>5</v>
      </c>
      <c r="K271" s="9">
        <v>0</v>
      </c>
      <c r="L271" s="9">
        <v>5</v>
      </c>
      <c r="M271" s="11">
        <f t="shared" si="82"/>
        <v>263.2</v>
      </c>
      <c r="N271" s="11">
        <v>0</v>
      </c>
      <c r="O271" s="11">
        <v>263.2</v>
      </c>
      <c r="P271" s="11">
        <v>10616941</v>
      </c>
      <c r="Q271" s="11"/>
      <c r="R271" s="11">
        <v>9467499</v>
      </c>
      <c r="S271" s="11">
        <f t="shared" si="83"/>
        <v>1149442</v>
      </c>
      <c r="T271" s="3"/>
      <c r="Z271" s="64"/>
      <c r="AA271" s="102"/>
    </row>
    <row r="272" spans="1:27" s="14" customFormat="1" ht="10.5">
      <c r="A272" s="98">
        <v>10</v>
      </c>
      <c r="B272" s="27" t="s">
        <v>753</v>
      </c>
      <c r="C272" s="9">
        <v>63</v>
      </c>
      <c r="D272" s="10">
        <v>35047</v>
      </c>
      <c r="E272" s="10">
        <v>41973</v>
      </c>
      <c r="F272" s="10">
        <v>42003</v>
      </c>
      <c r="G272" s="9">
        <v>38</v>
      </c>
      <c r="H272" s="9">
        <v>38</v>
      </c>
      <c r="I272" s="3">
        <v>2651.4</v>
      </c>
      <c r="J272" s="9">
        <f t="shared" si="81"/>
        <v>18</v>
      </c>
      <c r="K272" s="9">
        <v>0</v>
      </c>
      <c r="L272" s="9">
        <v>18</v>
      </c>
      <c r="M272" s="11">
        <f t="shared" si="82"/>
        <v>488.77</v>
      </c>
      <c r="N272" s="11">
        <v>0</v>
      </c>
      <c r="O272" s="11">
        <v>488.77</v>
      </c>
      <c r="P272" s="11">
        <v>19715966</v>
      </c>
      <c r="Q272" s="11"/>
      <c r="R272" s="11">
        <v>17581417</v>
      </c>
      <c r="S272" s="11">
        <f t="shared" si="83"/>
        <v>2134549</v>
      </c>
      <c r="T272" s="3"/>
      <c r="Z272" s="64"/>
      <c r="AA272" s="102"/>
    </row>
    <row r="273" spans="1:27" s="14" customFormat="1" ht="23.25" customHeight="1">
      <c r="A273" s="98">
        <v>11</v>
      </c>
      <c r="B273" s="27" t="s">
        <v>754</v>
      </c>
      <c r="C273" s="9">
        <v>29</v>
      </c>
      <c r="D273" s="10">
        <v>35576</v>
      </c>
      <c r="E273" s="10">
        <v>41973</v>
      </c>
      <c r="F273" s="10">
        <v>42003</v>
      </c>
      <c r="G273" s="9">
        <v>13</v>
      </c>
      <c r="H273" s="9">
        <v>13</v>
      </c>
      <c r="I273" s="3">
        <v>507.48</v>
      </c>
      <c r="J273" s="9">
        <f t="shared" si="81"/>
        <v>3</v>
      </c>
      <c r="K273" s="9">
        <v>0</v>
      </c>
      <c r="L273" s="9">
        <v>3</v>
      </c>
      <c r="M273" s="11">
        <f t="shared" si="82"/>
        <v>154.6</v>
      </c>
      <c r="N273" s="11">
        <v>0</v>
      </c>
      <c r="O273" s="11">
        <v>154.6</v>
      </c>
      <c r="P273" s="11">
        <v>6236243</v>
      </c>
      <c r="Q273" s="11"/>
      <c r="R273" s="11">
        <v>5561078</v>
      </c>
      <c r="S273" s="11">
        <f t="shared" si="83"/>
        <v>675165</v>
      </c>
      <c r="T273" s="3"/>
      <c r="Z273" s="64"/>
      <c r="AA273" s="102"/>
    </row>
    <row r="274" spans="1:27" s="14" customFormat="1" ht="24.75" customHeight="1">
      <c r="A274" s="98">
        <v>12</v>
      </c>
      <c r="B274" s="28" t="s">
        <v>755</v>
      </c>
      <c r="C274" s="9">
        <v>57</v>
      </c>
      <c r="D274" s="10">
        <v>35697</v>
      </c>
      <c r="E274" s="10">
        <v>41973</v>
      </c>
      <c r="F274" s="10">
        <v>42003</v>
      </c>
      <c r="G274" s="9">
        <v>12</v>
      </c>
      <c r="H274" s="9">
        <v>4</v>
      </c>
      <c r="I274" s="3">
        <v>436.1</v>
      </c>
      <c r="J274" s="9">
        <f t="shared" si="81"/>
        <v>1</v>
      </c>
      <c r="K274" s="9">
        <v>0</v>
      </c>
      <c r="L274" s="9">
        <v>1</v>
      </c>
      <c r="M274" s="11">
        <f t="shared" si="82"/>
        <v>60.6</v>
      </c>
      <c r="N274" s="11">
        <v>0</v>
      </c>
      <c r="O274" s="11">
        <v>60.6</v>
      </c>
      <c r="P274" s="11">
        <v>2444478</v>
      </c>
      <c r="Q274" s="11"/>
      <c r="R274" s="11">
        <v>2179827</v>
      </c>
      <c r="S274" s="11">
        <f t="shared" si="83"/>
        <v>264651</v>
      </c>
      <c r="T274" s="3"/>
      <c r="Z274" s="64"/>
      <c r="AA274" s="102"/>
    </row>
    <row r="275" spans="1:27" s="14" customFormat="1" ht="10.5">
      <c r="A275" s="98">
        <v>13</v>
      </c>
      <c r="B275" s="27" t="s">
        <v>756</v>
      </c>
      <c r="C275" s="9">
        <v>24</v>
      </c>
      <c r="D275" s="10">
        <v>35537</v>
      </c>
      <c r="E275" s="10">
        <v>41973</v>
      </c>
      <c r="F275" s="10">
        <v>42003</v>
      </c>
      <c r="G275" s="9">
        <v>10</v>
      </c>
      <c r="H275" s="9">
        <v>10</v>
      </c>
      <c r="I275" s="3">
        <v>433.6</v>
      </c>
      <c r="J275" s="9">
        <f t="shared" si="81"/>
        <v>3</v>
      </c>
      <c r="K275" s="9">
        <v>0</v>
      </c>
      <c r="L275" s="9">
        <v>3</v>
      </c>
      <c r="M275" s="11">
        <f t="shared" si="82"/>
        <v>73</v>
      </c>
      <c r="N275" s="11">
        <v>0</v>
      </c>
      <c r="O275" s="11">
        <v>73</v>
      </c>
      <c r="P275" s="11">
        <v>2944668</v>
      </c>
      <c r="Q275" s="11"/>
      <c r="R275" s="11">
        <v>2625864</v>
      </c>
      <c r="S275" s="11">
        <f t="shared" si="83"/>
        <v>318804</v>
      </c>
      <c r="T275" s="3"/>
      <c r="Z275" s="64"/>
      <c r="AA275" s="102"/>
    </row>
    <row r="276" spans="1:27" s="14" customFormat="1" ht="10.5">
      <c r="A276" s="98">
        <v>14</v>
      </c>
      <c r="B276" s="27" t="s">
        <v>757</v>
      </c>
      <c r="C276" s="9">
        <v>26</v>
      </c>
      <c r="D276" s="10">
        <v>35537</v>
      </c>
      <c r="E276" s="10">
        <v>41973</v>
      </c>
      <c r="F276" s="10">
        <v>42003</v>
      </c>
      <c r="G276" s="9">
        <v>14</v>
      </c>
      <c r="H276" s="9">
        <v>14</v>
      </c>
      <c r="I276" s="3">
        <v>692.7</v>
      </c>
      <c r="J276" s="9">
        <f t="shared" si="81"/>
        <v>6</v>
      </c>
      <c r="K276" s="9">
        <v>0</v>
      </c>
      <c r="L276" s="9">
        <v>6</v>
      </c>
      <c r="M276" s="11">
        <f t="shared" si="82"/>
        <v>292.48</v>
      </c>
      <c r="N276" s="11">
        <v>0</v>
      </c>
      <c r="O276" s="11">
        <v>292.48</v>
      </c>
      <c r="P276" s="11">
        <v>11798036</v>
      </c>
      <c r="Q276" s="11"/>
      <c r="R276" s="11">
        <v>10520722</v>
      </c>
      <c r="S276" s="11">
        <f t="shared" si="83"/>
        <v>1277314</v>
      </c>
      <c r="T276" s="3"/>
      <c r="Z276" s="64"/>
      <c r="AA276" s="102"/>
    </row>
    <row r="277" spans="1:27" s="55" customFormat="1" ht="21">
      <c r="A277" s="6" t="s">
        <v>2219</v>
      </c>
      <c r="B277" s="1" t="s">
        <v>1147</v>
      </c>
      <c r="C277" s="9">
        <v>1</v>
      </c>
      <c r="D277" s="10" t="s">
        <v>1415</v>
      </c>
      <c r="E277" s="10">
        <v>41973</v>
      </c>
      <c r="F277" s="10">
        <v>42003</v>
      </c>
      <c r="G277" s="9">
        <v>2</v>
      </c>
      <c r="H277" s="9">
        <v>2</v>
      </c>
      <c r="I277" s="3">
        <v>232.9</v>
      </c>
      <c r="J277" s="9">
        <f t="shared" si="81"/>
        <v>1</v>
      </c>
      <c r="K277" s="9">
        <v>0</v>
      </c>
      <c r="L277" s="9">
        <v>1</v>
      </c>
      <c r="M277" s="11">
        <f>SUM(N277:O277)</f>
        <v>34.2</v>
      </c>
      <c r="N277" s="3">
        <v>0</v>
      </c>
      <c r="O277" s="3">
        <v>34.2</v>
      </c>
      <c r="P277" s="11">
        <v>1379557</v>
      </c>
      <c r="Q277" s="72"/>
      <c r="R277" s="72">
        <v>1230200</v>
      </c>
      <c r="S277" s="72">
        <f t="shared" si="83"/>
        <v>149357</v>
      </c>
      <c r="T277" s="56"/>
      <c r="Z277" s="64"/>
      <c r="AA277" s="102"/>
    </row>
    <row r="278" spans="1:27" s="55" customFormat="1" ht="21">
      <c r="A278" s="6" t="s">
        <v>850</v>
      </c>
      <c r="B278" s="1" t="s">
        <v>1148</v>
      </c>
      <c r="C278" s="9">
        <v>2</v>
      </c>
      <c r="D278" s="10" t="s">
        <v>1416</v>
      </c>
      <c r="E278" s="10">
        <v>41973</v>
      </c>
      <c r="F278" s="10">
        <v>42003</v>
      </c>
      <c r="G278" s="9">
        <v>1</v>
      </c>
      <c r="H278" s="9">
        <v>1</v>
      </c>
      <c r="I278" s="3">
        <v>219</v>
      </c>
      <c r="J278" s="9">
        <f t="shared" si="81"/>
        <v>1</v>
      </c>
      <c r="K278" s="9">
        <v>0</v>
      </c>
      <c r="L278" s="9">
        <v>1</v>
      </c>
      <c r="M278" s="11">
        <f>SUM(N278:O278)</f>
        <v>10</v>
      </c>
      <c r="N278" s="3">
        <v>0</v>
      </c>
      <c r="O278" s="3">
        <v>10</v>
      </c>
      <c r="P278" s="11">
        <v>403379</v>
      </c>
      <c r="Q278" s="72"/>
      <c r="R278" s="72">
        <v>359708</v>
      </c>
      <c r="S278" s="72">
        <f t="shared" si="83"/>
        <v>43671</v>
      </c>
      <c r="T278" s="56"/>
      <c r="Z278" s="64"/>
      <c r="AA278" s="102"/>
    </row>
    <row r="279" spans="1:27" s="55" customFormat="1" ht="10.5">
      <c r="A279" s="6" t="s">
        <v>1724</v>
      </c>
      <c r="B279" s="1" t="s">
        <v>1149</v>
      </c>
      <c r="C279" s="9">
        <v>56</v>
      </c>
      <c r="D279" s="10" t="s">
        <v>1414</v>
      </c>
      <c r="E279" s="10">
        <v>41973</v>
      </c>
      <c r="F279" s="8">
        <v>42978</v>
      </c>
      <c r="G279" s="9">
        <v>6</v>
      </c>
      <c r="H279" s="9">
        <v>5</v>
      </c>
      <c r="I279" s="3">
        <v>195.3</v>
      </c>
      <c r="J279" s="9">
        <f t="shared" si="81"/>
        <v>1</v>
      </c>
      <c r="K279" s="9">
        <v>0</v>
      </c>
      <c r="L279" s="9">
        <v>1</v>
      </c>
      <c r="M279" s="11">
        <f>SUM(N279:O279)</f>
        <v>82.1</v>
      </c>
      <c r="N279" s="3">
        <v>0</v>
      </c>
      <c r="O279" s="3">
        <v>82.1</v>
      </c>
      <c r="P279" s="11">
        <v>3311743</v>
      </c>
      <c r="Q279" s="72"/>
      <c r="R279" s="72">
        <v>2953197</v>
      </c>
      <c r="S279" s="72">
        <f t="shared" si="83"/>
        <v>358546</v>
      </c>
      <c r="T279" s="56"/>
      <c r="Z279" s="64"/>
      <c r="AA279" s="102"/>
    </row>
    <row r="280" spans="1:27" s="55" customFormat="1" ht="10.5">
      <c r="A280" s="6" t="s">
        <v>2217</v>
      </c>
      <c r="B280" s="1" t="s">
        <v>1153</v>
      </c>
      <c r="C280" s="9">
        <v>4</v>
      </c>
      <c r="D280" s="10" t="s">
        <v>1417</v>
      </c>
      <c r="E280" s="10">
        <v>41973</v>
      </c>
      <c r="F280" s="8">
        <v>42978</v>
      </c>
      <c r="G280" s="9">
        <v>10</v>
      </c>
      <c r="H280" s="9">
        <v>3</v>
      </c>
      <c r="I280" s="3">
        <v>233.8</v>
      </c>
      <c r="J280" s="9">
        <f t="shared" si="81"/>
        <v>2</v>
      </c>
      <c r="K280" s="9">
        <v>2</v>
      </c>
      <c r="L280" s="9">
        <v>0</v>
      </c>
      <c r="M280" s="11">
        <f>SUM(N280:O280)</f>
        <v>99.6</v>
      </c>
      <c r="N280" s="3">
        <v>99.6</v>
      </c>
      <c r="O280" s="3">
        <v>0</v>
      </c>
      <c r="P280" s="11">
        <v>4017657</v>
      </c>
      <c r="Q280" s="72"/>
      <c r="R280" s="72">
        <v>3582686</v>
      </c>
      <c r="S280" s="72">
        <f t="shared" si="83"/>
        <v>434971</v>
      </c>
      <c r="T280" s="56"/>
      <c r="Z280" s="64"/>
      <c r="AA280" s="102"/>
    </row>
    <row r="281" spans="1:27" s="14" customFormat="1" ht="21">
      <c r="A281" s="98"/>
      <c r="B281" s="12" t="s">
        <v>118</v>
      </c>
      <c r="C281" s="9"/>
      <c r="D281" s="10"/>
      <c r="E281" s="8"/>
      <c r="F281" s="10"/>
      <c r="G281" s="9"/>
      <c r="H281" s="9"/>
      <c r="I281" s="11"/>
      <c r="J281" s="9"/>
      <c r="K281" s="9"/>
      <c r="L281" s="9"/>
      <c r="M281" s="11"/>
      <c r="N281" s="11"/>
      <c r="O281" s="11"/>
      <c r="P281" s="11"/>
      <c r="Q281" s="11"/>
      <c r="R281" s="11"/>
      <c r="S281" s="72"/>
      <c r="T281" s="3"/>
      <c r="Z281" s="64"/>
      <c r="AA281" s="64"/>
    </row>
    <row r="282" spans="1:27" s="14" customFormat="1" ht="31.5">
      <c r="A282" s="98"/>
      <c r="B282" s="1" t="s">
        <v>1367</v>
      </c>
      <c r="C282" s="5" t="s">
        <v>1721</v>
      </c>
      <c r="D282" s="10" t="s">
        <v>1721</v>
      </c>
      <c r="E282" s="5" t="s">
        <v>1721</v>
      </c>
      <c r="F282" s="5" t="s">
        <v>1721</v>
      </c>
      <c r="G282" s="9">
        <v>1</v>
      </c>
      <c r="H282" s="9">
        <v>1</v>
      </c>
      <c r="I282" s="11">
        <v>112.8</v>
      </c>
      <c r="J282" s="9">
        <v>1</v>
      </c>
      <c r="K282" s="9">
        <v>0</v>
      </c>
      <c r="L282" s="9">
        <v>1</v>
      </c>
      <c r="M282" s="11">
        <v>41.2</v>
      </c>
      <c r="N282" s="11">
        <v>0</v>
      </c>
      <c r="O282" s="11">
        <v>41.2</v>
      </c>
      <c r="P282" s="11">
        <v>1064006</v>
      </c>
      <c r="Q282" s="11"/>
      <c r="R282" s="11">
        <v>1010805.7</v>
      </c>
      <c r="S282" s="72">
        <f t="shared" si="83"/>
        <v>53200.30000000005</v>
      </c>
      <c r="T282" s="3"/>
      <c r="Z282" s="64"/>
      <c r="AA282" s="64"/>
    </row>
    <row r="283" spans="1:27" s="14" customFormat="1" ht="10.5">
      <c r="A283" s="98">
        <v>19</v>
      </c>
      <c r="B283" s="6" t="s">
        <v>1187</v>
      </c>
      <c r="C283" s="7" t="s">
        <v>866</v>
      </c>
      <c r="D283" s="10">
        <v>36355</v>
      </c>
      <c r="E283" s="10">
        <v>41973</v>
      </c>
      <c r="F283" s="10">
        <v>42003</v>
      </c>
      <c r="G283" s="9">
        <v>1</v>
      </c>
      <c r="H283" s="9">
        <v>1</v>
      </c>
      <c r="I283" s="11">
        <v>112.8</v>
      </c>
      <c r="J283" s="9">
        <v>1</v>
      </c>
      <c r="K283" s="9">
        <v>0</v>
      </c>
      <c r="L283" s="9">
        <v>1</v>
      </c>
      <c r="M283" s="11">
        <f>SUM(N283:O283)</f>
        <v>41.2</v>
      </c>
      <c r="N283" s="11">
        <v>0</v>
      </c>
      <c r="O283" s="11">
        <v>41.2</v>
      </c>
      <c r="P283" s="11">
        <v>1064006</v>
      </c>
      <c r="Q283" s="11"/>
      <c r="R283" s="11">
        <v>1010805.7</v>
      </c>
      <c r="S283" s="72">
        <f t="shared" si="83"/>
        <v>53200.30000000005</v>
      </c>
      <c r="T283" s="3"/>
      <c r="Z283" s="64"/>
      <c r="AA283" s="64"/>
    </row>
    <row r="284" spans="1:27" s="14" customFormat="1" ht="22.5" customHeight="1">
      <c r="A284" s="98"/>
      <c r="B284" s="29" t="s">
        <v>1644</v>
      </c>
      <c r="C284" s="7"/>
      <c r="D284" s="10"/>
      <c r="E284" s="10"/>
      <c r="F284" s="10"/>
      <c r="G284" s="9"/>
      <c r="H284" s="9"/>
      <c r="I284" s="11"/>
      <c r="J284" s="9"/>
      <c r="K284" s="9"/>
      <c r="L284" s="9"/>
      <c r="M284" s="11"/>
      <c r="N284" s="11"/>
      <c r="O284" s="11"/>
      <c r="P284" s="11"/>
      <c r="Q284" s="11"/>
      <c r="R284" s="11"/>
      <c r="S284" s="11"/>
      <c r="T284" s="3"/>
      <c r="Z284" s="64"/>
      <c r="AA284" s="64"/>
    </row>
    <row r="285" spans="1:20" ht="21">
      <c r="A285" s="98"/>
      <c r="B285" s="30" t="s">
        <v>1894</v>
      </c>
      <c r="C285" s="5"/>
      <c r="D285" s="10"/>
      <c r="E285" s="5"/>
      <c r="F285" s="5"/>
      <c r="G285" s="5"/>
      <c r="H285" s="5"/>
      <c r="I285" s="11"/>
      <c r="J285" s="9"/>
      <c r="K285" s="5"/>
      <c r="L285" s="5"/>
      <c r="M285" s="11"/>
      <c r="N285" s="11"/>
      <c r="O285" s="11"/>
      <c r="P285" s="11"/>
      <c r="Q285" s="11"/>
      <c r="R285" s="11"/>
      <c r="S285" s="11"/>
      <c r="T285" s="16"/>
    </row>
    <row r="286" spans="1:20" ht="31.5">
      <c r="A286" s="98"/>
      <c r="B286" s="30" t="s">
        <v>77</v>
      </c>
      <c r="C286" s="5" t="s">
        <v>1721</v>
      </c>
      <c r="D286" s="10" t="s">
        <v>1721</v>
      </c>
      <c r="E286" s="5" t="s">
        <v>1721</v>
      </c>
      <c r="F286" s="5" t="s">
        <v>1721</v>
      </c>
      <c r="G286" s="5">
        <f aca="true" t="shared" si="84" ref="G286:S286">SUM(G287:G289)</f>
        <v>156</v>
      </c>
      <c r="H286" s="5">
        <f t="shared" si="84"/>
        <v>13</v>
      </c>
      <c r="I286" s="11">
        <f t="shared" si="84"/>
        <v>6557.2</v>
      </c>
      <c r="J286" s="9">
        <f t="shared" si="84"/>
        <v>4</v>
      </c>
      <c r="K286" s="5">
        <f t="shared" si="84"/>
        <v>0</v>
      </c>
      <c r="L286" s="5">
        <f t="shared" si="84"/>
        <v>4</v>
      </c>
      <c r="M286" s="11">
        <f t="shared" si="84"/>
        <v>174.11</v>
      </c>
      <c r="N286" s="11">
        <f t="shared" si="84"/>
        <v>0</v>
      </c>
      <c r="O286" s="11">
        <f t="shared" si="84"/>
        <v>174.11</v>
      </c>
      <c r="P286" s="11">
        <f t="shared" si="84"/>
        <v>0</v>
      </c>
      <c r="Q286" s="11">
        <f t="shared" si="84"/>
        <v>0</v>
      </c>
      <c r="R286" s="11">
        <f t="shared" si="84"/>
        <v>0</v>
      </c>
      <c r="S286" s="11">
        <f t="shared" si="84"/>
        <v>0</v>
      </c>
      <c r="T286" s="16"/>
    </row>
    <row r="287" spans="1:20" ht="10.5">
      <c r="A287" s="98">
        <v>20</v>
      </c>
      <c r="B287" s="6" t="s">
        <v>519</v>
      </c>
      <c r="C287" s="7" t="s">
        <v>2219</v>
      </c>
      <c r="D287" s="10">
        <v>39066</v>
      </c>
      <c r="E287" s="10">
        <v>41973</v>
      </c>
      <c r="F287" s="10">
        <v>42003</v>
      </c>
      <c r="G287" s="5">
        <v>73</v>
      </c>
      <c r="H287" s="5">
        <v>3</v>
      </c>
      <c r="I287" s="11">
        <v>2213.7</v>
      </c>
      <c r="J287" s="9">
        <f>SUM(K287:L287)</f>
        <v>1</v>
      </c>
      <c r="K287" s="5">
        <v>0</v>
      </c>
      <c r="L287" s="5">
        <v>1</v>
      </c>
      <c r="M287" s="11">
        <f>SUM(N287:O287)</f>
        <v>17.88</v>
      </c>
      <c r="N287" s="11">
        <v>0</v>
      </c>
      <c r="O287" s="11">
        <v>17.88</v>
      </c>
      <c r="P287" s="11">
        <v>0</v>
      </c>
      <c r="Q287" s="11"/>
      <c r="R287" s="11"/>
      <c r="S287" s="11"/>
      <c r="T287" s="16"/>
    </row>
    <row r="288" spans="1:20" ht="10.5">
      <c r="A288" s="98">
        <v>21</v>
      </c>
      <c r="B288" s="6" t="s">
        <v>520</v>
      </c>
      <c r="C288" s="7" t="s">
        <v>1730</v>
      </c>
      <c r="D288" s="10">
        <v>39066</v>
      </c>
      <c r="E288" s="10">
        <v>41973</v>
      </c>
      <c r="F288" s="10">
        <v>42003</v>
      </c>
      <c r="G288" s="5">
        <v>13</v>
      </c>
      <c r="H288" s="5">
        <v>4</v>
      </c>
      <c r="I288" s="11">
        <v>2181.7</v>
      </c>
      <c r="J288" s="9">
        <f>SUM(K288:L288)</f>
        <v>1</v>
      </c>
      <c r="K288" s="5">
        <v>0</v>
      </c>
      <c r="L288" s="5">
        <v>1</v>
      </c>
      <c r="M288" s="11">
        <f>SUM(N288:O288)</f>
        <v>72.2</v>
      </c>
      <c r="N288" s="11">
        <v>0</v>
      </c>
      <c r="O288" s="11">
        <v>72.2</v>
      </c>
      <c r="P288" s="11">
        <v>0</v>
      </c>
      <c r="Q288" s="11"/>
      <c r="R288" s="11"/>
      <c r="S288" s="11"/>
      <c r="T288" s="16"/>
    </row>
    <row r="289" spans="1:27" s="101" customFormat="1" ht="15.75" customHeight="1">
      <c r="A289" s="98">
        <v>22</v>
      </c>
      <c r="B289" s="6" t="s">
        <v>521</v>
      </c>
      <c r="C289" s="7" t="s">
        <v>1521</v>
      </c>
      <c r="D289" s="10">
        <v>39066</v>
      </c>
      <c r="E289" s="10">
        <v>41973</v>
      </c>
      <c r="F289" s="10">
        <v>42003</v>
      </c>
      <c r="G289" s="5">
        <v>70</v>
      </c>
      <c r="H289" s="5">
        <v>6</v>
      </c>
      <c r="I289" s="11">
        <v>2161.8</v>
      </c>
      <c r="J289" s="9">
        <f>SUM(K289:L289)</f>
        <v>2</v>
      </c>
      <c r="K289" s="5">
        <v>0</v>
      </c>
      <c r="L289" s="5">
        <v>2</v>
      </c>
      <c r="M289" s="11">
        <f>SUM(N289:O289)</f>
        <v>84.03</v>
      </c>
      <c r="N289" s="11">
        <v>0</v>
      </c>
      <c r="O289" s="11">
        <v>84.03</v>
      </c>
      <c r="P289" s="11">
        <v>0</v>
      </c>
      <c r="Q289" s="11"/>
      <c r="R289" s="11"/>
      <c r="S289" s="11"/>
      <c r="T289" s="16"/>
      <c r="Z289" s="64"/>
      <c r="AA289" s="64"/>
    </row>
    <row r="290" spans="1:32" ht="17.25" customHeight="1">
      <c r="A290" s="98"/>
      <c r="B290" s="29" t="s">
        <v>1900</v>
      </c>
      <c r="C290" s="7"/>
      <c r="D290" s="10"/>
      <c r="E290" s="10"/>
      <c r="F290" s="10"/>
      <c r="G290" s="9"/>
      <c r="H290" s="9"/>
      <c r="I290" s="11"/>
      <c r="J290" s="9"/>
      <c r="K290" s="9"/>
      <c r="L290" s="9"/>
      <c r="M290" s="11"/>
      <c r="N290" s="11"/>
      <c r="O290" s="11"/>
      <c r="P290" s="11"/>
      <c r="Q290" s="11"/>
      <c r="R290" s="11"/>
      <c r="S290" s="11"/>
      <c r="T290" s="16"/>
      <c r="AA290" s="102"/>
      <c r="AB290" s="103"/>
      <c r="AC290" s="103"/>
      <c r="AD290" s="103"/>
      <c r="AE290" s="103"/>
      <c r="AF290" s="103"/>
    </row>
    <row r="291" spans="1:32" s="14" customFormat="1" ht="21">
      <c r="A291" s="98"/>
      <c r="B291" s="12" t="s">
        <v>1250</v>
      </c>
      <c r="C291" s="3"/>
      <c r="D291" s="10"/>
      <c r="E291" s="3"/>
      <c r="F291" s="3"/>
      <c r="G291" s="9"/>
      <c r="H291" s="9"/>
      <c r="I291" s="11"/>
      <c r="J291" s="9"/>
      <c r="K291" s="9"/>
      <c r="L291" s="9"/>
      <c r="M291" s="11"/>
      <c r="N291" s="11"/>
      <c r="O291" s="11"/>
      <c r="P291" s="11"/>
      <c r="Q291" s="11"/>
      <c r="R291" s="11"/>
      <c r="S291" s="11"/>
      <c r="T291" s="3"/>
      <c r="Z291" s="64"/>
      <c r="AA291" s="102"/>
      <c r="AB291" s="104"/>
      <c r="AC291" s="104"/>
      <c r="AD291" s="104"/>
      <c r="AE291" s="104"/>
      <c r="AF291" s="104"/>
    </row>
    <row r="292" spans="1:32" s="14" customFormat="1" ht="31.5">
      <c r="A292" s="98"/>
      <c r="B292" s="1" t="s">
        <v>1884</v>
      </c>
      <c r="C292" s="3" t="s">
        <v>1721</v>
      </c>
      <c r="D292" s="10" t="s">
        <v>1721</v>
      </c>
      <c r="E292" s="3" t="s">
        <v>1721</v>
      </c>
      <c r="F292" s="3" t="s">
        <v>1721</v>
      </c>
      <c r="G292" s="9">
        <f>SUM(G293:G304)</f>
        <v>253</v>
      </c>
      <c r="H292" s="9">
        <f aca="true" t="shared" si="85" ref="H292:Y292">SUM(H293:H304)</f>
        <v>248</v>
      </c>
      <c r="I292" s="11">
        <f t="shared" si="85"/>
        <v>4837.8</v>
      </c>
      <c r="J292" s="9">
        <f t="shared" si="85"/>
        <v>96</v>
      </c>
      <c r="K292" s="9">
        <f t="shared" si="85"/>
        <v>39</v>
      </c>
      <c r="L292" s="9">
        <f t="shared" si="85"/>
        <v>57</v>
      </c>
      <c r="M292" s="11">
        <f t="shared" si="85"/>
        <v>4055.6</v>
      </c>
      <c r="N292" s="11">
        <f t="shared" si="85"/>
        <v>1391.8</v>
      </c>
      <c r="O292" s="11">
        <f t="shared" si="85"/>
        <v>2663.8</v>
      </c>
      <c r="P292" s="11">
        <f t="shared" si="85"/>
        <v>235777042</v>
      </c>
      <c r="Q292" s="11">
        <f t="shared" si="85"/>
        <v>0</v>
      </c>
      <c r="R292" s="11">
        <f t="shared" si="85"/>
        <v>232288442</v>
      </c>
      <c r="S292" s="11">
        <f t="shared" si="85"/>
        <v>3488600</v>
      </c>
      <c r="T292" s="11"/>
      <c r="U292" s="11">
        <f t="shared" si="85"/>
        <v>0</v>
      </c>
      <c r="V292" s="11">
        <f t="shared" si="85"/>
        <v>0</v>
      </c>
      <c r="W292" s="11">
        <f t="shared" si="85"/>
        <v>0</v>
      </c>
      <c r="X292" s="11">
        <f t="shared" si="85"/>
        <v>0</v>
      </c>
      <c r="Y292" s="11">
        <f t="shared" si="85"/>
        <v>0</v>
      </c>
      <c r="Z292" s="11"/>
      <c r="AA292" s="11"/>
      <c r="AB292" s="167"/>
      <c r="AC292" s="104"/>
      <c r="AD292" s="104"/>
      <c r="AE292" s="104"/>
      <c r="AF292" s="104"/>
    </row>
    <row r="293" spans="1:32" s="14" customFormat="1" ht="10.5">
      <c r="A293" s="98">
        <v>23</v>
      </c>
      <c r="B293" s="1" t="s">
        <v>490</v>
      </c>
      <c r="C293" s="9">
        <v>7</v>
      </c>
      <c r="D293" s="10" t="s">
        <v>1252</v>
      </c>
      <c r="E293" s="10">
        <v>41973</v>
      </c>
      <c r="F293" s="10">
        <v>42003</v>
      </c>
      <c r="G293" s="9">
        <v>45</v>
      </c>
      <c r="H293" s="9">
        <v>45</v>
      </c>
      <c r="I293" s="11">
        <v>1341.1</v>
      </c>
      <c r="J293" s="9">
        <f aca="true" t="shared" si="86" ref="J293:J303">SUM(K293:L293)</f>
        <v>15</v>
      </c>
      <c r="K293" s="9">
        <v>3</v>
      </c>
      <c r="L293" s="9">
        <v>12</v>
      </c>
      <c r="M293" s="11">
        <f aca="true" t="shared" si="87" ref="M293:M304">SUM(N293:O293)</f>
        <v>886.9</v>
      </c>
      <c r="N293" s="11">
        <v>175.1</v>
      </c>
      <c r="O293" s="11">
        <v>711.8</v>
      </c>
      <c r="P293" s="11">
        <v>51560967</v>
      </c>
      <c r="Q293" s="11"/>
      <c r="R293" s="11">
        <v>50798062</v>
      </c>
      <c r="S293" s="11">
        <f aca="true" t="shared" si="88" ref="S293:S303">P293-R293</f>
        <v>762905</v>
      </c>
      <c r="T293" s="3"/>
      <c r="Z293" s="64"/>
      <c r="AA293" s="102"/>
      <c r="AB293" s="104"/>
      <c r="AC293" s="104"/>
      <c r="AD293" s="104"/>
      <c r="AE293" s="104"/>
      <c r="AF293" s="104"/>
    </row>
    <row r="294" spans="1:32" s="14" customFormat="1" ht="10.5">
      <c r="A294" s="98">
        <v>24</v>
      </c>
      <c r="B294" s="1" t="s">
        <v>491</v>
      </c>
      <c r="C294" s="9">
        <v>6</v>
      </c>
      <c r="D294" s="10" t="s">
        <v>1252</v>
      </c>
      <c r="E294" s="10">
        <v>41973</v>
      </c>
      <c r="F294" s="10">
        <v>42003</v>
      </c>
      <c r="G294" s="9">
        <v>30</v>
      </c>
      <c r="H294" s="9">
        <v>30</v>
      </c>
      <c r="I294" s="11">
        <v>655</v>
      </c>
      <c r="J294" s="9">
        <f t="shared" si="86"/>
        <v>16</v>
      </c>
      <c r="K294" s="9">
        <v>9</v>
      </c>
      <c r="L294" s="9">
        <v>7</v>
      </c>
      <c r="M294" s="11">
        <f t="shared" si="87"/>
        <v>593.9</v>
      </c>
      <c r="N294" s="11">
        <v>237.2</v>
      </c>
      <c r="O294" s="11">
        <v>356.7</v>
      </c>
      <c r="P294" s="11">
        <v>34527070</v>
      </c>
      <c r="Q294" s="11"/>
      <c r="R294" s="11">
        <v>34016201</v>
      </c>
      <c r="S294" s="11">
        <f t="shared" si="88"/>
        <v>510869</v>
      </c>
      <c r="T294" s="3"/>
      <c r="Z294" s="64"/>
      <c r="AA294" s="102"/>
      <c r="AB294" s="77"/>
      <c r="AC294" s="77"/>
      <c r="AD294" s="77"/>
      <c r="AE294" s="77"/>
      <c r="AF294" s="104"/>
    </row>
    <row r="295" spans="1:32" s="89" customFormat="1" ht="10.5">
      <c r="A295" s="98">
        <v>25</v>
      </c>
      <c r="B295" s="1" t="s">
        <v>492</v>
      </c>
      <c r="C295" s="9">
        <v>5</v>
      </c>
      <c r="D295" s="10" t="s">
        <v>1252</v>
      </c>
      <c r="E295" s="10">
        <v>41973</v>
      </c>
      <c r="F295" s="10">
        <v>42003</v>
      </c>
      <c r="G295" s="9">
        <v>27</v>
      </c>
      <c r="H295" s="9">
        <v>27</v>
      </c>
      <c r="I295" s="11">
        <v>485.9</v>
      </c>
      <c r="J295" s="9">
        <f t="shared" si="86"/>
        <v>9</v>
      </c>
      <c r="K295" s="9">
        <v>3</v>
      </c>
      <c r="L295" s="9">
        <v>6</v>
      </c>
      <c r="M295" s="11">
        <f t="shared" si="87"/>
        <v>485.9</v>
      </c>
      <c r="N295" s="11">
        <v>120.9</v>
      </c>
      <c r="O295" s="11">
        <v>365</v>
      </c>
      <c r="P295" s="11">
        <v>28248364</v>
      </c>
      <c r="Q295" s="11"/>
      <c r="R295" s="11">
        <v>27830396</v>
      </c>
      <c r="S295" s="11">
        <f t="shared" si="88"/>
        <v>417968</v>
      </c>
      <c r="T295" s="3"/>
      <c r="Z295" s="64"/>
      <c r="AA295" s="102"/>
      <c r="AB295" s="105"/>
      <c r="AC295" s="105"/>
      <c r="AD295" s="105"/>
      <c r="AE295" s="105"/>
      <c r="AF295" s="105"/>
    </row>
    <row r="296" spans="1:32" s="89" customFormat="1" ht="10.5">
      <c r="A296" s="98">
        <v>26</v>
      </c>
      <c r="B296" s="1" t="s">
        <v>493</v>
      </c>
      <c r="C296" s="9">
        <v>4</v>
      </c>
      <c r="D296" s="10" t="s">
        <v>494</v>
      </c>
      <c r="E296" s="10">
        <v>41973</v>
      </c>
      <c r="F296" s="10">
        <v>42003</v>
      </c>
      <c r="G296" s="9">
        <v>5</v>
      </c>
      <c r="H296" s="9">
        <v>5</v>
      </c>
      <c r="I296" s="11">
        <v>101.4</v>
      </c>
      <c r="J296" s="9">
        <f t="shared" si="86"/>
        <v>4</v>
      </c>
      <c r="K296" s="9">
        <v>2</v>
      </c>
      <c r="L296" s="9">
        <v>2</v>
      </c>
      <c r="M296" s="11">
        <v>101.4</v>
      </c>
      <c r="N296" s="11">
        <v>60.9</v>
      </c>
      <c r="O296" s="11">
        <v>40.5</v>
      </c>
      <c r="P296" s="11">
        <v>5895008</v>
      </c>
      <c r="Q296" s="11"/>
      <c r="R296" s="11">
        <v>5807784</v>
      </c>
      <c r="S296" s="11">
        <f t="shared" si="88"/>
        <v>87224</v>
      </c>
      <c r="T296" s="3"/>
      <c r="Z296" s="64"/>
      <c r="AA296" s="102"/>
      <c r="AB296" s="105"/>
      <c r="AC296" s="105"/>
      <c r="AD296" s="105"/>
      <c r="AE296" s="105"/>
      <c r="AF296" s="105"/>
    </row>
    <row r="297" spans="1:32" s="89" customFormat="1" ht="10.5">
      <c r="A297" s="98">
        <v>27</v>
      </c>
      <c r="B297" s="1" t="s">
        <v>495</v>
      </c>
      <c r="C297" s="9">
        <v>3</v>
      </c>
      <c r="D297" s="10" t="s">
        <v>496</v>
      </c>
      <c r="E297" s="10">
        <v>41973</v>
      </c>
      <c r="F297" s="10">
        <v>42003</v>
      </c>
      <c r="G297" s="9">
        <v>22</v>
      </c>
      <c r="H297" s="9">
        <v>22</v>
      </c>
      <c r="I297" s="11">
        <v>338.6</v>
      </c>
      <c r="J297" s="9">
        <f t="shared" si="86"/>
        <v>8</v>
      </c>
      <c r="K297" s="9">
        <v>4</v>
      </c>
      <c r="L297" s="9">
        <v>4</v>
      </c>
      <c r="M297" s="11">
        <v>338.6</v>
      </c>
      <c r="N297" s="11">
        <v>170.9</v>
      </c>
      <c r="O297" s="11">
        <v>167.7</v>
      </c>
      <c r="P297" s="11">
        <v>19684906</v>
      </c>
      <c r="Q297" s="11"/>
      <c r="R297" s="11">
        <v>19393645</v>
      </c>
      <c r="S297" s="11">
        <f t="shared" si="88"/>
        <v>291261</v>
      </c>
      <c r="T297" s="3"/>
      <c r="Z297" s="64"/>
      <c r="AA297" s="102"/>
      <c r="AB297" s="105"/>
      <c r="AC297" s="105"/>
      <c r="AD297" s="105"/>
      <c r="AE297" s="105"/>
      <c r="AF297" s="105"/>
    </row>
    <row r="298" spans="1:32" s="89" customFormat="1" ht="10.5">
      <c r="A298" s="98">
        <v>28</v>
      </c>
      <c r="B298" s="1" t="s">
        <v>497</v>
      </c>
      <c r="C298" s="9">
        <v>2</v>
      </c>
      <c r="D298" s="10" t="s">
        <v>498</v>
      </c>
      <c r="E298" s="10">
        <v>41973</v>
      </c>
      <c r="F298" s="10">
        <v>42003</v>
      </c>
      <c r="G298" s="9">
        <v>29</v>
      </c>
      <c r="H298" s="9">
        <v>29</v>
      </c>
      <c r="I298" s="11">
        <v>480.9</v>
      </c>
      <c r="J298" s="9">
        <f t="shared" si="86"/>
        <v>8</v>
      </c>
      <c r="K298" s="9">
        <v>2</v>
      </c>
      <c r="L298" s="9">
        <v>6</v>
      </c>
      <c r="M298" s="11">
        <f t="shared" si="87"/>
        <v>480.9</v>
      </c>
      <c r="N298" s="11">
        <v>121</v>
      </c>
      <c r="O298" s="11">
        <v>359.9</v>
      </c>
      <c r="P298" s="11">
        <v>27957683</v>
      </c>
      <c r="Q298" s="11"/>
      <c r="R298" s="11">
        <v>27544016</v>
      </c>
      <c r="S298" s="11">
        <f t="shared" si="88"/>
        <v>413667</v>
      </c>
      <c r="T298" s="3"/>
      <c r="Z298" s="64"/>
      <c r="AA298" s="102"/>
      <c r="AB298" s="105"/>
      <c r="AC298" s="105"/>
      <c r="AD298" s="105"/>
      <c r="AE298" s="105"/>
      <c r="AF298" s="105"/>
    </row>
    <row r="299" spans="1:32" s="89" customFormat="1" ht="10.5">
      <c r="A299" s="98">
        <v>29</v>
      </c>
      <c r="B299" s="1" t="s">
        <v>499</v>
      </c>
      <c r="C299" s="9">
        <v>4</v>
      </c>
      <c r="D299" s="10" t="s">
        <v>496</v>
      </c>
      <c r="E299" s="10">
        <v>41973</v>
      </c>
      <c r="F299" s="10">
        <v>42003</v>
      </c>
      <c r="G299" s="9">
        <v>20</v>
      </c>
      <c r="H299" s="9">
        <v>20</v>
      </c>
      <c r="I299" s="11">
        <v>386.1</v>
      </c>
      <c r="J299" s="9">
        <f t="shared" si="86"/>
        <v>8</v>
      </c>
      <c r="K299" s="9">
        <v>3</v>
      </c>
      <c r="L299" s="9">
        <v>5</v>
      </c>
      <c r="M299" s="11">
        <v>316</v>
      </c>
      <c r="N299" s="11">
        <v>116.2</v>
      </c>
      <c r="O299" s="11">
        <v>199.8</v>
      </c>
      <c r="P299" s="11">
        <v>18371029</v>
      </c>
      <c r="Q299" s="11"/>
      <c r="R299" s="11">
        <v>18099208</v>
      </c>
      <c r="S299" s="11">
        <f t="shared" si="88"/>
        <v>271821</v>
      </c>
      <c r="T299" s="3"/>
      <c r="Z299" s="64"/>
      <c r="AA299" s="102"/>
      <c r="AB299" s="105"/>
      <c r="AC299" s="105"/>
      <c r="AD299" s="105"/>
      <c r="AE299" s="105"/>
      <c r="AF299" s="105"/>
    </row>
    <row r="300" spans="1:27" s="89" customFormat="1" ht="10.5">
      <c r="A300" s="98">
        <v>30</v>
      </c>
      <c r="B300" s="1" t="s">
        <v>500</v>
      </c>
      <c r="C300" s="9">
        <v>3</v>
      </c>
      <c r="D300" s="10" t="s">
        <v>1255</v>
      </c>
      <c r="E300" s="10">
        <v>41973</v>
      </c>
      <c r="F300" s="10">
        <v>42003</v>
      </c>
      <c r="G300" s="9">
        <v>9</v>
      </c>
      <c r="H300" s="9">
        <v>9</v>
      </c>
      <c r="I300" s="11">
        <v>90.6</v>
      </c>
      <c r="J300" s="9">
        <f t="shared" si="86"/>
        <v>2</v>
      </c>
      <c r="K300" s="9">
        <v>1</v>
      </c>
      <c r="L300" s="9">
        <v>1</v>
      </c>
      <c r="M300" s="11">
        <f t="shared" si="87"/>
        <v>90.6</v>
      </c>
      <c r="N300" s="11">
        <v>45.1</v>
      </c>
      <c r="O300" s="11">
        <v>45.5</v>
      </c>
      <c r="P300" s="11">
        <v>5267137</v>
      </c>
      <c r="Q300" s="11"/>
      <c r="R300" s="11">
        <v>5189203</v>
      </c>
      <c r="S300" s="11">
        <f t="shared" si="88"/>
        <v>77934</v>
      </c>
      <c r="T300" s="3"/>
      <c r="Z300" s="64"/>
      <c r="AA300" s="102"/>
    </row>
    <row r="301" spans="1:27" s="89" customFormat="1" ht="10.5">
      <c r="A301" s="98">
        <v>31</v>
      </c>
      <c r="B301" s="1" t="s">
        <v>501</v>
      </c>
      <c r="C301" s="9">
        <v>1</v>
      </c>
      <c r="D301" s="10" t="s">
        <v>498</v>
      </c>
      <c r="E301" s="10">
        <v>41973</v>
      </c>
      <c r="F301" s="10">
        <v>42003</v>
      </c>
      <c r="G301" s="9">
        <v>14</v>
      </c>
      <c r="H301" s="9">
        <v>14</v>
      </c>
      <c r="I301" s="11">
        <v>216.7</v>
      </c>
      <c r="J301" s="9">
        <f t="shared" si="86"/>
        <v>8</v>
      </c>
      <c r="K301" s="9">
        <v>3</v>
      </c>
      <c r="L301" s="9">
        <v>5</v>
      </c>
      <c r="M301" s="11">
        <f t="shared" si="87"/>
        <v>181.4</v>
      </c>
      <c r="N301" s="11">
        <v>69.2</v>
      </c>
      <c r="O301" s="11">
        <v>112.2</v>
      </c>
      <c r="P301" s="11">
        <v>10545900</v>
      </c>
      <c r="Q301" s="11"/>
      <c r="R301" s="11">
        <v>10389861</v>
      </c>
      <c r="S301" s="11">
        <f t="shared" si="88"/>
        <v>156039</v>
      </c>
      <c r="T301" s="3"/>
      <c r="Z301" s="64"/>
      <c r="AA301" s="102"/>
    </row>
    <row r="302" spans="1:27" s="89" customFormat="1" ht="10.5">
      <c r="A302" s="98">
        <v>32</v>
      </c>
      <c r="B302" s="1" t="s">
        <v>502</v>
      </c>
      <c r="C302" s="9">
        <v>2</v>
      </c>
      <c r="D302" s="10" t="s">
        <v>1252</v>
      </c>
      <c r="E302" s="10">
        <v>41973</v>
      </c>
      <c r="F302" s="10">
        <v>42003</v>
      </c>
      <c r="G302" s="9">
        <v>21</v>
      </c>
      <c r="H302" s="9">
        <v>21</v>
      </c>
      <c r="I302" s="11">
        <v>324.4</v>
      </c>
      <c r="J302" s="9">
        <f t="shared" si="86"/>
        <v>8</v>
      </c>
      <c r="K302" s="9">
        <v>5</v>
      </c>
      <c r="L302" s="9">
        <v>3</v>
      </c>
      <c r="M302" s="11">
        <f t="shared" si="87"/>
        <v>307.4</v>
      </c>
      <c r="N302" s="11">
        <v>183.1</v>
      </c>
      <c r="O302" s="11">
        <v>124.3</v>
      </c>
      <c r="P302" s="11">
        <v>17871058</v>
      </c>
      <c r="Q302" s="11"/>
      <c r="R302" s="11">
        <v>17606635</v>
      </c>
      <c r="S302" s="11">
        <f t="shared" si="88"/>
        <v>264423</v>
      </c>
      <c r="T302" s="3"/>
      <c r="Z302" s="64"/>
      <c r="AA302" s="102"/>
    </row>
    <row r="303" spans="1:30" s="89" customFormat="1" ht="10.5">
      <c r="A303" s="98">
        <v>33</v>
      </c>
      <c r="B303" s="1" t="s">
        <v>503</v>
      </c>
      <c r="C303" s="9">
        <v>1</v>
      </c>
      <c r="D303" s="10" t="s">
        <v>1252</v>
      </c>
      <c r="E303" s="10">
        <v>41973</v>
      </c>
      <c r="F303" s="10">
        <v>42003</v>
      </c>
      <c r="G303" s="9">
        <v>16</v>
      </c>
      <c r="H303" s="9">
        <v>16</v>
      </c>
      <c r="I303" s="11">
        <v>243.6</v>
      </c>
      <c r="J303" s="9">
        <f t="shared" si="86"/>
        <v>7</v>
      </c>
      <c r="K303" s="9">
        <v>2</v>
      </c>
      <c r="L303" s="9">
        <v>5</v>
      </c>
      <c r="M303" s="11">
        <f t="shared" si="87"/>
        <v>205.60000000000002</v>
      </c>
      <c r="N303" s="11">
        <v>46.7</v>
      </c>
      <c r="O303" s="11">
        <v>158.9</v>
      </c>
      <c r="P303" s="11">
        <v>11952796</v>
      </c>
      <c r="Q303" s="11"/>
      <c r="R303" s="11">
        <v>11775940</v>
      </c>
      <c r="S303" s="11">
        <f t="shared" si="88"/>
        <v>176856</v>
      </c>
      <c r="T303" s="3"/>
      <c r="Z303" s="64"/>
      <c r="AA303" s="102"/>
      <c r="AB303" s="105"/>
      <c r="AC303" s="105"/>
      <c r="AD303" s="105"/>
    </row>
    <row r="304" spans="1:27" s="89" customFormat="1" ht="10.5">
      <c r="A304" s="6" t="s">
        <v>849</v>
      </c>
      <c r="B304" s="1" t="s">
        <v>1174</v>
      </c>
      <c r="C304" s="9">
        <v>7</v>
      </c>
      <c r="D304" s="10" t="s">
        <v>1253</v>
      </c>
      <c r="E304" s="166">
        <v>41973</v>
      </c>
      <c r="F304" s="166">
        <v>42369</v>
      </c>
      <c r="G304" s="9">
        <v>15</v>
      </c>
      <c r="H304" s="9">
        <v>10</v>
      </c>
      <c r="I304" s="3">
        <v>173.5</v>
      </c>
      <c r="J304" s="9">
        <f>SUM(K304:L304)</f>
        <v>3</v>
      </c>
      <c r="K304" s="9">
        <v>2</v>
      </c>
      <c r="L304" s="9">
        <v>1</v>
      </c>
      <c r="M304" s="11">
        <f t="shared" si="87"/>
        <v>67</v>
      </c>
      <c r="N304" s="11">
        <v>45.5</v>
      </c>
      <c r="O304" s="11">
        <v>21.5</v>
      </c>
      <c r="P304" s="72">
        <v>3895124</v>
      </c>
      <c r="Q304" s="72"/>
      <c r="R304" s="72">
        <v>3837491</v>
      </c>
      <c r="S304" s="72">
        <f>P304-Q304-R304</f>
        <v>57633</v>
      </c>
      <c r="T304" s="3"/>
      <c r="Z304" s="64"/>
      <c r="AA304" s="102"/>
    </row>
    <row r="305" spans="1:30" ht="21">
      <c r="A305" s="31"/>
      <c r="B305" s="12" t="s">
        <v>1418</v>
      </c>
      <c r="C305" s="3"/>
      <c r="D305" s="10"/>
      <c r="E305" s="3"/>
      <c r="F305" s="3"/>
      <c r="G305" s="9"/>
      <c r="H305" s="9"/>
      <c r="I305" s="11"/>
      <c r="J305" s="9"/>
      <c r="K305" s="9"/>
      <c r="L305" s="9"/>
      <c r="M305" s="11"/>
      <c r="N305" s="11"/>
      <c r="O305" s="11"/>
      <c r="P305" s="15"/>
      <c r="Q305" s="11"/>
      <c r="R305" s="11"/>
      <c r="S305" s="11"/>
      <c r="T305" s="5"/>
      <c r="Z305" s="11"/>
      <c r="AA305" s="102"/>
      <c r="AB305" s="103"/>
      <c r="AC305" s="103"/>
      <c r="AD305" s="103"/>
    </row>
    <row r="306" spans="1:30" ht="31.5">
      <c r="A306" s="31"/>
      <c r="B306" s="1" t="s">
        <v>2121</v>
      </c>
      <c r="C306" s="3" t="s">
        <v>1721</v>
      </c>
      <c r="D306" s="10" t="s">
        <v>1721</v>
      </c>
      <c r="E306" s="3" t="s">
        <v>1721</v>
      </c>
      <c r="F306" s="3" t="s">
        <v>1721</v>
      </c>
      <c r="G306" s="9">
        <f aca="true" t="shared" si="89" ref="G306:M306">SUM(G307:G316)</f>
        <v>118</v>
      </c>
      <c r="H306" s="9">
        <f t="shared" si="89"/>
        <v>108</v>
      </c>
      <c r="I306" s="11">
        <f t="shared" si="89"/>
        <v>3240.9</v>
      </c>
      <c r="J306" s="9">
        <f t="shared" si="89"/>
        <v>48</v>
      </c>
      <c r="K306" s="9">
        <f t="shared" si="89"/>
        <v>17</v>
      </c>
      <c r="L306" s="9">
        <f t="shared" si="89"/>
        <v>31</v>
      </c>
      <c r="M306" s="11">
        <f t="shared" si="89"/>
        <v>2110.36</v>
      </c>
      <c r="N306" s="11">
        <f aca="true" t="shared" si="90" ref="N306:Y306">SUM(N307:N316)</f>
        <v>754.8000000000001</v>
      </c>
      <c r="O306" s="11">
        <f t="shared" si="90"/>
        <v>1355.56</v>
      </c>
      <c r="P306" s="11">
        <f t="shared" si="90"/>
        <v>62853701</v>
      </c>
      <c r="Q306" s="11">
        <f t="shared" si="90"/>
        <v>0</v>
      </c>
      <c r="R306" s="11">
        <f t="shared" si="90"/>
        <v>61381986</v>
      </c>
      <c r="S306" s="11">
        <f t="shared" si="90"/>
        <v>1471715</v>
      </c>
      <c r="T306" s="11"/>
      <c r="U306" s="11">
        <f t="shared" si="90"/>
        <v>0</v>
      </c>
      <c r="V306" s="11">
        <f t="shared" si="90"/>
        <v>0</v>
      </c>
      <c r="W306" s="11">
        <f t="shared" si="90"/>
        <v>0</v>
      </c>
      <c r="X306" s="11">
        <f t="shared" si="90"/>
        <v>0</v>
      </c>
      <c r="Y306" s="11">
        <f t="shared" si="90"/>
        <v>0</v>
      </c>
      <c r="Z306" s="11"/>
      <c r="AA306" s="11"/>
      <c r="AB306" s="77"/>
      <c r="AC306" s="77"/>
      <c r="AD306" s="103"/>
    </row>
    <row r="307" spans="1:30" ht="10.5">
      <c r="A307" s="31">
        <v>35</v>
      </c>
      <c r="B307" s="1" t="s">
        <v>487</v>
      </c>
      <c r="C307" s="9">
        <v>15</v>
      </c>
      <c r="D307" s="10" t="s">
        <v>1554</v>
      </c>
      <c r="E307" s="10">
        <v>41973</v>
      </c>
      <c r="F307" s="10">
        <v>42734</v>
      </c>
      <c r="G307" s="9">
        <v>4</v>
      </c>
      <c r="H307" s="9">
        <v>1</v>
      </c>
      <c r="I307" s="11">
        <v>88.2</v>
      </c>
      <c r="J307" s="9">
        <f aca="true" t="shared" si="91" ref="J307:J315">SUM(K307:L307)</f>
        <v>1</v>
      </c>
      <c r="K307" s="9">
        <v>0</v>
      </c>
      <c r="L307" s="9">
        <v>1</v>
      </c>
      <c r="M307" s="11">
        <f aca="true" t="shared" si="92" ref="M307:M315">SUM(N307:O307)</f>
        <v>22.3</v>
      </c>
      <c r="N307" s="11">
        <v>0</v>
      </c>
      <c r="O307" s="11">
        <v>22.3</v>
      </c>
      <c r="P307" s="11">
        <v>664170</v>
      </c>
      <c r="Q307" s="11"/>
      <c r="R307" s="11">
        <v>648619</v>
      </c>
      <c r="S307" s="11">
        <f aca="true" t="shared" si="93" ref="S307:S314">P307-R307</f>
        <v>15551</v>
      </c>
      <c r="T307" s="5"/>
      <c r="AA307" s="102"/>
      <c r="AB307" s="103"/>
      <c r="AC307" s="103"/>
      <c r="AD307" s="103"/>
    </row>
    <row r="308" spans="1:27" ht="10.5">
      <c r="A308" s="31">
        <v>36</v>
      </c>
      <c r="B308" s="1" t="s">
        <v>488</v>
      </c>
      <c r="C308" s="9">
        <v>7</v>
      </c>
      <c r="D308" s="10" t="s">
        <v>1554</v>
      </c>
      <c r="E308" s="10">
        <v>41973</v>
      </c>
      <c r="F308" s="10">
        <v>42003</v>
      </c>
      <c r="G308" s="9">
        <v>19</v>
      </c>
      <c r="H308" s="9">
        <v>19</v>
      </c>
      <c r="I308" s="11">
        <v>352.4</v>
      </c>
      <c r="J308" s="9">
        <f t="shared" si="91"/>
        <v>7</v>
      </c>
      <c r="K308" s="9">
        <v>0</v>
      </c>
      <c r="L308" s="9">
        <v>7</v>
      </c>
      <c r="M308" s="11">
        <f t="shared" si="92"/>
        <v>311.2</v>
      </c>
      <c r="N308" s="11">
        <v>0</v>
      </c>
      <c r="O308" s="11">
        <v>311.2</v>
      </c>
      <c r="P308" s="11">
        <v>9268595</v>
      </c>
      <c r="Q308" s="11"/>
      <c r="R308" s="11">
        <v>9051571</v>
      </c>
      <c r="S308" s="11">
        <f t="shared" si="93"/>
        <v>217024</v>
      </c>
      <c r="T308" s="5"/>
      <c r="AA308" s="102"/>
    </row>
    <row r="309" spans="1:27" s="101" customFormat="1" ht="10.5">
      <c r="A309" s="31">
        <v>37</v>
      </c>
      <c r="B309" s="1" t="s">
        <v>504</v>
      </c>
      <c r="C309" s="9">
        <v>3</v>
      </c>
      <c r="D309" s="10" t="s">
        <v>1553</v>
      </c>
      <c r="E309" s="10">
        <v>41973</v>
      </c>
      <c r="F309" s="10">
        <v>42003</v>
      </c>
      <c r="G309" s="9">
        <v>4</v>
      </c>
      <c r="H309" s="9">
        <v>4</v>
      </c>
      <c r="I309" s="11">
        <v>384.3</v>
      </c>
      <c r="J309" s="9">
        <f t="shared" si="91"/>
        <v>2</v>
      </c>
      <c r="K309" s="9">
        <v>0</v>
      </c>
      <c r="L309" s="9">
        <v>2</v>
      </c>
      <c r="M309" s="11">
        <f t="shared" si="92"/>
        <v>102.7</v>
      </c>
      <c r="N309" s="11">
        <v>0</v>
      </c>
      <c r="O309" s="11">
        <v>102.7</v>
      </c>
      <c r="P309" s="11">
        <v>3058755</v>
      </c>
      <c r="Q309" s="11"/>
      <c r="R309" s="11">
        <v>2987135</v>
      </c>
      <c r="S309" s="11">
        <f t="shared" si="93"/>
        <v>71620</v>
      </c>
      <c r="T309" s="5"/>
      <c r="Z309" s="64"/>
      <c r="AA309" s="102"/>
    </row>
    <row r="310" spans="1:27" ht="10.5">
      <c r="A310" s="31">
        <v>38</v>
      </c>
      <c r="B310" s="1" t="s">
        <v>505</v>
      </c>
      <c r="C310" s="9">
        <v>4</v>
      </c>
      <c r="D310" s="10" t="s">
        <v>1553</v>
      </c>
      <c r="E310" s="10">
        <v>41973</v>
      </c>
      <c r="F310" s="10">
        <v>42003</v>
      </c>
      <c r="G310" s="9">
        <v>23</v>
      </c>
      <c r="H310" s="9">
        <v>23</v>
      </c>
      <c r="I310" s="11">
        <v>340.9</v>
      </c>
      <c r="J310" s="9">
        <f t="shared" si="91"/>
        <v>7</v>
      </c>
      <c r="K310" s="9">
        <v>3</v>
      </c>
      <c r="L310" s="9">
        <v>4</v>
      </c>
      <c r="M310" s="11">
        <f t="shared" si="92"/>
        <v>300.6</v>
      </c>
      <c r="N310" s="11">
        <v>129.3</v>
      </c>
      <c r="O310" s="11">
        <v>171.3</v>
      </c>
      <c r="P310" s="11">
        <v>8952890</v>
      </c>
      <c r="Q310" s="11"/>
      <c r="R310" s="11">
        <v>8743259</v>
      </c>
      <c r="S310" s="11">
        <f t="shared" si="93"/>
        <v>209631</v>
      </c>
      <c r="T310" s="5"/>
      <c r="AA310" s="102"/>
    </row>
    <row r="311" spans="1:27" ht="10.5">
      <c r="A311" s="31">
        <v>39</v>
      </c>
      <c r="B311" s="1" t="s">
        <v>506</v>
      </c>
      <c r="C311" s="9">
        <v>5</v>
      </c>
      <c r="D311" s="10" t="s">
        <v>1554</v>
      </c>
      <c r="E311" s="10">
        <v>41973</v>
      </c>
      <c r="F311" s="10">
        <v>42003</v>
      </c>
      <c r="G311" s="9">
        <v>12</v>
      </c>
      <c r="H311" s="9">
        <v>12</v>
      </c>
      <c r="I311" s="11">
        <v>358.5</v>
      </c>
      <c r="J311" s="9">
        <f t="shared" si="91"/>
        <v>7</v>
      </c>
      <c r="K311" s="9">
        <v>5</v>
      </c>
      <c r="L311" s="9">
        <v>2</v>
      </c>
      <c r="M311" s="11">
        <f t="shared" si="92"/>
        <v>317.2</v>
      </c>
      <c r="N311" s="11">
        <v>222.5</v>
      </c>
      <c r="O311" s="11">
        <v>94.7</v>
      </c>
      <c r="P311" s="11">
        <v>9447295</v>
      </c>
      <c r="Q311" s="11"/>
      <c r="R311" s="11">
        <v>9226087</v>
      </c>
      <c r="S311" s="11">
        <f t="shared" si="93"/>
        <v>221208</v>
      </c>
      <c r="T311" s="5"/>
      <c r="AA311" s="102"/>
    </row>
    <row r="312" spans="1:27" ht="10.5">
      <c r="A312" s="31">
        <v>40</v>
      </c>
      <c r="B312" s="1" t="s">
        <v>507</v>
      </c>
      <c r="C312" s="9">
        <v>6</v>
      </c>
      <c r="D312" s="10" t="s">
        <v>1553</v>
      </c>
      <c r="E312" s="10">
        <v>41973</v>
      </c>
      <c r="F312" s="10">
        <v>42003</v>
      </c>
      <c r="G312" s="9">
        <v>14</v>
      </c>
      <c r="H312" s="9">
        <v>14</v>
      </c>
      <c r="I312" s="11">
        <v>342.7</v>
      </c>
      <c r="J312" s="9">
        <f t="shared" si="91"/>
        <v>6</v>
      </c>
      <c r="K312" s="9">
        <v>5</v>
      </c>
      <c r="L312" s="9">
        <v>1</v>
      </c>
      <c r="M312" s="11">
        <f t="shared" si="92"/>
        <v>262</v>
      </c>
      <c r="N312" s="11">
        <v>223.2</v>
      </c>
      <c r="O312" s="11">
        <v>38.8</v>
      </c>
      <c r="P312" s="11">
        <v>7803251</v>
      </c>
      <c r="Q312" s="11"/>
      <c r="R312" s="11">
        <v>7620538</v>
      </c>
      <c r="S312" s="11">
        <f t="shared" si="93"/>
        <v>182713</v>
      </c>
      <c r="T312" s="5"/>
      <c r="AA312" s="102"/>
    </row>
    <row r="313" spans="1:27" ht="10.5">
      <c r="A313" s="31">
        <v>41</v>
      </c>
      <c r="B313" s="1" t="s">
        <v>508</v>
      </c>
      <c r="C313" s="9">
        <v>8</v>
      </c>
      <c r="D313" s="10" t="s">
        <v>1554</v>
      </c>
      <c r="E313" s="10">
        <v>41973</v>
      </c>
      <c r="F313" s="10">
        <v>42003</v>
      </c>
      <c r="G313" s="9">
        <v>10</v>
      </c>
      <c r="H313" s="9">
        <v>10</v>
      </c>
      <c r="I313" s="11">
        <v>332</v>
      </c>
      <c r="J313" s="9">
        <f t="shared" si="91"/>
        <v>7</v>
      </c>
      <c r="K313" s="9">
        <v>3</v>
      </c>
      <c r="L313" s="9">
        <v>4</v>
      </c>
      <c r="M313" s="11">
        <f t="shared" si="92"/>
        <v>316.15999999999997</v>
      </c>
      <c r="N313" s="11">
        <v>127.1</v>
      </c>
      <c r="O313" s="11">
        <v>189.06</v>
      </c>
      <c r="P313" s="11">
        <v>9416321</v>
      </c>
      <c r="Q313" s="11"/>
      <c r="R313" s="11">
        <v>9195838</v>
      </c>
      <c r="S313" s="11">
        <f t="shared" si="93"/>
        <v>220483</v>
      </c>
      <c r="T313" s="5"/>
      <c r="AA313" s="102"/>
    </row>
    <row r="314" spans="1:27" ht="10.5">
      <c r="A314" s="31">
        <v>42</v>
      </c>
      <c r="B314" s="1" t="s">
        <v>509</v>
      </c>
      <c r="C314" s="9">
        <v>9</v>
      </c>
      <c r="D314" s="10" t="s">
        <v>1554</v>
      </c>
      <c r="E314" s="10">
        <v>41973</v>
      </c>
      <c r="F314" s="10">
        <v>42003</v>
      </c>
      <c r="G314" s="9">
        <v>14</v>
      </c>
      <c r="H314" s="9">
        <v>14</v>
      </c>
      <c r="I314" s="11">
        <v>345.9</v>
      </c>
      <c r="J314" s="9">
        <f t="shared" si="91"/>
        <v>6</v>
      </c>
      <c r="K314" s="9">
        <v>0</v>
      </c>
      <c r="L314" s="9">
        <v>6</v>
      </c>
      <c r="M314" s="11">
        <f t="shared" si="92"/>
        <v>264.7</v>
      </c>
      <c r="N314" s="11">
        <v>0</v>
      </c>
      <c r="O314" s="11">
        <v>264.7</v>
      </c>
      <c r="P314" s="11">
        <v>7883667</v>
      </c>
      <c r="Q314" s="11"/>
      <c r="R314" s="11">
        <v>7699071</v>
      </c>
      <c r="S314" s="11">
        <f t="shared" si="93"/>
        <v>184596</v>
      </c>
      <c r="T314" s="5"/>
      <c r="AA314" s="102"/>
    </row>
    <row r="315" spans="1:27" s="55" customFormat="1" ht="10.5">
      <c r="A315" s="6" t="s">
        <v>2227</v>
      </c>
      <c r="B315" s="1" t="s">
        <v>1196</v>
      </c>
      <c r="C315" s="9">
        <v>10</v>
      </c>
      <c r="D315" s="10" t="s">
        <v>1554</v>
      </c>
      <c r="E315" s="10">
        <v>41973</v>
      </c>
      <c r="F315" s="8">
        <v>42734</v>
      </c>
      <c r="G315" s="9">
        <v>14</v>
      </c>
      <c r="H315" s="9">
        <v>10</v>
      </c>
      <c r="I315" s="3">
        <v>346.1</v>
      </c>
      <c r="J315" s="9">
        <f t="shared" si="91"/>
        <v>4</v>
      </c>
      <c r="K315" s="9">
        <v>1</v>
      </c>
      <c r="L315" s="9">
        <v>3</v>
      </c>
      <c r="M315" s="11">
        <f t="shared" si="92"/>
        <v>173.7</v>
      </c>
      <c r="N315" s="3">
        <v>52.7</v>
      </c>
      <c r="O315" s="3">
        <v>121</v>
      </c>
      <c r="P315" s="11">
        <v>5173377</v>
      </c>
      <c r="Q315" s="72"/>
      <c r="R315" s="72">
        <v>5052243</v>
      </c>
      <c r="S315" s="72">
        <f>P315-Q315-R315</f>
        <v>121134</v>
      </c>
      <c r="T315" s="56"/>
      <c r="Z315" s="64"/>
      <c r="AA315" s="102"/>
    </row>
    <row r="316" spans="1:27" s="55" customFormat="1" ht="10.5">
      <c r="A316" s="6" t="s">
        <v>2226</v>
      </c>
      <c r="B316" s="1" t="s">
        <v>1641</v>
      </c>
      <c r="C316" s="9">
        <v>11</v>
      </c>
      <c r="D316" s="10" t="s">
        <v>1553</v>
      </c>
      <c r="E316" s="10">
        <v>41973</v>
      </c>
      <c r="F316" s="8">
        <v>42734</v>
      </c>
      <c r="G316" s="9">
        <v>4</v>
      </c>
      <c r="H316" s="9">
        <v>1</v>
      </c>
      <c r="I316" s="3">
        <v>349.9</v>
      </c>
      <c r="J316" s="9">
        <f>SUM(K316:L316)</f>
        <v>1</v>
      </c>
      <c r="K316" s="9">
        <v>0</v>
      </c>
      <c r="L316" s="9">
        <v>1</v>
      </c>
      <c r="M316" s="11">
        <f>SUM(N316:O316)</f>
        <v>39.8</v>
      </c>
      <c r="N316" s="3">
        <v>0</v>
      </c>
      <c r="O316" s="3">
        <v>39.8</v>
      </c>
      <c r="P316" s="11">
        <v>1185380</v>
      </c>
      <c r="Q316" s="72"/>
      <c r="R316" s="72">
        <v>1157625</v>
      </c>
      <c r="S316" s="72">
        <f>P316-Q316-R316</f>
        <v>27755</v>
      </c>
      <c r="T316" s="56"/>
      <c r="Z316" s="64"/>
      <c r="AA316" s="102"/>
    </row>
    <row r="317" spans="1:20" ht="17.25" customHeight="1">
      <c r="A317" s="31"/>
      <c r="B317" s="29" t="s">
        <v>202</v>
      </c>
      <c r="C317" s="9"/>
      <c r="D317" s="10"/>
      <c r="E317" s="8"/>
      <c r="F317" s="10"/>
      <c r="G317" s="9"/>
      <c r="H317" s="9"/>
      <c r="I317" s="11"/>
      <c r="J317" s="9"/>
      <c r="K317" s="9"/>
      <c r="L317" s="9"/>
      <c r="M317" s="11"/>
      <c r="N317" s="11"/>
      <c r="O317" s="11"/>
      <c r="P317" s="11"/>
      <c r="Q317" s="11"/>
      <c r="R317" s="11"/>
      <c r="S317" s="11"/>
      <c r="T317" s="5"/>
    </row>
    <row r="318" spans="1:20" ht="21">
      <c r="A318" s="31"/>
      <c r="B318" s="12" t="s">
        <v>178</v>
      </c>
      <c r="C318" s="9"/>
      <c r="D318" s="10"/>
      <c r="E318" s="8"/>
      <c r="F318" s="10"/>
      <c r="G318" s="9"/>
      <c r="H318" s="9"/>
      <c r="I318" s="11"/>
      <c r="J318" s="9"/>
      <c r="K318" s="9"/>
      <c r="L318" s="9"/>
      <c r="M318" s="11"/>
      <c r="N318" s="11"/>
      <c r="O318" s="11"/>
      <c r="P318" s="11"/>
      <c r="Q318" s="11"/>
      <c r="R318" s="11"/>
      <c r="S318" s="11"/>
      <c r="T318" s="5"/>
    </row>
    <row r="319" spans="1:20" ht="31.5">
      <c r="A319" s="31"/>
      <c r="B319" s="1" t="s">
        <v>1367</v>
      </c>
      <c r="C319" s="3" t="s">
        <v>1721</v>
      </c>
      <c r="D319" s="10" t="s">
        <v>1721</v>
      </c>
      <c r="E319" s="3" t="s">
        <v>1721</v>
      </c>
      <c r="F319" s="3" t="s">
        <v>1721</v>
      </c>
      <c r="G319" s="9">
        <f>G320</f>
        <v>16</v>
      </c>
      <c r="H319" s="9">
        <f aca="true" t="shared" si="94" ref="H319:O319">H320</f>
        <v>16</v>
      </c>
      <c r="I319" s="3">
        <f t="shared" si="94"/>
        <v>197.91</v>
      </c>
      <c r="J319" s="9">
        <f t="shared" si="94"/>
        <v>5</v>
      </c>
      <c r="K319" s="9">
        <f t="shared" si="94"/>
        <v>0</v>
      </c>
      <c r="L319" s="9">
        <f t="shared" si="94"/>
        <v>5</v>
      </c>
      <c r="M319" s="3">
        <f t="shared" si="94"/>
        <v>164.89</v>
      </c>
      <c r="N319" s="3">
        <f t="shared" si="94"/>
        <v>0</v>
      </c>
      <c r="O319" s="3">
        <f t="shared" si="94"/>
        <v>164.89</v>
      </c>
      <c r="P319" s="3"/>
      <c r="Q319" s="11"/>
      <c r="R319" s="11"/>
      <c r="S319" s="11"/>
      <c r="T319" s="3"/>
    </row>
    <row r="320" spans="1:20" ht="10.5">
      <c r="A320" s="31">
        <v>45</v>
      </c>
      <c r="B320" s="6" t="s">
        <v>119</v>
      </c>
      <c r="C320" s="9">
        <v>24</v>
      </c>
      <c r="D320" s="10">
        <v>39318</v>
      </c>
      <c r="E320" s="8">
        <v>41973</v>
      </c>
      <c r="F320" s="10">
        <v>42004</v>
      </c>
      <c r="G320" s="9">
        <v>16</v>
      </c>
      <c r="H320" s="9">
        <v>16</v>
      </c>
      <c r="I320" s="11">
        <v>197.91</v>
      </c>
      <c r="J320" s="9">
        <v>5</v>
      </c>
      <c r="K320" s="9"/>
      <c r="L320" s="9">
        <v>5</v>
      </c>
      <c r="M320" s="11">
        <f>SUM(N320:O320)</f>
        <v>164.89</v>
      </c>
      <c r="N320" s="11">
        <v>0</v>
      </c>
      <c r="O320" s="11">
        <v>164.89</v>
      </c>
      <c r="P320" s="11">
        <v>0</v>
      </c>
      <c r="Q320" s="11"/>
      <c r="R320" s="11"/>
      <c r="S320" s="11"/>
      <c r="T320" s="5"/>
    </row>
    <row r="321" spans="1:27" s="275" customFormat="1" ht="36" customHeight="1">
      <c r="A321" s="98"/>
      <c r="B321" s="53" t="s">
        <v>1511</v>
      </c>
      <c r="C321" s="61" t="s">
        <v>1721</v>
      </c>
      <c r="D321" s="61" t="s">
        <v>1721</v>
      </c>
      <c r="E321" s="61" t="s">
        <v>1721</v>
      </c>
      <c r="F321" s="61" t="s">
        <v>1721</v>
      </c>
      <c r="G321" s="57">
        <f aca="true" t="shared" si="95" ref="G321:S321">G322+G616</f>
        <v>3211</v>
      </c>
      <c r="H321" s="57">
        <f t="shared" si="95"/>
        <v>3080</v>
      </c>
      <c r="I321" s="13">
        <f t="shared" si="95"/>
        <v>64561.639999999985</v>
      </c>
      <c r="J321" s="54">
        <f t="shared" si="95"/>
        <v>1249</v>
      </c>
      <c r="K321" s="57">
        <f t="shared" si="95"/>
        <v>508</v>
      </c>
      <c r="L321" s="57">
        <f t="shared" si="95"/>
        <v>741</v>
      </c>
      <c r="M321" s="13">
        <f t="shared" si="95"/>
        <v>48754.340000000004</v>
      </c>
      <c r="N321" s="13">
        <f t="shared" si="95"/>
        <v>19168.43</v>
      </c>
      <c r="O321" s="13">
        <f t="shared" si="95"/>
        <v>29585.91000000001</v>
      </c>
      <c r="P321" s="13">
        <f t="shared" si="95"/>
        <v>1725285734.1699998</v>
      </c>
      <c r="Q321" s="13">
        <f t="shared" si="95"/>
        <v>551475916.871</v>
      </c>
      <c r="R321" s="13">
        <f t="shared" si="95"/>
        <v>472772981.9</v>
      </c>
      <c r="S321" s="13">
        <f t="shared" si="95"/>
        <v>701036835.399</v>
      </c>
      <c r="T321" s="16"/>
      <c r="Z321" s="277"/>
      <c r="AA321" s="278"/>
    </row>
    <row r="322" spans="1:27" s="279" customFormat="1" ht="31.5">
      <c r="A322" s="99"/>
      <c r="B322" s="58" t="s">
        <v>2191</v>
      </c>
      <c r="C322" s="61" t="s">
        <v>1721</v>
      </c>
      <c r="D322" s="62" t="s">
        <v>1721</v>
      </c>
      <c r="E322" s="61" t="s">
        <v>1721</v>
      </c>
      <c r="F322" s="61" t="s">
        <v>1721</v>
      </c>
      <c r="G322" s="57">
        <f aca="true" t="shared" si="96" ref="G322:S322">G325+G331+G342+G348+G360+G371+G383+G395+G410+G416+G435+G453+G464+G474+G480+G491+G502+G506+G516+G524+G536+G545+G559+G576+G586+G593+G600</f>
        <v>3016</v>
      </c>
      <c r="H322" s="57">
        <f t="shared" si="96"/>
        <v>2994</v>
      </c>
      <c r="I322" s="13">
        <f t="shared" si="96"/>
        <v>59428.359999999986</v>
      </c>
      <c r="J322" s="54">
        <f t="shared" si="96"/>
        <v>1211</v>
      </c>
      <c r="K322" s="57">
        <f t="shared" si="96"/>
        <v>500</v>
      </c>
      <c r="L322" s="57">
        <f t="shared" si="96"/>
        <v>711</v>
      </c>
      <c r="M322" s="13">
        <f t="shared" si="96"/>
        <v>47332.41</v>
      </c>
      <c r="N322" s="13">
        <f t="shared" si="96"/>
        <v>18861.93</v>
      </c>
      <c r="O322" s="13">
        <f t="shared" si="96"/>
        <v>28470.48000000001</v>
      </c>
      <c r="P322" s="13">
        <f t="shared" si="96"/>
        <v>1712088852.1699998</v>
      </c>
      <c r="Q322" s="13">
        <f t="shared" si="96"/>
        <v>551475916.871</v>
      </c>
      <c r="R322" s="13">
        <f t="shared" si="96"/>
        <v>464245174.13</v>
      </c>
      <c r="S322" s="13">
        <f t="shared" si="96"/>
        <v>696367761.169</v>
      </c>
      <c r="T322" s="56"/>
      <c r="Z322" s="280"/>
      <c r="AA322" s="280"/>
    </row>
    <row r="323" spans="1:27" s="55" customFormat="1" ht="21.75" customHeight="1">
      <c r="A323" s="99"/>
      <c r="B323" s="29" t="s">
        <v>1527</v>
      </c>
      <c r="C323" s="56"/>
      <c r="D323" s="83"/>
      <c r="E323" s="56"/>
      <c r="F323" s="56"/>
      <c r="G323" s="84"/>
      <c r="H323" s="84"/>
      <c r="I323" s="72"/>
      <c r="J323" s="84"/>
      <c r="K323" s="84"/>
      <c r="L323" s="84"/>
      <c r="M323" s="72"/>
      <c r="N323" s="72"/>
      <c r="O323" s="72"/>
      <c r="P323" s="72"/>
      <c r="Q323" s="72"/>
      <c r="R323" s="72"/>
      <c r="S323" s="72"/>
      <c r="T323" s="56"/>
      <c r="Z323" s="65"/>
      <c r="AA323" s="65"/>
    </row>
    <row r="324" spans="1:27" s="55" customFormat="1" ht="21">
      <c r="A324" s="99"/>
      <c r="B324" s="53" t="s">
        <v>306</v>
      </c>
      <c r="C324" s="56"/>
      <c r="D324" s="56"/>
      <c r="E324" s="56"/>
      <c r="F324" s="56"/>
      <c r="G324" s="9"/>
      <c r="H324" s="9"/>
      <c r="I324" s="11"/>
      <c r="J324" s="9"/>
      <c r="K324" s="9"/>
      <c r="L324" s="9"/>
      <c r="M324" s="11"/>
      <c r="N324" s="11"/>
      <c r="O324" s="11"/>
      <c r="P324" s="72"/>
      <c r="Q324" s="72"/>
      <c r="R324" s="72"/>
      <c r="S324" s="72"/>
      <c r="T324" s="56"/>
      <c r="Z324" s="65"/>
      <c r="AA324" s="65"/>
    </row>
    <row r="325" spans="1:27" s="55" customFormat="1" ht="31.5">
      <c r="A325" s="99"/>
      <c r="B325" s="30" t="s">
        <v>1572</v>
      </c>
      <c r="C325" s="5" t="s">
        <v>1721</v>
      </c>
      <c r="D325" s="10" t="s">
        <v>1721</v>
      </c>
      <c r="E325" s="5" t="s">
        <v>1721</v>
      </c>
      <c r="F325" s="5" t="s">
        <v>1721</v>
      </c>
      <c r="G325" s="9">
        <f aca="true" t="shared" si="97" ref="G325:O325">SUM(G326:G329)</f>
        <v>67</v>
      </c>
      <c r="H325" s="9">
        <f t="shared" si="97"/>
        <v>67</v>
      </c>
      <c r="I325" s="11">
        <f t="shared" si="97"/>
        <v>1913.6000000000001</v>
      </c>
      <c r="J325" s="9">
        <f t="shared" si="97"/>
        <v>25</v>
      </c>
      <c r="K325" s="9">
        <f t="shared" si="97"/>
        <v>2</v>
      </c>
      <c r="L325" s="9">
        <f t="shared" si="97"/>
        <v>23</v>
      </c>
      <c r="M325" s="11">
        <f>SUM(M326:M329)</f>
        <v>1271.6000000000001</v>
      </c>
      <c r="N325" s="11">
        <f t="shared" si="97"/>
        <v>89.7</v>
      </c>
      <c r="O325" s="11">
        <f t="shared" si="97"/>
        <v>1181.8999999999999</v>
      </c>
      <c r="P325" s="11">
        <f>SUM(P326:P329)</f>
        <v>46324388</v>
      </c>
      <c r="Q325" s="11">
        <f>SUM(Q326:Q329)</f>
        <v>14921412.709999999</v>
      </c>
      <c r="R325" s="11">
        <f>SUM(R326:R329)</f>
        <v>12561190.120000001</v>
      </c>
      <c r="S325" s="11">
        <f>SUM(S326:S329)</f>
        <v>18841785.17</v>
      </c>
      <c r="T325" s="56"/>
      <c r="Z325" s="226"/>
      <c r="AA325" s="65"/>
    </row>
    <row r="326" spans="1:27" s="55" customFormat="1" ht="10.5">
      <c r="A326" s="6" t="s">
        <v>1903</v>
      </c>
      <c r="B326" s="163" t="s">
        <v>1871</v>
      </c>
      <c r="C326" s="168" t="s">
        <v>1520</v>
      </c>
      <c r="D326" s="169" t="s">
        <v>1120</v>
      </c>
      <c r="E326" s="166">
        <v>42338</v>
      </c>
      <c r="F326" s="166">
        <v>42369</v>
      </c>
      <c r="G326" s="92">
        <v>10</v>
      </c>
      <c r="H326" s="92">
        <v>10</v>
      </c>
      <c r="I326" s="4">
        <v>502.1</v>
      </c>
      <c r="J326" s="92">
        <f>SUM(K326:L326)</f>
        <v>4</v>
      </c>
      <c r="K326" s="92">
        <v>0</v>
      </c>
      <c r="L326" s="92">
        <v>4</v>
      </c>
      <c r="M326" s="11">
        <f>SUM(N326:O326)</f>
        <v>196.1</v>
      </c>
      <c r="N326" s="71">
        <v>0</v>
      </c>
      <c r="O326" s="71">
        <v>196.1</v>
      </c>
      <c r="P326" s="11">
        <f>M326*36430</f>
        <v>7143923</v>
      </c>
      <c r="Q326" s="11">
        <v>2301108.08</v>
      </c>
      <c r="R326" s="68">
        <v>1937125.97</v>
      </c>
      <c r="S326" s="11">
        <f>P326-Q326-R326</f>
        <v>2905688.95</v>
      </c>
      <c r="T326" s="56"/>
      <c r="Z326" s="226"/>
      <c r="AA326" s="65"/>
    </row>
    <row r="327" spans="1:27" s="55" customFormat="1" ht="10.5">
      <c r="A327" s="6" t="s">
        <v>1520</v>
      </c>
      <c r="B327" s="163" t="s">
        <v>1872</v>
      </c>
      <c r="C327" s="168" t="s">
        <v>1903</v>
      </c>
      <c r="D327" s="169" t="s">
        <v>1121</v>
      </c>
      <c r="E327" s="166">
        <v>42338</v>
      </c>
      <c r="F327" s="166">
        <v>42369</v>
      </c>
      <c r="G327" s="92">
        <v>21</v>
      </c>
      <c r="H327" s="92">
        <v>21</v>
      </c>
      <c r="I327" s="4">
        <v>503.3</v>
      </c>
      <c r="J327" s="92">
        <f>SUM(K327:L327)</f>
        <v>7</v>
      </c>
      <c r="K327" s="92">
        <v>1</v>
      </c>
      <c r="L327" s="92">
        <v>6</v>
      </c>
      <c r="M327" s="11">
        <f>SUM(N327:O327)</f>
        <v>294.6</v>
      </c>
      <c r="N327" s="71">
        <v>26.8</v>
      </c>
      <c r="O327" s="71">
        <v>267.8</v>
      </c>
      <c r="P327" s="11">
        <f aca="true" t="shared" si="98" ref="P327:P380">M327*36430</f>
        <v>10732278</v>
      </c>
      <c r="Q327" s="11">
        <v>3456942.58</v>
      </c>
      <c r="R327" s="11">
        <v>2910134.17</v>
      </c>
      <c r="S327" s="11">
        <f>P327-Q327-R327</f>
        <v>4365201.25</v>
      </c>
      <c r="T327" s="56"/>
      <c r="Z327" s="65"/>
      <c r="AA327" s="65"/>
    </row>
    <row r="328" spans="1:27" s="55" customFormat="1" ht="10.5">
      <c r="A328" s="6" t="s">
        <v>1524</v>
      </c>
      <c r="B328" s="163" t="s">
        <v>709</v>
      </c>
      <c r="C328" s="168" t="s">
        <v>1524</v>
      </c>
      <c r="D328" s="169" t="s">
        <v>1122</v>
      </c>
      <c r="E328" s="166">
        <v>42338</v>
      </c>
      <c r="F328" s="166">
        <v>42369</v>
      </c>
      <c r="G328" s="92">
        <v>15</v>
      </c>
      <c r="H328" s="92">
        <v>15</v>
      </c>
      <c r="I328" s="4">
        <v>654.9</v>
      </c>
      <c r="J328" s="92">
        <f>SUM(K328:L328)</f>
        <v>9</v>
      </c>
      <c r="K328" s="92">
        <v>1</v>
      </c>
      <c r="L328" s="92">
        <v>8</v>
      </c>
      <c r="M328" s="11">
        <f>SUM(N328:O328)</f>
        <v>527.6</v>
      </c>
      <c r="N328" s="71">
        <v>62.9</v>
      </c>
      <c r="O328" s="71">
        <v>464.7</v>
      </c>
      <c r="P328" s="11">
        <f t="shared" si="98"/>
        <v>19220468</v>
      </c>
      <c r="Q328" s="11">
        <v>6191048.56</v>
      </c>
      <c r="R328" s="11">
        <v>5211767.78</v>
      </c>
      <c r="S328" s="11">
        <f>P328-Q328-R328</f>
        <v>7817651.660000001</v>
      </c>
      <c r="T328" s="56"/>
      <c r="Z328" s="65"/>
      <c r="AA328" s="65"/>
    </row>
    <row r="329" spans="1:27" s="55" customFormat="1" ht="10.5">
      <c r="A329" s="6" t="s">
        <v>1522</v>
      </c>
      <c r="B329" s="163" t="s">
        <v>1873</v>
      </c>
      <c r="C329" s="168" t="s">
        <v>1522</v>
      </c>
      <c r="D329" s="169" t="s">
        <v>1122</v>
      </c>
      <c r="E329" s="166">
        <v>42338</v>
      </c>
      <c r="F329" s="166">
        <v>42369</v>
      </c>
      <c r="G329" s="92">
        <v>21</v>
      </c>
      <c r="H329" s="92">
        <v>21</v>
      </c>
      <c r="I329" s="4">
        <v>253.3</v>
      </c>
      <c r="J329" s="92">
        <f>SUM(K329:L329)</f>
        <v>5</v>
      </c>
      <c r="K329" s="92">
        <v>0</v>
      </c>
      <c r="L329" s="92">
        <v>5</v>
      </c>
      <c r="M329" s="11">
        <f>SUM(N329:O329)</f>
        <v>253.3</v>
      </c>
      <c r="N329" s="71">
        <v>0</v>
      </c>
      <c r="O329" s="71">
        <v>253.3</v>
      </c>
      <c r="P329" s="11">
        <f t="shared" si="98"/>
        <v>9227719</v>
      </c>
      <c r="Q329" s="11">
        <v>2972313.49</v>
      </c>
      <c r="R329" s="11">
        <v>2502162.2</v>
      </c>
      <c r="S329" s="11">
        <f>P329-Q329-R329</f>
        <v>3753243.3099999996</v>
      </c>
      <c r="T329" s="56"/>
      <c r="Z329" s="65"/>
      <c r="AA329" s="65"/>
    </row>
    <row r="330" spans="1:27" s="91" customFormat="1" ht="21">
      <c r="A330" s="131"/>
      <c r="B330" s="12" t="s">
        <v>305</v>
      </c>
      <c r="C330" s="3"/>
      <c r="D330" s="10"/>
      <c r="E330" s="3"/>
      <c r="F330" s="3"/>
      <c r="G330" s="9"/>
      <c r="H330" s="9"/>
      <c r="I330" s="11"/>
      <c r="J330" s="9"/>
      <c r="K330" s="9"/>
      <c r="L330" s="9"/>
      <c r="M330" s="11"/>
      <c r="N330" s="11"/>
      <c r="O330" s="11"/>
      <c r="P330" s="11"/>
      <c r="Q330" s="11"/>
      <c r="R330" s="11"/>
      <c r="S330" s="11"/>
      <c r="T330" s="90"/>
      <c r="Z330" s="65"/>
      <c r="AA330" s="65"/>
    </row>
    <row r="331" spans="1:27" s="91" customFormat="1" ht="31.5">
      <c r="A331" s="131"/>
      <c r="B331" s="1" t="s">
        <v>1070</v>
      </c>
      <c r="C331" s="3" t="s">
        <v>1721</v>
      </c>
      <c r="D331" s="10" t="s">
        <v>1721</v>
      </c>
      <c r="E331" s="3" t="s">
        <v>1721</v>
      </c>
      <c r="F331" s="3" t="s">
        <v>1721</v>
      </c>
      <c r="G331" s="9">
        <f>SUM(G332:G339)</f>
        <v>95</v>
      </c>
      <c r="H331" s="9">
        <f aca="true" t="shared" si="99" ref="H331:O331">SUM(H332:H339)</f>
        <v>95</v>
      </c>
      <c r="I331" s="11">
        <f t="shared" si="99"/>
        <v>2220.1099999999997</v>
      </c>
      <c r="J331" s="9">
        <f t="shared" si="99"/>
        <v>40</v>
      </c>
      <c r="K331" s="9">
        <f t="shared" si="99"/>
        <v>1</v>
      </c>
      <c r="L331" s="9">
        <f t="shared" si="99"/>
        <v>39</v>
      </c>
      <c r="M331" s="11">
        <f>SUM(M332:M339)</f>
        <v>1418.58</v>
      </c>
      <c r="N331" s="11">
        <f t="shared" si="99"/>
        <v>22.2</v>
      </c>
      <c r="O331" s="11">
        <f t="shared" si="99"/>
        <v>1396.38</v>
      </c>
      <c r="P331" s="11">
        <f>SUM(P332:P339)</f>
        <v>51678869.400000006</v>
      </c>
      <c r="Q331" s="11">
        <f>SUM(Q332:Q339)</f>
        <v>16646129</v>
      </c>
      <c r="R331" s="11">
        <f>SUM(R332:R339)</f>
        <v>14013096.159999998</v>
      </c>
      <c r="S331" s="11">
        <f>SUM(S332:S339)</f>
        <v>21019644.24</v>
      </c>
      <c r="T331" s="90"/>
      <c r="Z331" s="65"/>
      <c r="AA331" s="65"/>
    </row>
    <row r="332" spans="1:27" s="91" customFormat="1" ht="10.5">
      <c r="A332" s="6" t="s">
        <v>2220</v>
      </c>
      <c r="B332" s="85" t="s">
        <v>2123</v>
      </c>
      <c r="C332" s="92">
        <v>15</v>
      </c>
      <c r="D332" s="169" t="s">
        <v>2019</v>
      </c>
      <c r="E332" s="166">
        <v>42338</v>
      </c>
      <c r="F332" s="166">
        <v>42369</v>
      </c>
      <c r="G332" s="92">
        <v>5</v>
      </c>
      <c r="H332" s="92">
        <v>5</v>
      </c>
      <c r="I332" s="4">
        <v>188.5</v>
      </c>
      <c r="J332" s="92">
        <f aca="true" t="shared" si="100" ref="J332:J339">SUM(K332:L332)</f>
        <v>4</v>
      </c>
      <c r="K332" s="92">
        <v>1</v>
      </c>
      <c r="L332" s="92">
        <v>3</v>
      </c>
      <c r="M332" s="11">
        <f aca="true" t="shared" si="101" ref="M332:M339">SUM(N332:O332)</f>
        <v>105.10000000000001</v>
      </c>
      <c r="N332" s="71">
        <v>22.2</v>
      </c>
      <c r="O332" s="71">
        <v>82.9</v>
      </c>
      <c r="P332" s="72">
        <f t="shared" si="98"/>
        <v>3828793.0000000005</v>
      </c>
      <c r="Q332" s="72">
        <v>1233281.28</v>
      </c>
      <c r="R332" s="72">
        <v>1038204.69</v>
      </c>
      <c r="S332" s="72">
        <f aca="true" t="shared" si="102" ref="S332:S339">P332-Q332-R332</f>
        <v>1557307.0300000007</v>
      </c>
      <c r="T332" s="90"/>
      <c r="Z332" s="65"/>
      <c r="AA332" s="65"/>
    </row>
    <row r="333" spans="1:27" s="91" customFormat="1" ht="10.5">
      <c r="A333" s="6" t="s">
        <v>1731</v>
      </c>
      <c r="B333" s="85" t="s">
        <v>2126</v>
      </c>
      <c r="C333" s="92">
        <v>16</v>
      </c>
      <c r="D333" s="169" t="s">
        <v>2019</v>
      </c>
      <c r="E333" s="166">
        <v>42338</v>
      </c>
      <c r="F333" s="166">
        <v>42369</v>
      </c>
      <c r="G333" s="92">
        <v>20</v>
      </c>
      <c r="H333" s="92">
        <v>20</v>
      </c>
      <c r="I333" s="4">
        <v>331.09</v>
      </c>
      <c r="J333" s="92">
        <f t="shared" si="100"/>
        <v>7</v>
      </c>
      <c r="K333" s="92">
        <v>0</v>
      </c>
      <c r="L333" s="92">
        <v>7</v>
      </c>
      <c r="M333" s="11">
        <f t="shared" si="101"/>
        <v>331.09</v>
      </c>
      <c r="N333" s="71">
        <v>0</v>
      </c>
      <c r="O333" s="71">
        <v>331.09</v>
      </c>
      <c r="P333" s="72">
        <f t="shared" si="98"/>
        <v>12061608.7</v>
      </c>
      <c r="Q333" s="72">
        <v>3885129.39</v>
      </c>
      <c r="R333" s="72">
        <v>3270591.72</v>
      </c>
      <c r="S333" s="72">
        <f t="shared" si="102"/>
        <v>4905887.589999998</v>
      </c>
      <c r="T333" s="90"/>
      <c r="Z333" s="65"/>
      <c r="AA333" s="65"/>
    </row>
    <row r="334" spans="1:27" s="91" customFormat="1" ht="10.5">
      <c r="A334" s="6" t="s">
        <v>1518</v>
      </c>
      <c r="B334" s="85" t="s">
        <v>2125</v>
      </c>
      <c r="C334" s="92">
        <v>21</v>
      </c>
      <c r="D334" s="169" t="s">
        <v>2019</v>
      </c>
      <c r="E334" s="166">
        <v>42338</v>
      </c>
      <c r="F334" s="166">
        <v>42369</v>
      </c>
      <c r="G334" s="92">
        <v>6</v>
      </c>
      <c r="H334" s="92">
        <v>6</v>
      </c>
      <c r="I334" s="4">
        <v>173.8</v>
      </c>
      <c r="J334" s="92">
        <f t="shared" si="100"/>
        <v>2</v>
      </c>
      <c r="K334" s="92">
        <v>0</v>
      </c>
      <c r="L334" s="92">
        <v>2</v>
      </c>
      <c r="M334" s="11">
        <f t="shared" si="101"/>
        <v>70.7</v>
      </c>
      <c r="N334" s="71">
        <v>0</v>
      </c>
      <c r="O334" s="71">
        <v>70.7</v>
      </c>
      <c r="P334" s="72">
        <f t="shared" si="98"/>
        <v>2575601</v>
      </c>
      <c r="Q334" s="72">
        <v>829619.28</v>
      </c>
      <c r="R334" s="72">
        <v>698392.69</v>
      </c>
      <c r="S334" s="72">
        <f t="shared" si="102"/>
        <v>1047589.03</v>
      </c>
      <c r="T334" s="90"/>
      <c r="Z334" s="65"/>
      <c r="AA334" s="65"/>
    </row>
    <row r="335" spans="1:27" s="91" customFormat="1" ht="10.5">
      <c r="A335" s="6" t="s">
        <v>1523</v>
      </c>
      <c r="B335" s="85" t="s">
        <v>1883</v>
      </c>
      <c r="C335" s="92">
        <v>22</v>
      </c>
      <c r="D335" s="169" t="s">
        <v>2019</v>
      </c>
      <c r="E335" s="166">
        <v>42338</v>
      </c>
      <c r="F335" s="166">
        <v>42369</v>
      </c>
      <c r="G335" s="92">
        <v>5</v>
      </c>
      <c r="H335" s="92">
        <v>5</v>
      </c>
      <c r="I335" s="4">
        <v>150.55</v>
      </c>
      <c r="J335" s="92">
        <f t="shared" si="100"/>
        <v>3</v>
      </c>
      <c r="K335" s="92">
        <v>0</v>
      </c>
      <c r="L335" s="92">
        <v>3</v>
      </c>
      <c r="M335" s="11">
        <f t="shared" si="101"/>
        <v>118.85</v>
      </c>
      <c r="N335" s="71">
        <v>0</v>
      </c>
      <c r="O335" s="71">
        <v>118.85</v>
      </c>
      <c r="P335" s="72">
        <f t="shared" si="98"/>
        <v>4329705.5</v>
      </c>
      <c r="Q335" s="72">
        <v>1394628.74</v>
      </c>
      <c r="R335" s="72">
        <v>1174030.71</v>
      </c>
      <c r="S335" s="72">
        <f t="shared" si="102"/>
        <v>1761046.0499999998</v>
      </c>
      <c r="T335" s="90"/>
      <c r="Z335" s="65"/>
      <c r="AA335" s="65"/>
    </row>
    <row r="336" spans="1:27" s="91" customFormat="1" ht="10.5">
      <c r="A336" s="6" t="s">
        <v>1730</v>
      </c>
      <c r="B336" s="85" t="s">
        <v>1881</v>
      </c>
      <c r="C336" s="92">
        <v>20</v>
      </c>
      <c r="D336" s="169" t="s">
        <v>2017</v>
      </c>
      <c r="E336" s="166">
        <v>42338</v>
      </c>
      <c r="F336" s="166">
        <v>42369</v>
      </c>
      <c r="G336" s="92">
        <v>8</v>
      </c>
      <c r="H336" s="92">
        <v>8</v>
      </c>
      <c r="I336" s="4">
        <v>221.2</v>
      </c>
      <c r="J336" s="92">
        <f t="shared" si="100"/>
        <v>5</v>
      </c>
      <c r="K336" s="92">
        <v>0</v>
      </c>
      <c r="L336" s="92">
        <v>5</v>
      </c>
      <c r="M336" s="11">
        <f t="shared" si="101"/>
        <v>141.15</v>
      </c>
      <c r="N336" s="71">
        <v>0</v>
      </c>
      <c r="O336" s="71">
        <v>141.15</v>
      </c>
      <c r="P336" s="72">
        <f t="shared" si="98"/>
        <v>5142094.5</v>
      </c>
      <c r="Q336" s="72">
        <v>1656304.97</v>
      </c>
      <c r="R336" s="72">
        <v>1394315.81</v>
      </c>
      <c r="S336" s="72">
        <f t="shared" si="102"/>
        <v>2091473.7200000002</v>
      </c>
      <c r="T336" s="90"/>
      <c r="Z336" s="65"/>
      <c r="AA336" s="65"/>
    </row>
    <row r="337" spans="1:27" s="91" customFormat="1" ht="10.5">
      <c r="A337" s="6" t="s">
        <v>1519</v>
      </c>
      <c r="B337" s="85" t="s">
        <v>1875</v>
      </c>
      <c r="C337" s="92">
        <v>11</v>
      </c>
      <c r="D337" s="169" t="s">
        <v>2019</v>
      </c>
      <c r="E337" s="166">
        <v>42338</v>
      </c>
      <c r="F337" s="166">
        <v>42369</v>
      </c>
      <c r="G337" s="92">
        <v>22</v>
      </c>
      <c r="H337" s="92">
        <v>22</v>
      </c>
      <c r="I337" s="4">
        <v>324</v>
      </c>
      <c r="J337" s="92">
        <f t="shared" si="100"/>
        <v>9</v>
      </c>
      <c r="K337" s="92">
        <v>0</v>
      </c>
      <c r="L337" s="92">
        <v>9</v>
      </c>
      <c r="M337" s="11">
        <f t="shared" si="101"/>
        <v>324</v>
      </c>
      <c r="N337" s="71">
        <v>0</v>
      </c>
      <c r="O337" s="71">
        <v>324</v>
      </c>
      <c r="P337" s="72">
        <f t="shared" si="98"/>
        <v>11803320</v>
      </c>
      <c r="Q337" s="72">
        <v>3801932.78</v>
      </c>
      <c r="R337" s="72">
        <v>3200554.89</v>
      </c>
      <c r="S337" s="72">
        <f t="shared" si="102"/>
        <v>4800832.33</v>
      </c>
      <c r="T337" s="90"/>
      <c r="Z337" s="65"/>
      <c r="AA337" s="65"/>
    </row>
    <row r="338" spans="1:27" s="91" customFormat="1" ht="10.5">
      <c r="A338" s="6" t="s">
        <v>1521</v>
      </c>
      <c r="B338" s="85" t="s">
        <v>1874</v>
      </c>
      <c r="C338" s="92">
        <v>13</v>
      </c>
      <c r="D338" s="169" t="s">
        <v>2017</v>
      </c>
      <c r="E338" s="166">
        <v>42338</v>
      </c>
      <c r="F338" s="166">
        <v>42369</v>
      </c>
      <c r="G338" s="92">
        <v>16</v>
      </c>
      <c r="H338" s="92">
        <v>16</v>
      </c>
      <c r="I338" s="4">
        <v>273.17</v>
      </c>
      <c r="J338" s="92">
        <f t="shared" si="100"/>
        <v>4</v>
      </c>
      <c r="K338" s="92">
        <v>0</v>
      </c>
      <c r="L338" s="92">
        <v>4</v>
      </c>
      <c r="M338" s="11">
        <f t="shared" si="101"/>
        <v>110.79</v>
      </c>
      <c r="N338" s="71">
        <v>0</v>
      </c>
      <c r="O338" s="71">
        <v>110.79</v>
      </c>
      <c r="P338" s="72">
        <f t="shared" si="98"/>
        <v>4036079.7</v>
      </c>
      <c r="Q338" s="72">
        <v>1300049.79</v>
      </c>
      <c r="R338" s="72">
        <v>1094411.96</v>
      </c>
      <c r="S338" s="72">
        <f t="shared" si="102"/>
        <v>1641617.9500000002</v>
      </c>
      <c r="T338" s="90"/>
      <c r="Z338" s="65"/>
      <c r="AA338" s="65"/>
    </row>
    <row r="339" spans="1:27" s="91" customFormat="1" ht="10.5">
      <c r="A339" s="6" t="s">
        <v>1729</v>
      </c>
      <c r="B339" s="1" t="s">
        <v>1876</v>
      </c>
      <c r="C339" s="9">
        <v>14</v>
      </c>
      <c r="D339" s="10" t="s">
        <v>2017</v>
      </c>
      <c r="E339" s="166">
        <v>42338</v>
      </c>
      <c r="F339" s="166">
        <v>42369</v>
      </c>
      <c r="G339" s="9">
        <v>13</v>
      </c>
      <c r="H339" s="9">
        <v>13</v>
      </c>
      <c r="I339" s="3">
        <v>557.8</v>
      </c>
      <c r="J339" s="92">
        <f t="shared" si="100"/>
        <v>6</v>
      </c>
      <c r="K339" s="9">
        <v>0</v>
      </c>
      <c r="L339" s="9">
        <v>6</v>
      </c>
      <c r="M339" s="11">
        <f t="shared" si="101"/>
        <v>216.9</v>
      </c>
      <c r="N339" s="11">
        <v>0</v>
      </c>
      <c r="O339" s="11">
        <v>216.9</v>
      </c>
      <c r="P339" s="72">
        <f t="shared" si="98"/>
        <v>7901667</v>
      </c>
      <c r="Q339" s="72">
        <v>2545182.77</v>
      </c>
      <c r="R339" s="72">
        <v>2142593.69</v>
      </c>
      <c r="S339" s="72">
        <f t="shared" si="102"/>
        <v>3213890.5400000005</v>
      </c>
      <c r="T339" s="90"/>
      <c r="Z339" s="65"/>
      <c r="AA339" s="65"/>
    </row>
    <row r="340" spans="1:27" s="55" customFormat="1" ht="21.75" customHeight="1">
      <c r="A340" s="99"/>
      <c r="B340" s="132" t="s">
        <v>24</v>
      </c>
      <c r="C340" s="5"/>
      <c r="D340" s="5"/>
      <c r="E340" s="5"/>
      <c r="F340" s="5"/>
      <c r="G340" s="9"/>
      <c r="H340" s="9"/>
      <c r="I340" s="11"/>
      <c r="J340" s="9"/>
      <c r="K340" s="9"/>
      <c r="L340" s="9"/>
      <c r="M340" s="13"/>
      <c r="N340" s="11"/>
      <c r="O340" s="11"/>
      <c r="P340" s="72"/>
      <c r="Q340" s="72"/>
      <c r="R340" s="72"/>
      <c r="S340" s="72"/>
      <c r="T340" s="56"/>
      <c r="Z340" s="65"/>
      <c r="AA340" s="65"/>
    </row>
    <row r="341" spans="1:27" s="55" customFormat="1" ht="21">
      <c r="A341" s="99"/>
      <c r="B341" s="53" t="s">
        <v>1311</v>
      </c>
      <c r="C341" s="5"/>
      <c r="D341" s="10"/>
      <c r="E341" s="5"/>
      <c r="F341" s="5"/>
      <c r="G341" s="9"/>
      <c r="H341" s="9"/>
      <c r="I341" s="11"/>
      <c r="J341" s="9"/>
      <c r="K341" s="9"/>
      <c r="L341" s="9"/>
      <c r="M341" s="13"/>
      <c r="N341" s="11"/>
      <c r="O341" s="11"/>
      <c r="P341" s="72"/>
      <c r="Q341" s="72"/>
      <c r="R341" s="72"/>
      <c r="S341" s="72"/>
      <c r="T341" s="56"/>
      <c r="Z341" s="65"/>
      <c r="AA341" s="65"/>
    </row>
    <row r="342" spans="1:27" s="55" customFormat="1" ht="31.5">
      <c r="A342" s="99"/>
      <c r="B342" s="1" t="s">
        <v>1578</v>
      </c>
      <c r="C342" s="3" t="s">
        <v>1721</v>
      </c>
      <c r="D342" s="10" t="s">
        <v>1721</v>
      </c>
      <c r="E342" s="3" t="s">
        <v>1721</v>
      </c>
      <c r="F342" s="3" t="s">
        <v>1721</v>
      </c>
      <c r="G342" s="9">
        <f>SUM(G343:G345)</f>
        <v>92</v>
      </c>
      <c r="H342" s="9">
        <f aca="true" t="shared" si="103" ref="H342:S342">SUM(H343:H345)</f>
        <v>92</v>
      </c>
      <c r="I342" s="11">
        <f t="shared" si="103"/>
        <v>1421.5</v>
      </c>
      <c r="J342" s="9">
        <f t="shared" si="103"/>
        <v>32</v>
      </c>
      <c r="K342" s="9">
        <f t="shared" si="103"/>
        <v>17</v>
      </c>
      <c r="L342" s="9">
        <f t="shared" si="103"/>
        <v>15</v>
      </c>
      <c r="M342" s="11">
        <f>SUM(M343:M345)</f>
        <v>1421.4999999999998</v>
      </c>
      <c r="N342" s="11">
        <f t="shared" si="103"/>
        <v>756.7</v>
      </c>
      <c r="O342" s="11">
        <f t="shared" si="103"/>
        <v>664.8</v>
      </c>
      <c r="P342" s="11">
        <f t="shared" si="103"/>
        <v>51785245</v>
      </c>
      <c r="Q342" s="11">
        <f t="shared" si="103"/>
        <v>16680393.33</v>
      </c>
      <c r="R342" s="11">
        <f t="shared" si="103"/>
        <v>14041940.67</v>
      </c>
      <c r="S342" s="11">
        <f t="shared" si="103"/>
        <v>21062910.999999996</v>
      </c>
      <c r="T342" s="56"/>
      <c r="Z342" s="65"/>
      <c r="AA342" s="65"/>
    </row>
    <row r="343" spans="1:27" s="55" customFormat="1" ht="10.5">
      <c r="A343" s="6" t="s">
        <v>1728</v>
      </c>
      <c r="B343" s="6" t="s">
        <v>708</v>
      </c>
      <c r="C343" s="172">
        <v>21</v>
      </c>
      <c r="D343" s="10">
        <v>40897</v>
      </c>
      <c r="E343" s="166">
        <v>42338</v>
      </c>
      <c r="F343" s="166">
        <v>42369</v>
      </c>
      <c r="G343" s="9">
        <v>31</v>
      </c>
      <c r="H343" s="9">
        <v>31</v>
      </c>
      <c r="I343" s="3">
        <v>525.1</v>
      </c>
      <c r="J343" s="9">
        <f>SUM(K343:L343)</f>
        <v>12</v>
      </c>
      <c r="K343" s="9">
        <v>5</v>
      </c>
      <c r="L343" s="9">
        <v>7</v>
      </c>
      <c r="M343" s="11">
        <f>SUM(N343:O343)</f>
        <v>525.1</v>
      </c>
      <c r="N343" s="11">
        <v>231.8</v>
      </c>
      <c r="O343" s="11">
        <v>293.3</v>
      </c>
      <c r="P343" s="11">
        <f t="shared" si="98"/>
        <v>19129393</v>
      </c>
      <c r="Q343" s="11">
        <v>6161712.66</v>
      </c>
      <c r="R343" s="11">
        <v>5187072.14</v>
      </c>
      <c r="S343" s="11">
        <f>P343-Q343-R343</f>
        <v>7780608.2</v>
      </c>
      <c r="T343" s="56"/>
      <c r="Z343" s="65"/>
      <c r="AA343" s="65"/>
    </row>
    <row r="344" spans="1:27" s="55" customFormat="1" ht="10.5">
      <c r="A344" s="6" t="s">
        <v>2218</v>
      </c>
      <c r="B344" s="6" t="s">
        <v>1826</v>
      </c>
      <c r="C344" s="5">
        <v>22</v>
      </c>
      <c r="D344" s="10">
        <v>40897</v>
      </c>
      <c r="E344" s="166">
        <v>42338</v>
      </c>
      <c r="F344" s="166">
        <v>42369</v>
      </c>
      <c r="G344" s="9">
        <v>40</v>
      </c>
      <c r="H344" s="9">
        <v>40</v>
      </c>
      <c r="I344" s="3">
        <v>523.1</v>
      </c>
      <c r="J344" s="9">
        <f>SUM(K344:L344)</f>
        <v>12</v>
      </c>
      <c r="K344" s="9">
        <v>6</v>
      </c>
      <c r="L344" s="9">
        <v>6</v>
      </c>
      <c r="M344" s="11">
        <f>SUM(N344:O344)</f>
        <v>523.0999999999999</v>
      </c>
      <c r="N344" s="11">
        <v>257.4</v>
      </c>
      <c r="O344" s="11">
        <v>265.7</v>
      </c>
      <c r="P344" s="11">
        <f t="shared" si="98"/>
        <v>19056532.999999996</v>
      </c>
      <c r="Q344" s="11">
        <v>6138243.93</v>
      </c>
      <c r="R344" s="11">
        <v>5167315.63</v>
      </c>
      <c r="S344" s="11">
        <f>P344-Q344-R344</f>
        <v>7750973.439999997</v>
      </c>
      <c r="T344" s="56"/>
      <c r="Z344" s="65"/>
      <c r="AA344" s="65"/>
    </row>
    <row r="345" spans="1:27" s="55" customFormat="1" ht="10.5">
      <c r="A345" s="6" t="s">
        <v>2219</v>
      </c>
      <c r="B345" s="6" t="s">
        <v>1827</v>
      </c>
      <c r="C345" s="155">
        <v>20</v>
      </c>
      <c r="D345" s="18">
        <v>40897</v>
      </c>
      <c r="E345" s="166">
        <v>42338</v>
      </c>
      <c r="F345" s="166">
        <v>42369</v>
      </c>
      <c r="G345" s="17">
        <v>21</v>
      </c>
      <c r="H345" s="17">
        <v>21</v>
      </c>
      <c r="I345" s="19">
        <v>373.3</v>
      </c>
      <c r="J345" s="17">
        <f>SUM(K345:L345)</f>
        <v>8</v>
      </c>
      <c r="K345" s="17">
        <v>6</v>
      </c>
      <c r="L345" s="17">
        <v>2</v>
      </c>
      <c r="M345" s="11">
        <f>SUM(N345:O345)</f>
        <v>373.3</v>
      </c>
      <c r="N345" s="74">
        <v>267.5</v>
      </c>
      <c r="O345" s="74">
        <v>105.8</v>
      </c>
      <c r="P345" s="11">
        <f t="shared" si="98"/>
        <v>13599319</v>
      </c>
      <c r="Q345" s="11">
        <v>4380436.74</v>
      </c>
      <c r="R345" s="11">
        <v>3687552.9</v>
      </c>
      <c r="S345" s="11">
        <f>P345-Q345-R345</f>
        <v>5531329.359999999</v>
      </c>
      <c r="T345" s="56"/>
      <c r="Z345" s="65"/>
      <c r="AA345" s="65"/>
    </row>
    <row r="346" spans="1:27" s="55" customFormat="1" ht="24" customHeight="1">
      <c r="A346" s="98"/>
      <c r="B346" s="173" t="s">
        <v>25</v>
      </c>
      <c r="C346" s="174"/>
      <c r="D346" s="175"/>
      <c r="E346" s="176"/>
      <c r="F346" s="176"/>
      <c r="G346" s="177"/>
      <c r="H346" s="177"/>
      <c r="I346" s="178"/>
      <c r="J346" s="177"/>
      <c r="K346" s="177"/>
      <c r="L346" s="177"/>
      <c r="M346" s="178"/>
      <c r="N346" s="178"/>
      <c r="O346" s="178"/>
      <c r="P346" s="11"/>
      <c r="Q346" s="11"/>
      <c r="R346" s="11"/>
      <c r="S346" s="11"/>
      <c r="T346" s="56"/>
      <c r="Z346" s="65"/>
      <c r="AA346" s="65"/>
    </row>
    <row r="347" spans="1:27" s="55" customFormat="1" ht="21">
      <c r="A347" s="98"/>
      <c r="B347" s="53" t="s">
        <v>2001</v>
      </c>
      <c r="C347" s="5"/>
      <c r="D347" s="10"/>
      <c r="E347" s="5"/>
      <c r="F347" s="5"/>
      <c r="G347" s="9"/>
      <c r="H347" s="9"/>
      <c r="I347" s="11"/>
      <c r="J347" s="9"/>
      <c r="K347" s="9"/>
      <c r="L347" s="9"/>
      <c r="M347" s="11"/>
      <c r="N347" s="11"/>
      <c r="O347" s="11"/>
      <c r="P347" s="11"/>
      <c r="Q347" s="11"/>
      <c r="R347" s="11"/>
      <c r="S347" s="11"/>
      <c r="T347" s="56"/>
      <c r="Z347" s="65"/>
      <c r="AA347" s="65"/>
    </row>
    <row r="348" spans="1:27" s="55" customFormat="1" ht="31.5">
      <c r="A348" s="98"/>
      <c r="B348" s="30" t="s">
        <v>1079</v>
      </c>
      <c r="C348" s="5" t="s">
        <v>1721</v>
      </c>
      <c r="D348" s="10" t="s">
        <v>1721</v>
      </c>
      <c r="E348" s="5" t="s">
        <v>1721</v>
      </c>
      <c r="F348" s="5" t="s">
        <v>1721</v>
      </c>
      <c r="G348" s="9">
        <f>SUM(G349:G358)</f>
        <v>179</v>
      </c>
      <c r="H348" s="9">
        <f aca="true" t="shared" si="104" ref="H348:S348">SUM(H349:H358)</f>
        <v>179</v>
      </c>
      <c r="I348" s="11">
        <f t="shared" si="104"/>
        <v>3114.5</v>
      </c>
      <c r="J348" s="9">
        <f t="shared" si="104"/>
        <v>70</v>
      </c>
      <c r="K348" s="9">
        <f t="shared" si="104"/>
        <v>40</v>
      </c>
      <c r="L348" s="9">
        <f t="shared" si="104"/>
        <v>30</v>
      </c>
      <c r="M348" s="11">
        <f>SUM(M349:M358)</f>
        <v>2905.899999999999</v>
      </c>
      <c r="N348" s="11">
        <f t="shared" si="104"/>
        <v>1662.6999999999998</v>
      </c>
      <c r="O348" s="11">
        <f t="shared" si="104"/>
        <v>1243.2</v>
      </c>
      <c r="P348" s="11">
        <f t="shared" si="104"/>
        <v>105074710.56</v>
      </c>
      <c r="Q348" s="11">
        <f t="shared" si="104"/>
        <v>33845306.730000004</v>
      </c>
      <c r="R348" s="11">
        <f t="shared" si="104"/>
        <v>28491761.519999996</v>
      </c>
      <c r="S348" s="11">
        <f t="shared" si="104"/>
        <v>42737642.31</v>
      </c>
      <c r="T348" s="56"/>
      <c r="Z348" s="65"/>
      <c r="AA348" s="65"/>
    </row>
    <row r="349" spans="1:27" s="55" customFormat="1" ht="10.5">
      <c r="A349" s="6" t="s">
        <v>850</v>
      </c>
      <c r="B349" s="6" t="s">
        <v>425</v>
      </c>
      <c r="C349" s="7" t="s">
        <v>2229</v>
      </c>
      <c r="D349" s="10">
        <v>40809</v>
      </c>
      <c r="E349" s="166">
        <v>42338</v>
      </c>
      <c r="F349" s="166">
        <v>42369</v>
      </c>
      <c r="G349" s="5">
        <v>25</v>
      </c>
      <c r="H349" s="5">
        <v>25</v>
      </c>
      <c r="I349" s="3">
        <v>421.9</v>
      </c>
      <c r="J349" s="9">
        <f>SUM(K349:L349)</f>
        <v>9</v>
      </c>
      <c r="K349" s="5">
        <v>6</v>
      </c>
      <c r="L349" s="5">
        <v>3</v>
      </c>
      <c r="M349" s="11">
        <f aca="true" t="shared" si="105" ref="M349:M358">SUM(N349:O349)</f>
        <v>421.9</v>
      </c>
      <c r="N349" s="11">
        <v>264.2</v>
      </c>
      <c r="O349" s="11">
        <v>157.7</v>
      </c>
      <c r="P349" s="72">
        <f t="shared" si="98"/>
        <v>15369817</v>
      </c>
      <c r="Q349" s="72">
        <v>4950726.66</v>
      </c>
      <c r="R349" s="72">
        <v>4167636.13</v>
      </c>
      <c r="S349" s="72">
        <f aca="true" t="shared" si="106" ref="S349:S358">P349-Q349-R349</f>
        <v>6251454.21</v>
      </c>
      <c r="T349" s="56"/>
      <c r="Z349" s="65"/>
      <c r="AA349" s="65"/>
    </row>
    <row r="350" spans="1:27" s="55" customFormat="1" ht="10.5">
      <c r="A350" s="6" t="s">
        <v>1724</v>
      </c>
      <c r="B350" s="6" t="s">
        <v>426</v>
      </c>
      <c r="C350" s="7" t="s">
        <v>2228</v>
      </c>
      <c r="D350" s="10">
        <v>40809</v>
      </c>
      <c r="E350" s="166">
        <v>42338</v>
      </c>
      <c r="F350" s="166">
        <v>42369</v>
      </c>
      <c r="G350" s="5">
        <v>15</v>
      </c>
      <c r="H350" s="5">
        <v>15</v>
      </c>
      <c r="I350" s="3">
        <v>421.7</v>
      </c>
      <c r="J350" s="9">
        <f aca="true" t="shared" si="107" ref="J350:J358">SUM(K350:L350)</f>
        <v>9</v>
      </c>
      <c r="K350" s="5">
        <v>5</v>
      </c>
      <c r="L350" s="5">
        <v>4</v>
      </c>
      <c r="M350" s="11">
        <f t="shared" si="105"/>
        <v>345.9</v>
      </c>
      <c r="N350" s="11">
        <v>158</v>
      </c>
      <c r="O350" s="11">
        <v>187.9</v>
      </c>
      <c r="P350" s="72">
        <v>12568894.43</v>
      </c>
      <c r="Q350" s="72">
        <v>4048529.71</v>
      </c>
      <c r="R350" s="72">
        <v>3408145.9</v>
      </c>
      <c r="S350" s="72">
        <f t="shared" si="106"/>
        <v>5112218.819999998</v>
      </c>
      <c r="T350" s="56"/>
      <c r="Z350" s="65"/>
      <c r="AA350" s="65"/>
    </row>
    <row r="351" spans="1:27" s="55" customFormat="1" ht="10.5">
      <c r="A351" s="6" t="s">
        <v>2217</v>
      </c>
      <c r="B351" s="6" t="s">
        <v>2128</v>
      </c>
      <c r="C351" s="7" t="s">
        <v>2233</v>
      </c>
      <c r="D351" s="10">
        <v>40809</v>
      </c>
      <c r="E351" s="166">
        <v>42338</v>
      </c>
      <c r="F351" s="166">
        <v>42369</v>
      </c>
      <c r="G351" s="9">
        <v>22</v>
      </c>
      <c r="H351" s="9">
        <v>22</v>
      </c>
      <c r="I351" s="3">
        <v>383.4</v>
      </c>
      <c r="J351" s="9">
        <f t="shared" si="107"/>
        <v>8</v>
      </c>
      <c r="K351" s="9">
        <v>3</v>
      </c>
      <c r="L351" s="9">
        <v>5</v>
      </c>
      <c r="M351" s="11">
        <f t="shared" si="105"/>
        <v>383.4</v>
      </c>
      <c r="N351" s="11">
        <v>144.2</v>
      </c>
      <c r="O351" s="11">
        <v>239.2</v>
      </c>
      <c r="P351" s="72">
        <f t="shared" si="98"/>
        <v>13967262</v>
      </c>
      <c r="Q351" s="72">
        <v>4498953.78</v>
      </c>
      <c r="R351" s="72">
        <v>3787323.29</v>
      </c>
      <c r="S351" s="72">
        <f t="shared" si="106"/>
        <v>5680984.929999999</v>
      </c>
      <c r="T351" s="56"/>
      <c r="Z351" s="65"/>
      <c r="AA351" s="65"/>
    </row>
    <row r="352" spans="1:27" s="55" customFormat="1" ht="10.5">
      <c r="A352" s="6" t="s">
        <v>1723</v>
      </c>
      <c r="B352" s="6" t="s">
        <v>2129</v>
      </c>
      <c r="C352" s="7" t="s">
        <v>2231</v>
      </c>
      <c r="D352" s="10">
        <v>40809</v>
      </c>
      <c r="E352" s="166">
        <v>42338</v>
      </c>
      <c r="F352" s="166">
        <v>42369</v>
      </c>
      <c r="G352" s="9">
        <v>20</v>
      </c>
      <c r="H352" s="9">
        <v>20</v>
      </c>
      <c r="I352" s="3">
        <v>407.6</v>
      </c>
      <c r="J352" s="9">
        <f t="shared" si="107"/>
        <v>8</v>
      </c>
      <c r="K352" s="9">
        <v>6</v>
      </c>
      <c r="L352" s="9">
        <v>2</v>
      </c>
      <c r="M352" s="11">
        <f t="shared" si="105"/>
        <v>407.6</v>
      </c>
      <c r="N352" s="11">
        <v>305.1</v>
      </c>
      <c r="O352" s="11">
        <v>102.5</v>
      </c>
      <c r="P352" s="72">
        <v>14666478.81</v>
      </c>
      <c r="Q352" s="72">
        <v>4724176.46</v>
      </c>
      <c r="R352" s="72">
        <v>3976920.93</v>
      </c>
      <c r="S352" s="72">
        <f t="shared" si="106"/>
        <v>5965381.420000002</v>
      </c>
      <c r="T352" s="56"/>
      <c r="Z352" s="65"/>
      <c r="AA352" s="65"/>
    </row>
    <row r="353" spans="1:27" s="55" customFormat="1" ht="10.5">
      <c r="A353" s="6" t="s">
        <v>1530</v>
      </c>
      <c r="B353" s="6" t="s">
        <v>2130</v>
      </c>
      <c r="C353" s="7" t="s">
        <v>2230</v>
      </c>
      <c r="D353" s="10">
        <v>40810</v>
      </c>
      <c r="E353" s="166">
        <v>42338</v>
      </c>
      <c r="F353" s="166">
        <v>42369</v>
      </c>
      <c r="G353" s="9">
        <v>31</v>
      </c>
      <c r="H353" s="9">
        <v>31</v>
      </c>
      <c r="I353" s="3">
        <v>392.3</v>
      </c>
      <c r="J353" s="9">
        <f t="shared" si="107"/>
        <v>9</v>
      </c>
      <c r="K353" s="9">
        <v>6</v>
      </c>
      <c r="L353" s="9">
        <v>3</v>
      </c>
      <c r="M353" s="11">
        <f t="shared" si="105"/>
        <v>392.29999999999995</v>
      </c>
      <c r="N353" s="11">
        <v>245.1</v>
      </c>
      <c r="O353" s="11">
        <v>147.2</v>
      </c>
      <c r="P353" s="72">
        <v>14291489</v>
      </c>
      <c r="Q353" s="72">
        <v>4603389.59</v>
      </c>
      <c r="R353" s="72">
        <v>3875239.76</v>
      </c>
      <c r="S353" s="72">
        <f t="shared" si="106"/>
        <v>5812859.65</v>
      </c>
      <c r="T353" s="56"/>
      <c r="Z353" s="65"/>
      <c r="AA353" s="65"/>
    </row>
    <row r="354" spans="1:27" s="55" customFormat="1" ht="10.5">
      <c r="A354" s="6" t="s">
        <v>1528</v>
      </c>
      <c r="B354" s="6" t="s">
        <v>432</v>
      </c>
      <c r="C354" s="7" t="s">
        <v>261</v>
      </c>
      <c r="D354" s="10">
        <v>40865</v>
      </c>
      <c r="E354" s="166">
        <v>42338</v>
      </c>
      <c r="F354" s="166">
        <v>42369</v>
      </c>
      <c r="G354" s="9">
        <v>9</v>
      </c>
      <c r="H354" s="9">
        <v>9</v>
      </c>
      <c r="I354" s="3">
        <v>141.9</v>
      </c>
      <c r="J354" s="9">
        <f t="shared" si="107"/>
        <v>3</v>
      </c>
      <c r="K354" s="9">
        <v>1</v>
      </c>
      <c r="L354" s="9">
        <v>2</v>
      </c>
      <c r="M354" s="11">
        <f t="shared" si="105"/>
        <v>108</v>
      </c>
      <c r="N354" s="11">
        <v>36.8</v>
      </c>
      <c r="O354" s="11">
        <v>71.2</v>
      </c>
      <c r="P354" s="72">
        <f t="shared" si="98"/>
        <v>3934440</v>
      </c>
      <c r="Q354" s="72">
        <v>1267310.93</v>
      </c>
      <c r="R354" s="72">
        <v>1066851.63</v>
      </c>
      <c r="S354" s="72">
        <f t="shared" si="106"/>
        <v>1600277.4400000004</v>
      </c>
      <c r="T354" s="56"/>
      <c r="Z354" s="65"/>
      <c r="AA354" s="65"/>
    </row>
    <row r="355" spans="1:27" s="55" customFormat="1" ht="10.5">
      <c r="A355" s="6" t="s">
        <v>1529</v>
      </c>
      <c r="B355" s="6" t="s">
        <v>433</v>
      </c>
      <c r="C355" s="7" t="s">
        <v>260</v>
      </c>
      <c r="D355" s="10">
        <v>40865</v>
      </c>
      <c r="E355" s="166">
        <v>42338</v>
      </c>
      <c r="F355" s="166">
        <v>42369</v>
      </c>
      <c r="G355" s="9">
        <v>8</v>
      </c>
      <c r="H355" s="9">
        <v>8</v>
      </c>
      <c r="I355" s="3">
        <v>152</v>
      </c>
      <c r="J355" s="9">
        <f t="shared" si="107"/>
        <v>4</v>
      </c>
      <c r="K355" s="9">
        <v>4</v>
      </c>
      <c r="L355" s="9">
        <v>0</v>
      </c>
      <c r="M355" s="11">
        <f t="shared" si="105"/>
        <v>152</v>
      </c>
      <c r="N355" s="11">
        <v>152</v>
      </c>
      <c r="O355" s="11">
        <v>0</v>
      </c>
      <c r="P355" s="72">
        <v>5411943.57</v>
      </c>
      <c r="Q355" s="72">
        <v>1743225.26</v>
      </c>
      <c r="R355" s="72">
        <v>1467487.32</v>
      </c>
      <c r="S355" s="72">
        <f>P355-Q355-R355</f>
        <v>2201230.99</v>
      </c>
      <c r="T355" s="56"/>
      <c r="Z355" s="65"/>
      <c r="AA355" s="65"/>
    </row>
    <row r="356" spans="1:27" s="55" customFormat="1" ht="10.5">
      <c r="A356" s="6" t="s">
        <v>1727</v>
      </c>
      <c r="B356" s="6" t="s">
        <v>434</v>
      </c>
      <c r="C356" s="7" t="s">
        <v>259</v>
      </c>
      <c r="D356" s="10">
        <v>40865</v>
      </c>
      <c r="E356" s="166">
        <v>42338</v>
      </c>
      <c r="F356" s="166">
        <v>42369</v>
      </c>
      <c r="G356" s="9">
        <v>10</v>
      </c>
      <c r="H356" s="9">
        <v>10</v>
      </c>
      <c r="I356" s="3">
        <v>253</v>
      </c>
      <c r="J356" s="9">
        <f t="shared" si="107"/>
        <v>4</v>
      </c>
      <c r="K356" s="9">
        <v>2</v>
      </c>
      <c r="L356" s="9">
        <v>2</v>
      </c>
      <c r="M356" s="11">
        <f t="shared" si="105"/>
        <v>166.2</v>
      </c>
      <c r="N356" s="11">
        <v>96.2</v>
      </c>
      <c r="O356" s="11">
        <v>70</v>
      </c>
      <c r="P356" s="72">
        <v>5898522.12</v>
      </c>
      <c r="Q356" s="72">
        <v>1899955.65</v>
      </c>
      <c r="R356" s="72">
        <v>1599426.59</v>
      </c>
      <c r="S356" s="72">
        <f t="shared" si="106"/>
        <v>2399139.88</v>
      </c>
      <c r="T356" s="56"/>
      <c r="Z356" s="65"/>
      <c r="AA356" s="65"/>
    </row>
    <row r="357" spans="1:27" s="55" customFormat="1" ht="10.5">
      <c r="A357" s="6" t="s">
        <v>1726</v>
      </c>
      <c r="B357" s="6" t="s">
        <v>435</v>
      </c>
      <c r="C357" s="7" t="s">
        <v>258</v>
      </c>
      <c r="D357" s="10">
        <v>40865</v>
      </c>
      <c r="E357" s="166">
        <v>42338</v>
      </c>
      <c r="F357" s="166">
        <v>42369</v>
      </c>
      <c r="G357" s="9">
        <v>12</v>
      </c>
      <c r="H357" s="9">
        <v>12</v>
      </c>
      <c r="I357" s="3">
        <v>229.8</v>
      </c>
      <c r="J357" s="9">
        <f t="shared" si="107"/>
        <v>5</v>
      </c>
      <c r="K357" s="9">
        <v>2</v>
      </c>
      <c r="L357" s="9">
        <v>3</v>
      </c>
      <c r="M357" s="11">
        <f t="shared" si="105"/>
        <v>217.7</v>
      </c>
      <c r="N357" s="11">
        <v>114.5</v>
      </c>
      <c r="O357" s="11">
        <v>103.2</v>
      </c>
      <c r="P357" s="72">
        <v>7639776.63</v>
      </c>
      <c r="Q357" s="72">
        <v>2460826.04</v>
      </c>
      <c r="R357" s="72">
        <v>2071580.23</v>
      </c>
      <c r="S357" s="72">
        <f t="shared" si="106"/>
        <v>3107370.36</v>
      </c>
      <c r="T357" s="56"/>
      <c r="Z357" s="65"/>
      <c r="AA357" s="65"/>
    </row>
    <row r="358" spans="1:27" s="55" customFormat="1" ht="10.5">
      <c r="A358" s="6" t="s">
        <v>1725</v>
      </c>
      <c r="B358" s="6" t="s">
        <v>441</v>
      </c>
      <c r="C358" s="7" t="s">
        <v>1726</v>
      </c>
      <c r="D358" s="10">
        <v>40781</v>
      </c>
      <c r="E358" s="166">
        <v>42338</v>
      </c>
      <c r="F358" s="166">
        <v>42369</v>
      </c>
      <c r="G358" s="9">
        <v>27</v>
      </c>
      <c r="H358" s="9">
        <v>27</v>
      </c>
      <c r="I358" s="3">
        <v>310.9</v>
      </c>
      <c r="J358" s="9">
        <f t="shared" si="107"/>
        <v>11</v>
      </c>
      <c r="K358" s="9">
        <v>5</v>
      </c>
      <c r="L358" s="9">
        <v>6</v>
      </c>
      <c r="M358" s="11">
        <f t="shared" si="105"/>
        <v>310.9</v>
      </c>
      <c r="N358" s="11">
        <v>146.6</v>
      </c>
      <c r="O358" s="11">
        <v>164.3</v>
      </c>
      <c r="P358" s="72">
        <f t="shared" si="98"/>
        <v>11326087</v>
      </c>
      <c r="Q358" s="72">
        <v>3648212.65</v>
      </c>
      <c r="R358" s="72">
        <v>3071149.74</v>
      </c>
      <c r="S358" s="72">
        <f t="shared" si="106"/>
        <v>4606724.609999999</v>
      </c>
      <c r="T358" s="56"/>
      <c r="Z358" s="65"/>
      <c r="AA358" s="65"/>
    </row>
    <row r="359" spans="1:27" s="55" customFormat="1" ht="21.75" customHeight="1">
      <c r="A359" s="99"/>
      <c r="B359" s="29" t="s">
        <v>1356</v>
      </c>
      <c r="C359" s="21"/>
      <c r="D359" s="22"/>
      <c r="E359" s="23"/>
      <c r="F359" s="23"/>
      <c r="G359" s="24"/>
      <c r="H359" s="24"/>
      <c r="I359" s="73"/>
      <c r="J359" s="24"/>
      <c r="K359" s="24"/>
      <c r="L359" s="24"/>
      <c r="M359" s="73"/>
      <c r="N359" s="73"/>
      <c r="O359" s="73"/>
      <c r="P359" s="72"/>
      <c r="Q359" s="72"/>
      <c r="R359" s="72"/>
      <c r="S359" s="72"/>
      <c r="T359" s="56"/>
      <c r="Z359" s="65"/>
      <c r="AA359" s="65"/>
    </row>
    <row r="360" spans="1:27" s="55" customFormat="1" ht="31.5">
      <c r="A360" s="98"/>
      <c r="B360" s="27" t="s">
        <v>1046</v>
      </c>
      <c r="C360" s="5" t="s">
        <v>1721</v>
      </c>
      <c r="D360" s="10" t="s">
        <v>1721</v>
      </c>
      <c r="E360" s="5" t="s">
        <v>1721</v>
      </c>
      <c r="F360" s="5" t="s">
        <v>1721</v>
      </c>
      <c r="G360" s="9">
        <f>SUM(G361:G369)</f>
        <v>85</v>
      </c>
      <c r="H360" s="9">
        <f aca="true" t="shared" si="108" ref="H360:S360">SUM(H361:H369)</f>
        <v>74</v>
      </c>
      <c r="I360" s="11">
        <f t="shared" si="108"/>
        <v>1736.6000000000001</v>
      </c>
      <c r="J360" s="9">
        <f t="shared" si="108"/>
        <v>34</v>
      </c>
      <c r="K360" s="9">
        <f t="shared" si="108"/>
        <v>14</v>
      </c>
      <c r="L360" s="9">
        <f t="shared" si="108"/>
        <v>20</v>
      </c>
      <c r="M360" s="11">
        <f t="shared" si="108"/>
        <v>1143</v>
      </c>
      <c r="N360" s="11">
        <f t="shared" si="108"/>
        <v>455</v>
      </c>
      <c r="O360" s="11">
        <f t="shared" si="108"/>
        <v>688.0000000000001</v>
      </c>
      <c r="P360" s="11">
        <f>SUM(P361:P369)</f>
        <v>41639490</v>
      </c>
      <c r="Q360" s="11">
        <f t="shared" si="108"/>
        <v>13412373.940000001</v>
      </c>
      <c r="R360" s="11">
        <f t="shared" si="108"/>
        <v>11290846.430000002</v>
      </c>
      <c r="S360" s="11">
        <f t="shared" si="108"/>
        <v>16936269.630000003</v>
      </c>
      <c r="T360" s="56"/>
      <c r="Z360" s="65"/>
      <c r="AA360" s="65"/>
    </row>
    <row r="361" spans="1:27" s="55" customFormat="1" ht="10.5">
      <c r="A361" s="6" t="s">
        <v>1526</v>
      </c>
      <c r="B361" s="6" t="s">
        <v>2098</v>
      </c>
      <c r="C361" s="7" t="s">
        <v>1730</v>
      </c>
      <c r="D361" s="10">
        <v>39022</v>
      </c>
      <c r="E361" s="166">
        <v>42338</v>
      </c>
      <c r="F361" s="166">
        <v>42369</v>
      </c>
      <c r="G361" s="9">
        <v>7</v>
      </c>
      <c r="H361" s="9">
        <v>7</v>
      </c>
      <c r="I361" s="3">
        <v>177.2</v>
      </c>
      <c r="J361" s="9">
        <f aca="true" t="shared" si="109" ref="J361:J369">SUM(K361:L361)</f>
        <v>4</v>
      </c>
      <c r="K361" s="9">
        <v>1</v>
      </c>
      <c r="L361" s="9">
        <v>3</v>
      </c>
      <c r="M361" s="11">
        <f aca="true" t="shared" si="110" ref="M361:M369">SUM(N361:O361)</f>
        <v>140.7</v>
      </c>
      <c r="N361" s="11">
        <v>46.8</v>
      </c>
      <c r="O361" s="11">
        <v>93.9</v>
      </c>
      <c r="P361" s="72">
        <f t="shared" si="98"/>
        <v>5125701</v>
      </c>
      <c r="Q361" s="72">
        <v>1651024.51</v>
      </c>
      <c r="R361" s="72">
        <v>1389870.6</v>
      </c>
      <c r="S361" s="72">
        <f aca="true" t="shared" si="111" ref="S361:S369">P361-Q361-R361</f>
        <v>2084805.8900000001</v>
      </c>
      <c r="T361" s="56"/>
      <c r="Z361" s="65"/>
      <c r="AA361" s="65"/>
    </row>
    <row r="362" spans="1:27" s="55" customFormat="1" ht="10.5">
      <c r="A362" s="6" t="s">
        <v>1525</v>
      </c>
      <c r="B362" s="6" t="s">
        <v>1833</v>
      </c>
      <c r="C362" s="7" t="s">
        <v>1729</v>
      </c>
      <c r="D362" s="10">
        <v>39052</v>
      </c>
      <c r="E362" s="166">
        <v>42338</v>
      </c>
      <c r="F362" s="166">
        <v>42369</v>
      </c>
      <c r="G362" s="9">
        <v>11</v>
      </c>
      <c r="H362" s="9">
        <v>11</v>
      </c>
      <c r="I362" s="3">
        <v>175.8</v>
      </c>
      <c r="J362" s="9">
        <f t="shared" si="109"/>
        <v>5</v>
      </c>
      <c r="K362" s="9">
        <v>1</v>
      </c>
      <c r="L362" s="9">
        <v>4</v>
      </c>
      <c r="M362" s="11">
        <f t="shared" si="110"/>
        <v>175.8</v>
      </c>
      <c r="N362" s="11">
        <v>33.9</v>
      </c>
      <c r="O362" s="11">
        <v>141.9</v>
      </c>
      <c r="P362" s="72">
        <f t="shared" si="98"/>
        <v>6404394</v>
      </c>
      <c r="Q362" s="72">
        <v>2062900.56</v>
      </c>
      <c r="R362" s="72">
        <v>1736597.38</v>
      </c>
      <c r="S362" s="72">
        <f t="shared" si="111"/>
        <v>2604896.0599999996</v>
      </c>
      <c r="T362" s="56"/>
      <c r="Z362" s="65"/>
      <c r="AA362" s="65"/>
    </row>
    <row r="363" spans="1:27" s="55" customFormat="1" ht="10.5">
      <c r="A363" s="6" t="s">
        <v>2222</v>
      </c>
      <c r="B363" s="6" t="s">
        <v>1830</v>
      </c>
      <c r="C363" s="7" t="s">
        <v>2220</v>
      </c>
      <c r="D363" s="10">
        <v>39023</v>
      </c>
      <c r="E363" s="166">
        <v>42338</v>
      </c>
      <c r="F363" s="166">
        <v>42369</v>
      </c>
      <c r="G363" s="9">
        <v>7</v>
      </c>
      <c r="H363" s="9">
        <v>7</v>
      </c>
      <c r="I363" s="3">
        <v>260.5</v>
      </c>
      <c r="J363" s="9">
        <f t="shared" si="109"/>
        <v>4</v>
      </c>
      <c r="K363" s="9">
        <v>0</v>
      </c>
      <c r="L363" s="9">
        <v>4</v>
      </c>
      <c r="M363" s="11">
        <f t="shared" si="110"/>
        <v>116.9</v>
      </c>
      <c r="N363" s="11">
        <v>0</v>
      </c>
      <c r="O363" s="11">
        <v>116.9</v>
      </c>
      <c r="P363" s="72">
        <f t="shared" si="98"/>
        <v>4258667</v>
      </c>
      <c r="Q363" s="72">
        <v>1371746.73</v>
      </c>
      <c r="R363" s="72">
        <v>1154768.11</v>
      </c>
      <c r="S363" s="72">
        <f t="shared" si="111"/>
        <v>1732152.16</v>
      </c>
      <c r="T363" s="56"/>
      <c r="Z363" s="65"/>
      <c r="AA363" s="65"/>
    </row>
    <row r="364" spans="1:27" s="55" customFormat="1" ht="10.5">
      <c r="A364" s="6" t="s">
        <v>851</v>
      </c>
      <c r="B364" s="6" t="s">
        <v>525</v>
      </c>
      <c r="C364" s="7" t="s">
        <v>1728</v>
      </c>
      <c r="D364" s="10">
        <v>39052</v>
      </c>
      <c r="E364" s="166">
        <v>42338</v>
      </c>
      <c r="F364" s="166">
        <v>42369</v>
      </c>
      <c r="G364" s="9">
        <v>5</v>
      </c>
      <c r="H364" s="9">
        <v>5</v>
      </c>
      <c r="I364" s="3">
        <v>162.2</v>
      </c>
      <c r="J364" s="9">
        <f t="shared" si="109"/>
        <v>2</v>
      </c>
      <c r="K364" s="9">
        <v>0</v>
      </c>
      <c r="L364" s="9">
        <v>2</v>
      </c>
      <c r="M364" s="11">
        <f t="shared" si="110"/>
        <v>81.8</v>
      </c>
      <c r="N364" s="11">
        <v>0</v>
      </c>
      <c r="O364" s="11">
        <v>81.8</v>
      </c>
      <c r="P364" s="72">
        <f t="shared" si="98"/>
        <v>2979974</v>
      </c>
      <c r="Q364" s="72">
        <v>959870.68</v>
      </c>
      <c r="R364" s="72">
        <v>808041.33</v>
      </c>
      <c r="S364" s="72">
        <f t="shared" si="111"/>
        <v>1212061.9899999998</v>
      </c>
      <c r="T364" s="56"/>
      <c r="Z364" s="65"/>
      <c r="AA364" s="65"/>
    </row>
    <row r="365" spans="1:27" s="55" customFormat="1" ht="10.5">
      <c r="A365" s="6" t="s">
        <v>1534</v>
      </c>
      <c r="B365" s="6" t="s">
        <v>524</v>
      </c>
      <c r="C365" s="7" t="s">
        <v>2219</v>
      </c>
      <c r="D365" s="10">
        <v>39052</v>
      </c>
      <c r="E365" s="166">
        <v>42338</v>
      </c>
      <c r="F365" s="166">
        <v>42369</v>
      </c>
      <c r="G365" s="9">
        <v>11</v>
      </c>
      <c r="H365" s="9">
        <v>11</v>
      </c>
      <c r="I365" s="3">
        <v>244.2</v>
      </c>
      <c r="J365" s="9">
        <f t="shared" si="109"/>
        <v>5</v>
      </c>
      <c r="K365" s="9">
        <v>3</v>
      </c>
      <c r="L365" s="9">
        <v>2</v>
      </c>
      <c r="M365" s="11">
        <f t="shared" si="110"/>
        <v>212.6</v>
      </c>
      <c r="N365" s="11">
        <v>134.2</v>
      </c>
      <c r="O365" s="11">
        <v>78.4</v>
      </c>
      <c r="P365" s="72">
        <f t="shared" si="98"/>
        <v>7745018</v>
      </c>
      <c r="Q365" s="72">
        <v>2494725.02</v>
      </c>
      <c r="R365" s="72">
        <v>2100117.19</v>
      </c>
      <c r="S365" s="72">
        <f t="shared" si="111"/>
        <v>3150175.7900000005</v>
      </c>
      <c r="T365" s="56"/>
      <c r="Z365" s="65"/>
      <c r="AA365" s="65"/>
    </row>
    <row r="366" spans="1:27" s="55" customFormat="1" ht="10.5">
      <c r="A366" s="6" t="s">
        <v>1533</v>
      </c>
      <c r="B366" s="6" t="s">
        <v>2099</v>
      </c>
      <c r="C366" s="7" t="s">
        <v>1731</v>
      </c>
      <c r="D366" s="10">
        <v>39023</v>
      </c>
      <c r="E366" s="166">
        <v>42338</v>
      </c>
      <c r="F366" s="166">
        <v>42369</v>
      </c>
      <c r="G366" s="9">
        <v>4</v>
      </c>
      <c r="H366" s="9">
        <v>4</v>
      </c>
      <c r="I366" s="3">
        <v>222.2</v>
      </c>
      <c r="J366" s="9">
        <f t="shared" si="109"/>
        <v>1</v>
      </c>
      <c r="K366" s="9">
        <v>0</v>
      </c>
      <c r="L366" s="9">
        <v>1</v>
      </c>
      <c r="M366" s="11">
        <f t="shared" si="110"/>
        <v>57.6</v>
      </c>
      <c r="N366" s="11">
        <v>0</v>
      </c>
      <c r="O366" s="11">
        <v>57.6</v>
      </c>
      <c r="P366" s="72">
        <f t="shared" si="98"/>
        <v>2098368</v>
      </c>
      <c r="Q366" s="72">
        <v>675899.16</v>
      </c>
      <c r="R366" s="72">
        <v>568987.54</v>
      </c>
      <c r="S366" s="72">
        <f t="shared" si="111"/>
        <v>853481.2999999998</v>
      </c>
      <c r="T366" s="56"/>
      <c r="Z366" s="65"/>
      <c r="AA366" s="65"/>
    </row>
    <row r="367" spans="1:27" s="55" customFormat="1" ht="10.5">
      <c r="A367" s="6" t="s">
        <v>1532</v>
      </c>
      <c r="B367" s="6" t="s">
        <v>526</v>
      </c>
      <c r="C367" s="7" t="s">
        <v>1525</v>
      </c>
      <c r="D367" s="10">
        <v>39063</v>
      </c>
      <c r="E367" s="166">
        <v>42338</v>
      </c>
      <c r="F367" s="166">
        <v>42369</v>
      </c>
      <c r="G367" s="9">
        <v>20</v>
      </c>
      <c r="H367" s="9">
        <v>20</v>
      </c>
      <c r="I367" s="3">
        <v>240.9</v>
      </c>
      <c r="J367" s="9">
        <f t="shared" si="109"/>
        <v>10</v>
      </c>
      <c r="K367" s="9">
        <v>8</v>
      </c>
      <c r="L367" s="9">
        <v>2</v>
      </c>
      <c r="M367" s="11">
        <f t="shared" si="110"/>
        <v>240.9</v>
      </c>
      <c r="N367" s="11">
        <v>202.5</v>
      </c>
      <c r="O367" s="11">
        <v>38.4</v>
      </c>
      <c r="P367" s="72">
        <f t="shared" si="98"/>
        <v>8775987</v>
      </c>
      <c r="Q367" s="72">
        <v>2826807.42</v>
      </c>
      <c r="R367" s="72">
        <v>2379671.83</v>
      </c>
      <c r="S367" s="72">
        <f t="shared" si="111"/>
        <v>3569507.75</v>
      </c>
      <c r="T367" s="56"/>
      <c r="Z367" s="65"/>
      <c r="AA367" s="65"/>
    </row>
    <row r="368" spans="1:27" s="55" customFormat="1" ht="10.5">
      <c r="A368" s="6" t="s">
        <v>1531</v>
      </c>
      <c r="B368" s="6" t="s">
        <v>527</v>
      </c>
      <c r="C368" s="7" t="s">
        <v>1526</v>
      </c>
      <c r="D368" s="10">
        <v>39063</v>
      </c>
      <c r="E368" s="166">
        <v>42338</v>
      </c>
      <c r="F368" s="166">
        <v>42369</v>
      </c>
      <c r="G368" s="9">
        <v>4</v>
      </c>
      <c r="H368" s="9">
        <v>4</v>
      </c>
      <c r="I368" s="3">
        <v>74.3</v>
      </c>
      <c r="J368" s="9">
        <f t="shared" si="109"/>
        <v>2</v>
      </c>
      <c r="K368" s="9">
        <v>1</v>
      </c>
      <c r="L368" s="9">
        <v>1</v>
      </c>
      <c r="M368" s="11">
        <f t="shared" si="110"/>
        <v>74.30000000000001</v>
      </c>
      <c r="N368" s="11">
        <v>37.6</v>
      </c>
      <c r="O368" s="11">
        <v>36.7</v>
      </c>
      <c r="P368" s="72">
        <f t="shared" si="98"/>
        <v>2706749.0000000005</v>
      </c>
      <c r="Q368" s="72">
        <v>871862.98</v>
      </c>
      <c r="R368" s="72">
        <v>733954.4</v>
      </c>
      <c r="S368" s="72">
        <f t="shared" si="111"/>
        <v>1100931.6200000006</v>
      </c>
      <c r="T368" s="56"/>
      <c r="Z368" s="65"/>
      <c r="AA368" s="65"/>
    </row>
    <row r="369" spans="1:27" s="55" customFormat="1" ht="10.5">
      <c r="A369" s="6" t="s">
        <v>849</v>
      </c>
      <c r="B369" s="6" t="s">
        <v>636</v>
      </c>
      <c r="C369" s="7" t="s">
        <v>1520</v>
      </c>
      <c r="D369" s="10">
        <v>40310</v>
      </c>
      <c r="E369" s="166">
        <v>42338</v>
      </c>
      <c r="F369" s="166">
        <v>42369</v>
      </c>
      <c r="G369" s="9">
        <v>16</v>
      </c>
      <c r="H369" s="9">
        <v>5</v>
      </c>
      <c r="I369" s="3">
        <v>179.3</v>
      </c>
      <c r="J369" s="9">
        <f t="shared" si="109"/>
        <v>1</v>
      </c>
      <c r="K369" s="9">
        <v>0</v>
      </c>
      <c r="L369" s="9">
        <v>1</v>
      </c>
      <c r="M369" s="11">
        <f t="shared" si="110"/>
        <v>42.4</v>
      </c>
      <c r="N369" s="3">
        <v>0</v>
      </c>
      <c r="O369" s="3">
        <v>42.4</v>
      </c>
      <c r="P369" s="11">
        <f t="shared" si="98"/>
        <v>1544632</v>
      </c>
      <c r="Q369" s="72">
        <v>497536.88</v>
      </c>
      <c r="R369" s="72">
        <v>418838.05</v>
      </c>
      <c r="S369" s="72">
        <f t="shared" si="111"/>
        <v>628257.0700000001</v>
      </c>
      <c r="T369" s="56"/>
      <c r="Z369" s="65"/>
      <c r="AA369" s="65"/>
    </row>
    <row r="370" spans="1:27" s="55" customFormat="1" ht="21">
      <c r="A370" s="98"/>
      <c r="B370" s="53" t="s">
        <v>2221</v>
      </c>
      <c r="C370" s="5"/>
      <c r="D370" s="10"/>
      <c r="E370" s="5"/>
      <c r="F370" s="5"/>
      <c r="G370" s="9"/>
      <c r="H370" s="9"/>
      <c r="I370" s="11"/>
      <c r="J370" s="9"/>
      <c r="K370" s="9"/>
      <c r="L370" s="9"/>
      <c r="M370" s="11"/>
      <c r="N370" s="11"/>
      <c r="O370" s="11"/>
      <c r="P370" s="72"/>
      <c r="Q370" s="72"/>
      <c r="R370" s="72"/>
      <c r="S370" s="72"/>
      <c r="T370" s="56"/>
      <c r="Z370" s="65"/>
      <c r="AA370" s="65"/>
    </row>
    <row r="371" spans="1:27" s="55" customFormat="1" ht="31.5">
      <c r="A371" s="98"/>
      <c r="B371" s="30" t="s">
        <v>1046</v>
      </c>
      <c r="C371" s="5" t="s">
        <v>1721</v>
      </c>
      <c r="D371" s="10" t="s">
        <v>1721</v>
      </c>
      <c r="E371" s="5" t="s">
        <v>1721</v>
      </c>
      <c r="F371" s="5" t="s">
        <v>1721</v>
      </c>
      <c r="G371" s="9">
        <f>SUM(G372:G380)</f>
        <v>143</v>
      </c>
      <c r="H371" s="9">
        <f aca="true" t="shared" si="112" ref="H371:S371">SUM(H372:H380)</f>
        <v>143</v>
      </c>
      <c r="I371" s="11">
        <f t="shared" si="112"/>
        <v>2655.7799999999997</v>
      </c>
      <c r="J371" s="9">
        <f t="shared" si="112"/>
        <v>52</v>
      </c>
      <c r="K371" s="9">
        <f t="shared" si="112"/>
        <v>20</v>
      </c>
      <c r="L371" s="9">
        <f t="shared" si="112"/>
        <v>32</v>
      </c>
      <c r="M371" s="11">
        <f>SUM(M372:M380)</f>
        <v>2607.2799999999997</v>
      </c>
      <c r="N371" s="11">
        <f t="shared" si="112"/>
        <v>1023.4000000000001</v>
      </c>
      <c r="O371" s="11">
        <f t="shared" si="112"/>
        <v>1583.88</v>
      </c>
      <c r="P371" s="11">
        <f t="shared" si="112"/>
        <v>94983210.39999999</v>
      </c>
      <c r="Q371" s="11">
        <f t="shared" si="112"/>
        <v>30594763.220000003</v>
      </c>
      <c r="R371" s="11">
        <f t="shared" si="112"/>
        <v>25755378.869999997</v>
      </c>
      <c r="S371" s="11">
        <f t="shared" si="112"/>
        <v>38633068.31</v>
      </c>
      <c r="T371" s="56"/>
      <c r="Z371" s="65"/>
      <c r="AA371" s="65"/>
    </row>
    <row r="372" spans="1:27" s="55" customFormat="1" ht="10.5">
      <c r="A372" s="6" t="s">
        <v>2235</v>
      </c>
      <c r="B372" s="6" t="s">
        <v>655</v>
      </c>
      <c r="C372" s="5" t="s">
        <v>656</v>
      </c>
      <c r="D372" s="10">
        <v>40905</v>
      </c>
      <c r="E372" s="166">
        <v>42338</v>
      </c>
      <c r="F372" s="166">
        <v>42369</v>
      </c>
      <c r="G372" s="9">
        <v>24</v>
      </c>
      <c r="H372" s="9">
        <v>24</v>
      </c>
      <c r="I372" s="3">
        <v>518.53</v>
      </c>
      <c r="J372" s="9">
        <f>SUM(K372:L372)</f>
        <v>9</v>
      </c>
      <c r="K372" s="9">
        <v>3</v>
      </c>
      <c r="L372" s="9">
        <v>6</v>
      </c>
      <c r="M372" s="11">
        <f aca="true" t="shared" si="113" ref="M372:M380">SUM(N372:O372)</f>
        <v>518.53</v>
      </c>
      <c r="N372" s="11">
        <v>192.5</v>
      </c>
      <c r="O372" s="11">
        <v>326.03</v>
      </c>
      <c r="P372" s="72">
        <f t="shared" si="98"/>
        <v>18890047.9</v>
      </c>
      <c r="Q372" s="72">
        <v>6084617.91</v>
      </c>
      <c r="R372" s="72">
        <v>5122172</v>
      </c>
      <c r="S372" s="72">
        <f aca="true" t="shared" si="114" ref="S372:S380">P372-Q372-R372</f>
        <v>7683257.989999998</v>
      </c>
      <c r="T372" s="56"/>
      <c r="Z372" s="65"/>
      <c r="AA372" s="65"/>
    </row>
    <row r="373" spans="1:27" s="55" customFormat="1" ht="10.5">
      <c r="A373" s="6" t="s">
        <v>2234</v>
      </c>
      <c r="B373" s="6" t="s">
        <v>1179</v>
      </c>
      <c r="C373" s="7" t="s">
        <v>1518</v>
      </c>
      <c r="D373" s="10">
        <v>40882</v>
      </c>
      <c r="E373" s="166">
        <v>42338</v>
      </c>
      <c r="F373" s="166">
        <v>42369</v>
      </c>
      <c r="G373" s="9">
        <v>32</v>
      </c>
      <c r="H373" s="9">
        <v>32</v>
      </c>
      <c r="I373" s="3">
        <v>521.2</v>
      </c>
      <c r="J373" s="9">
        <f aca="true" t="shared" si="115" ref="J373:J380">SUM(K373:L373)</f>
        <v>9</v>
      </c>
      <c r="K373" s="9">
        <v>3</v>
      </c>
      <c r="L373" s="9">
        <v>6</v>
      </c>
      <c r="M373" s="11">
        <f t="shared" si="113"/>
        <v>472.70000000000005</v>
      </c>
      <c r="N373" s="11">
        <v>140.1</v>
      </c>
      <c r="O373" s="11">
        <v>332.6</v>
      </c>
      <c r="P373" s="72">
        <f t="shared" si="98"/>
        <v>17220461</v>
      </c>
      <c r="Q373" s="72">
        <v>5546832.17</v>
      </c>
      <c r="R373" s="72">
        <v>4669451.53</v>
      </c>
      <c r="S373" s="72">
        <f t="shared" si="114"/>
        <v>7004177.3</v>
      </c>
      <c r="T373" s="56"/>
      <c r="Z373" s="65"/>
      <c r="AA373" s="65"/>
    </row>
    <row r="374" spans="1:27" s="55" customFormat="1" ht="10.5">
      <c r="A374" s="6" t="s">
        <v>2232</v>
      </c>
      <c r="B374" s="6" t="s">
        <v>2084</v>
      </c>
      <c r="C374" s="7" t="s">
        <v>2231</v>
      </c>
      <c r="D374" s="10">
        <v>40904</v>
      </c>
      <c r="E374" s="166">
        <v>42338</v>
      </c>
      <c r="F374" s="166">
        <v>42369</v>
      </c>
      <c r="G374" s="9">
        <v>6</v>
      </c>
      <c r="H374" s="9">
        <v>6</v>
      </c>
      <c r="I374" s="3">
        <v>169.6</v>
      </c>
      <c r="J374" s="9">
        <f t="shared" si="115"/>
        <v>4</v>
      </c>
      <c r="K374" s="9">
        <v>2</v>
      </c>
      <c r="L374" s="9">
        <v>2</v>
      </c>
      <c r="M374" s="11">
        <f t="shared" si="113"/>
        <v>169.6</v>
      </c>
      <c r="N374" s="11">
        <v>85.6</v>
      </c>
      <c r="O374" s="11">
        <v>84</v>
      </c>
      <c r="P374" s="72">
        <f t="shared" si="98"/>
        <v>6178528</v>
      </c>
      <c r="Q374" s="72">
        <v>1990147.52</v>
      </c>
      <c r="R374" s="72">
        <v>1675352.19</v>
      </c>
      <c r="S374" s="72">
        <f t="shared" si="114"/>
        <v>2513028.29</v>
      </c>
      <c r="T374" s="56"/>
      <c r="Z374" s="65"/>
      <c r="AA374" s="65"/>
    </row>
    <row r="375" spans="1:27" s="55" customFormat="1" ht="10.5">
      <c r="A375" s="6" t="s">
        <v>2233</v>
      </c>
      <c r="B375" s="6" t="s">
        <v>940</v>
      </c>
      <c r="C375" s="7" t="s">
        <v>2226</v>
      </c>
      <c r="D375" s="10">
        <v>40904</v>
      </c>
      <c r="E375" s="166">
        <v>42338</v>
      </c>
      <c r="F375" s="166">
        <v>42369</v>
      </c>
      <c r="G375" s="9">
        <v>7</v>
      </c>
      <c r="H375" s="9">
        <v>7</v>
      </c>
      <c r="I375" s="3">
        <v>205.98</v>
      </c>
      <c r="J375" s="9">
        <f t="shared" si="115"/>
        <v>4</v>
      </c>
      <c r="K375" s="9">
        <v>3</v>
      </c>
      <c r="L375" s="9">
        <v>1</v>
      </c>
      <c r="M375" s="11">
        <f t="shared" si="113"/>
        <v>205.98</v>
      </c>
      <c r="N375" s="11">
        <v>154.2</v>
      </c>
      <c r="O375" s="11">
        <v>51.78</v>
      </c>
      <c r="P375" s="72">
        <f t="shared" si="98"/>
        <v>7503851.399999999</v>
      </c>
      <c r="Q375" s="72">
        <v>2417043.56</v>
      </c>
      <c r="R375" s="72">
        <v>2034723.13</v>
      </c>
      <c r="S375" s="72">
        <f t="shared" si="114"/>
        <v>3052084.71</v>
      </c>
      <c r="T375" s="56"/>
      <c r="Z375" s="65"/>
      <c r="AA375" s="65"/>
    </row>
    <row r="376" spans="1:27" s="55" customFormat="1" ht="10.5">
      <c r="A376" s="6" t="s">
        <v>2231</v>
      </c>
      <c r="B376" s="6" t="s">
        <v>2247</v>
      </c>
      <c r="C376" s="7" t="s">
        <v>1729</v>
      </c>
      <c r="D376" s="10">
        <v>40882</v>
      </c>
      <c r="E376" s="166">
        <v>42338</v>
      </c>
      <c r="F376" s="166">
        <v>42369</v>
      </c>
      <c r="G376" s="9">
        <v>10</v>
      </c>
      <c r="H376" s="9">
        <v>10</v>
      </c>
      <c r="I376" s="3">
        <v>168.16</v>
      </c>
      <c r="J376" s="9">
        <f t="shared" si="115"/>
        <v>4</v>
      </c>
      <c r="K376" s="9">
        <v>0</v>
      </c>
      <c r="L376" s="9">
        <v>4</v>
      </c>
      <c r="M376" s="11">
        <f t="shared" si="113"/>
        <v>168.16</v>
      </c>
      <c r="N376" s="11">
        <v>0</v>
      </c>
      <c r="O376" s="11">
        <v>168.16</v>
      </c>
      <c r="P376" s="72">
        <f t="shared" si="98"/>
        <v>6126068.8</v>
      </c>
      <c r="Q376" s="72">
        <v>1973250.05</v>
      </c>
      <c r="R376" s="72">
        <v>1661127.5</v>
      </c>
      <c r="S376" s="72">
        <f t="shared" si="114"/>
        <v>2491691.25</v>
      </c>
      <c r="T376" s="56"/>
      <c r="Z376" s="65"/>
      <c r="AA376" s="65"/>
    </row>
    <row r="377" spans="1:27" s="55" customFormat="1" ht="10.5">
      <c r="A377" s="6" t="s">
        <v>2230</v>
      </c>
      <c r="B377" s="6" t="s">
        <v>943</v>
      </c>
      <c r="C377" s="7" t="s">
        <v>2222</v>
      </c>
      <c r="D377" s="10">
        <v>40896</v>
      </c>
      <c r="E377" s="166">
        <v>42338</v>
      </c>
      <c r="F377" s="166">
        <v>42369</v>
      </c>
      <c r="G377" s="9">
        <v>12</v>
      </c>
      <c r="H377" s="9">
        <v>12</v>
      </c>
      <c r="I377" s="3">
        <v>207.38</v>
      </c>
      <c r="J377" s="9">
        <f t="shared" si="115"/>
        <v>4</v>
      </c>
      <c r="K377" s="9">
        <v>2</v>
      </c>
      <c r="L377" s="9">
        <v>2</v>
      </c>
      <c r="M377" s="11">
        <f t="shared" si="113"/>
        <v>207.38</v>
      </c>
      <c r="N377" s="11">
        <v>108.3</v>
      </c>
      <c r="O377" s="11">
        <v>99.08</v>
      </c>
      <c r="P377" s="72">
        <f t="shared" si="98"/>
        <v>7554853.399999999</v>
      </c>
      <c r="Q377" s="72">
        <v>2433471.66</v>
      </c>
      <c r="R377" s="72">
        <v>2048552.7</v>
      </c>
      <c r="S377" s="72">
        <f t="shared" si="114"/>
        <v>3072829.039999999</v>
      </c>
      <c r="T377" s="56"/>
      <c r="Z377" s="65"/>
      <c r="AA377" s="65"/>
    </row>
    <row r="378" spans="1:27" s="55" customFormat="1" ht="10.5">
      <c r="A378" s="6" t="s">
        <v>2229</v>
      </c>
      <c r="B378" s="6" t="s">
        <v>1180</v>
      </c>
      <c r="C378" s="7" t="s">
        <v>2217</v>
      </c>
      <c r="D378" s="10">
        <v>40882</v>
      </c>
      <c r="E378" s="166">
        <v>42338</v>
      </c>
      <c r="F378" s="166">
        <v>42369</v>
      </c>
      <c r="G378" s="9">
        <v>17</v>
      </c>
      <c r="H378" s="9">
        <v>17</v>
      </c>
      <c r="I378" s="3">
        <v>195.83</v>
      </c>
      <c r="J378" s="9">
        <f t="shared" si="115"/>
        <v>4</v>
      </c>
      <c r="K378" s="9">
        <v>1</v>
      </c>
      <c r="L378" s="9">
        <v>3</v>
      </c>
      <c r="M378" s="11">
        <f t="shared" si="113"/>
        <v>195.83</v>
      </c>
      <c r="N378" s="11">
        <v>49.4</v>
      </c>
      <c r="O378" s="11">
        <v>146.43</v>
      </c>
      <c r="P378" s="72">
        <f t="shared" si="98"/>
        <v>7134086.9</v>
      </c>
      <c r="Q378" s="72">
        <v>2297939.8</v>
      </c>
      <c r="R378" s="72">
        <v>1934458.84</v>
      </c>
      <c r="S378" s="72">
        <f t="shared" si="114"/>
        <v>2901688.2600000007</v>
      </c>
      <c r="T378" s="56"/>
      <c r="Z378" s="65"/>
      <c r="AA378" s="65"/>
    </row>
    <row r="379" spans="1:27" s="55" customFormat="1" ht="10.5">
      <c r="A379" s="6" t="s">
        <v>2228</v>
      </c>
      <c r="B379" s="6" t="s">
        <v>1182</v>
      </c>
      <c r="C379" s="7" t="s">
        <v>1723</v>
      </c>
      <c r="D379" s="10">
        <v>40882</v>
      </c>
      <c r="E379" s="166">
        <v>42338</v>
      </c>
      <c r="F379" s="166">
        <v>42369</v>
      </c>
      <c r="G379" s="9">
        <v>12</v>
      </c>
      <c r="H379" s="9">
        <v>12</v>
      </c>
      <c r="I379" s="3">
        <v>194.9</v>
      </c>
      <c r="J379" s="9">
        <f t="shared" si="115"/>
        <v>4</v>
      </c>
      <c r="K379" s="9">
        <v>1</v>
      </c>
      <c r="L379" s="9">
        <v>3</v>
      </c>
      <c r="M379" s="11">
        <f t="shared" si="113"/>
        <v>194.9</v>
      </c>
      <c r="N379" s="11">
        <v>49</v>
      </c>
      <c r="O379" s="11">
        <v>145.9</v>
      </c>
      <c r="P379" s="72">
        <f t="shared" si="98"/>
        <v>7100207</v>
      </c>
      <c r="Q379" s="72">
        <v>2287026.84</v>
      </c>
      <c r="R379" s="72">
        <v>1925272.06</v>
      </c>
      <c r="S379" s="72">
        <f t="shared" si="114"/>
        <v>2887908.1</v>
      </c>
      <c r="T379" s="56"/>
      <c r="Z379" s="65"/>
      <c r="AA379" s="65"/>
    </row>
    <row r="380" spans="1:27" s="55" customFormat="1" ht="10.5">
      <c r="A380" s="6" t="s">
        <v>2227</v>
      </c>
      <c r="B380" s="6" t="s">
        <v>942</v>
      </c>
      <c r="C380" s="7" t="s">
        <v>2223</v>
      </c>
      <c r="D380" s="10">
        <v>40904</v>
      </c>
      <c r="E380" s="166">
        <v>42338</v>
      </c>
      <c r="F380" s="166">
        <v>42369</v>
      </c>
      <c r="G380" s="9">
        <v>23</v>
      </c>
      <c r="H380" s="9">
        <v>23</v>
      </c>
      <c r="I380" s="3">
        <v>474.2</v>
      </c>
      <c r="J380" s="9">
        <f t="shared" si="115"/>
        <v>10</v>
      </c>
      <c r="K380" s="9">
        <v>5</v>
      </c>
      <c r="L380" s="9">
        <v>5</v>
      </c>
      <c r="M380" s="11">
        <f t="shared" si="113"/>
        <v>474.20000000000005</v>
      </c>
      <c r="N380" s="11">
        <v>244.3</v>
      </c>
      <c r="O380" s="11">
        <v>229.9</v>
      </c>
      <c r="P380" s="72">
        <f t="shared" si="98"/>
        <v>17275106</v>
      </c>
      <c r="Q380" s="72">
        <v>5564433.71</v>
      </c>
      <c r="R380" s="72">
        <v>4684268.92</v>
      </c>
      <c r="S380" s="72">
        <f t="shared" si="114"/>
        <v>7026403.369999999</v>
      </c>
      <c r="T380" s="56"/>
      <c r="Z380" s="65"/>
      <c r="AA380" s="65"/>
    </row>
    <row r="381" spans="1:27" s="55" customFormat="1" ht="21.75" customHeight="1">
      <c r="A381" s="98"/>
      <c r="B381" s="53" t="s">
        <v>854</v>
      </c>
      <c r="C381" s="179"/>
      <c r="D381" s="176"/>
      <c r="E381" s="176"/>
      <c r="F381" s="176"/>
      <c r="G381" s="9"/>
      <c r="H381" s="9"/>
      <c r="I381" s="11"/>
      <c r="J381" s="9"/>
      <c r="K381" s="9"/>
      <c r="L381" s="9"/>
      <c r="M381" s="13"/>
      <c r="N381" s="11"/>
      <c r="O381" s="11"/>
      <c r="P381" s="72"/>
      <c r="Q381" s="72"/>
      <c r="R381" s="72"/>
      <c r="S381" s="72"/>
      <c r="T381" s="56"/>
      <c r="Z381" s="65"/>
      <c r="AA381" s="65"/>
    </row>
    <row r="382" spans="1:27" s="55" customFormat="1" ht="21.75" customHeight="1">
      <c r="A382" s="98"/>
      <c r="B382" s="29" t="s">
        <v>1310</v>
      </c>
      <c r="C382" s="5"/>
      <c r="D382" s="10"/>
      <c r="E382" s="5"/>
      <c r="F382" s="5"/>
      <c r="G382" s="9"/>
      <c r="H382" s="9"/>
      <c r="I382" s="11"/>
      <c r="J382" s="9"/>
      <c r="K382" s="9"/>
      <c r="L382" s="9"/>
      <c r="M382" s="13"/>
      <c r="N382" s="11"/>
      <c r="O382" s="11"/>
      <c r="P382" s="72"/>
      <c r="Q382" s="72"/>
      <c r="R382" s="72"/>
      <c r="S382" s="72"/>
      <c r="T382" s="56"/>
      <c r="Z382" s="65"/>
      <c r="AA382" s="65"/>
    </row>
    <row r="383" spans="1:27" s="55" customFormat="1" ht="31.5">
      <c r="A383" s="98"/>
      <c r="B383" s="30" t="s">
        <v>1079</v>
      </c>
      <c r="C383" s="5" t="s">
        <v>1721</v>
      </c>
      <c r="D383" s="10" t="s">
        <v>1721</v>
      </c>
      <c r="E383" s="5" t="s">
        <v>1721</v>
      </c>
      <c r="F383" s="5" t="s">
        <v>1721</v>
      </c>
      <c r="G383" s="9">
        <f aca="true" t="shared" si="116" ref="G383:S383">SUM(G384:G393)</f>
        <v>168</v>
      </c>
      <c r="H383" s="9">
        <f t="shared" si="116"/>
        <v>168</v>
      </c>
      <c r="I383" s="11">
        <f t="shared" si="116"/>
        <v>2262.7</v>
      </c>
      <c r="J383" s="9">
        <f t="shared" si="116"/>
        <v>64</v>
      </c>
      <c r="K383" s="9">
        <f t="shared" si="116"/>
        <v>6</v>
      </c>
      <c r="L383" s="9">
        <f t="shared" si="116"/>
        <v>58</v>
      </c>
      <c r="M383" s="11">
        <f>SUM(M384:M393)</f>
        <v>2242.3</v>
      </c>
      <c r="N383" s="11">
        <f t="shared" si="116"/>
        <v>211.7</v>
      </c>
      <c r="O383" s="11">
        <f t="shared" si="116"/>
        <v>2030.6</v>
      </c>
      <c r="P383" s="11">
        <f t="shared" si="116"/>
        <v>72928597.2</v>
      </c>
      <c r="Q383" s="11">
        <f t="shared" si="116"/>
        <v>23490816.48</v>
      </c>
      <c r="R383" s="11">
        <f t="shared" si="116"/>
        <v>19775112.29</v>
      </c>
      <c r="S383" s="11">
        <f t="shared" si="116"/>
        <v>29662668.43</v>
      </c>
      <c r="T383" s="56"/>
      <c r="Z383" s="231"/>
      <c r="AA383" s="65"/>
    </row>
    <row r="384" spans="1:27" s="55" customFormat="1" ht="11.25" customHeight="1">
      <c r="A384" s="6" t="s">
        <v>2226</v>
      </c>
      <c r="B384" s="163" t="s">
        <v>1092</v>
      </c>
      <c r="C384" s="168" t="s">
        <v>1731</v>
      </c>
      <c r="D384" s="169">
        <v>34004</v>
      </c>
      <c r="E384" s="166">
        <v>42338</v>
      </c>
      <c r="F384" s="166">
        <v>42369</v>
      </c>
      <c r="G384" s="92">
        <v>7</v>
      </c>
      <c r="H384" s="92">
        <v>7</v>
      </c>
      <c r="I384" s="4">
        <v>145.8</v>
      </c>
      <c r="J384" s="92">
        <f aca="true" t="shared" si="117" ref="J384:J393">SUM(K384:L384)</f>
        <v>4</v>
      </c>
      <c r="K384" s="92">
        <v>0</v>
      </c>
      <c r="L384" s="92">
        <v>4</v>
      </c>
      <c r="M384" s="11">
        <f aca="true" t="shared" si="118" ref="M384:M393">SUM(N384:O384)</f>
        <v>145.8</v>
      </c>
      <c r="N384" s="71">
        <v>0</v>
      </c>
      <c r="O384" s="71">
        <v>145.8</v>
      </c>
      <c r="P384" s="72">
        <f>Q384+R384+S384</f>
        <v>4742001.28</v>
      </c>
      <c r="Q384" s="72">
        <v>1527432.12</v>
      </c>
      <c r="R384" s="72">
        <v>1285827.66</v>
      </c>
      <c r="S384" s="72">
        <v>1928741.5</v>
      </c>
      <c r="T384" s="56"/>
      <c r="Z384" s="231"/>
      <c r="AA384" s="65"/>
    </row>
    <row r="385" spans="1:27" s="55" customFormat="1" ht="11.25" customHeight="1">
      <c r="A385" s="6" t="s">
        <v>2224</v>
      </c>
      <c r="B385" s="163" t="s">
        <v>2295</v>
      </c>
      <c r="C385" s="168" t="s">
        <v>1518</v>
      </c>
      <c r="D385" s="169">
        <v>34725</v>
      </c>
      <c r="E385" s="166">
        <v>42338</v>
      </c>
      <c r="F385" s="166">
        <v>42369</v>
      </c>
      <c r="G385" s="92">
        <v>10</v>
      </c>
      <c r="H385" s="92">
        <v>10</v>
      </c>
      <c r="I385" s="4">
        <v>205.4</v>
      </c>
      <c r="J385" s="92">
        <f t="shared" si="117"/>
        <v>4</v>
      </c>
      <c r="K385" s="92">
        <v>0</v>
      </c>
      <c r="L385" s="92">
        <v>4</v>
      </c>
      <c r="M385" s="11">
        <f t="shared" si="118"/>
        <v>205.4</v>
      </c>
      <c r="N385" s="71">
        <v>0</v>
      </c>
      <c r="O385" s="71">
        <v>205.4</v>
      </c>
      <c r="P385" s="72">
        <f aca="true" t="shared" si="119" ref="P385:P393">Q385+R385+S385</f>
        <v>6680432.529999999</v>
      </c>
      <c r="Q385" s="72">
        <v>2151814.52</v>
      </c>
      <c r="R385" s="72">
        <v>1811447.2</v>
      </c>
      <c r="S385" s="72">
        <v>2717170.81</v>
      </c>
      <c r="T385" s="56"/>
      <c r="Z385" s="231"/>
      <c r="AA385" s="65"/>
    </row>
    <row r="386" spans="1:27" s="55" customFormat="1" ht="10.5">
      <c r="A386" s="6" t="s">
        <v>2223</v>
      </c>
      <c r="B386" s="163" t="s">
        <v>1098</v>
      </c>
      <c r="C386" s="168" t="s">
        <v>1525</v>
      </c>
      <c r="D386" s="169">
        <v>35537</v>
      </c>
      <c r="E386" s="166">
        <v>42338</v>
      </c>
      <c r="F386" s="166">
        <v>42369</v>
      </c>
      <c r="G386" s="92">
        <v>32</v>
      </c>
      <c r="H386" s="92">
        <v>32</v>
      </c>
      <c r="I386" s="4">
        <v>386.2</v>
      </c>
      <c r="J386" s="92">
        <f t="shared" si="117"/>
        <v>8</v>
      </c>
      <c r="K386" s="92">
        <v>1</v>
      </c>
      <c r="L386" s="92">
        <v>7</v>
      </c>
      <c r="M386" s="11">
        <f t="shared" si="118"/>
        <v>386.20000000000005</v>
      </c>
      <c r="N386" s="71">
        <v>52.6</v>
      </c>
      <c r="O386" s="71">
        <v>333.6</v>
      </c>
      <c r="P386" s="72">
        <f t="shared" si="119"/>
        <v>12560774.31</v>
      </c>
      <c r="Q386" s="72">
        <v>4045914.16</v>
      </c>
      <c r="R386" s="72">
        <v>3405944.06</v>
      </c>
      <c r="S386" s="72">
        <v>5108916.09</v>
      </c>
      <c r="T386" s="56"/>
      <c r="Z386" s="231"/>
      <c r="AA386" s="65"/>
    </row>
    <row r="387" spans="1:27" s="55" customFormat="1" ht="10.5">
      <c r="A387" s="6" t="s">
        <v>853</v>
      </c>
      <c r="B387" s="163" t="s">
        <v>1094</v>
      </c>
      <c r="C387" s="168" t="s">
        <v>2231</v>
      </c>
      <c r="D387" s="169">
        <v>36263</v>
      </c>
      <c r="E387" s="166">
        <v>42338</v>
      </c>
      <c r="F387" s="166">
        <v>42369</v>
      </c>
      <c r="G387" s="92">
        <v>25</v>
      </c>
      <c r="H387" s="92">
        <v>25</v>
      </c>
      <c r="I387" s="4">
        <v>384.9</v>
      </c>
      <c r="J387" s="92">
        <f t="shared" si="117"/>
        <v>8</v>
      </c>
      <c r="K387" s="92">
        <v>0</v>
      </c>
      <c r="L387" s="92">
        <v>8</v>
      </c>
      <c r="M387" s="11">
        <f t="shared" si="118"/>
        <v>384.9</v>
      </c>
      <c r="N387" s="71">
        <v>0</v>
      </c>
      <c r="O387" s="71">
        <v>384.9</v>
      </c>
      <c r="P387" s="72">
        <f t="shared" si="119"/>
        <v>12518493.09</v>
      </c>
      <c r="Q387" s="72">
        <v>4032295.08</v>
      </c>
      <c r="R387" s="72">
        <v>3394479.2</v>
      </c>
      <c r="S387" s="72">
        <v>5091718.81</v>
      </c>
      <c r="T387" s="56"/>
      <c r="Z387" s="231"/>
      <c r="AA387" s="65"/>
    </row>
    <row r="388" spans="1:27" s="55" customFormat="1" ht="10.5">
      <c r="A388" s="6" t="s">
        <v>2225</v>
      </c>
      <c r="B388" s="163" t="s">
        <v>1093</v>
      </c>
      <c r="C388" s="168" t="s">
        <v>1729</v>
      </c>
      <c r="D388" s="169">
        <v>38267</v>
      </c>
      <c r="E388" s="166">
        <v>42338</v>
      </c>
      <c r="F388" s="166">
        <v>42369</v>
      </c>
      <c r="G388" s="92">
        <v>35</v>
      </c>
      <c r="H388" s="92">
        <v>35</v>
      </c>
      <c r="I388" s="4">
        <v>297.1</v>
      </c>
      <c r="J388" s="92">
        <f t="shared" si="117"/>
        <v>13</v>
      </c>
      <c r="K388" s="92">
        <v>2</v>
      </c>
      <c r="L388" s="92">
        <v>11</v>
      </c>
      <c r="M388" s="11">
        <f t="shared" si="118"/>
        <v>276.7</v>
      </c>
      <c r="N388" s="71">
        <v>40.9</v>
      </c>
      <c r="O388" s="71">
        <v>235.8</v>
      </c>
      <c r="P388" s="72">
        <f t="shared" si="119"/>
        <v>8999394.75</v>
      </c>
      <c r="Q388" s="72">
        <v>2898768.64</v>
      </c>
      <c r="R388" s="72">
        <v>2440250.44</v>
      </c>
      <c r="S388" s="72">
        <v>3660375.67</v>
      </c>
      <c r="T388" s="56"/>
      <c r="Z388" s="231"/>
      <c r="AA388" s="65"/>
    </row>
    <row r="389" spans="1:27" s="55" customFormat="1" ht="10.5">
      <c r="A389" s="6" t="s">
        <v>252</v>
      </c>
      <c r="B389" s="163" t="s">
        <v>2296</v>
      </c>
      <c r="C389" s="168" t="s">
        <v>1727</v>
      </c>
      <c r="D389" s="169">
        <v>39226</v>
      </c>
      <c r="E389" s="166">
        <v>42338</v>
      </c>
      <c r="F389" s="166">
        <v>42369</v>
      </c>
      <c r="G389" s="92">
        <v>7</v>
      </c>
      <c r="H389" s="92">
        <v>7</v>
      </c>
      <c r="I389" s="4">
        <v>175.3</v>
      </c>
      <c r="J389" s="92">
        <f t="shared" si="117"/>
        <v>4</v>
      </c>
      <c r="K389" s="92">
        <v>1</v>
      </c>
      <c r="L389" s="92">
        <v>3</v>
      </c>
      <c r="M389" s="11">
        <f t="shared" si="118"/>
        <v>175.29999999999998</v>
      </c>
      <c r="N389" s="71">
        <v>27.2</v>
      </c>
      <c r="O389" s="71">
        <v>148.1</v>
      </c>
      <c r="P389" s="72">
        <f t="shared" si="119"/>
        <v>5701459.7</v>
      </c>
      <c r="Q389" s="72">
        <v>1836480.45</v>
      </c>
      <c r="R389" s="72">
        <v>1545991.71</v>
      </c>
      <c r="S389" s="72">
        <v>2318987.54</v>
      </c>
      <c r="T389" s="56"/>
      <c r="Z389" s="65"/>
      <c r="AA389" s="65"/>
    </row>
    <row r="390" spans="1:27" s="55" customFormat="1" ht="10.5">
      <c r="A390" s="6" t="s">
        <v>256</v>
      </c>
      <c r="B390" s="163" t="s">
        <v>2297</v>
      </c>
      <c r="C390" s="168" t="s">
        <v>870</v>
      </c>
      <c r="D390" s="169">
        <v>39408</v>
      </c>
      <c r="E390" s="166">
        <v>42338</v>
      </c>
      <c r="F390" s="166">
        <v>42369</v>
      </c>
      <c r="G390" s="92">
        <v>7</v>
      </c>
      <c r="H390" s="92">
        <v>7</v>
      </c>
      <c r="I390" s="4">
        <v>91</v>
      </c>
      <c r="J390" s="92">
        <f t="shared" si="117"/>
        <v>2</v>
      </c>
      <c r="K390" s="92">
        <v>2</v>
      </c>
      <c r="L390" s="92">
        <v>0</v>
      </c>
      <c r="M390" s="11">
        <f t="shared" si="118"/>
        <v>91</v>
      </c>
      <c r="N390" s="71">
        <v>91</v>
      </c>
      <c r="O390" s="71">
        <v>0</v>
      </c>
      <c r="P390" s="72">
        <f t="shared" si="119"/>
        <v>2959685.3000000003</v>
      </c>
      <c r="Q390" s="72">
        <v>953335.55</v>
      </c>
      <c r="R390" s="72">
        <v>802539.9</v>
      </c>
      <c r="S390" s="72">
        <v>1203809.85</v>
      </c>
      <c r="T390" s="56"/>
      <c r="Z390" s="65"/>
      <c r="AA390" s="65"/>
    </row>
    <row r="391" spans="1:27" s="55" customFormat="1" ht="10.5">
      <c r="A391" s="6" t="s">
        <v>241</v>
      </c>
      <c r="B391" s="163" t="s">
        <v>1096</v>
      </c>
      <c r="C391" s="168" t="s">
        <v>861</v>
      </c>
      <c r="D391" s="169">
        <v>39408</v>
      </c>
      <c r="E391" s="166">
        <v>42338</v>
      </c>
      <c r="F391" s="166">
        <v>42369</v>
      </c>
      <c r="G391" s="92">
        <v>10</v>
      </c>
      <c r="H391" s="92">
        <v>10</v>
      </c>
      <c r="I391" s="4">
        <v>116.5</v>
      </c>
      <c r="J391" s="92">
        <f t="shared" si="117"/>
        <v>3</v>
      </c>
      <c r="K391" s="92">
        <v>0</v>
      </c>
      <c r="L391" s="92">
        <v>3</v>
      </c>
      <c r="M391" s="11">
        <f t="shared" si="118"/>
        <v>116.5</v>
      </c>
      <c r="N391" s="71">
        <v>0</v>
      </c>
      <c r="O391" s="71">
        <v>116.5</v>
      </c>
      <c r="P391" s="72">
        <f t="shared" si="119"/>
        <v>3789047.67</v>
      </c>
      <c r="Q391" s="72">
        <v>1220479.03</v>
      </c>
      <c r="R391" s="72">
        <v>1027427.46</v>
      </c>
      <c r="S391" s="72">
        <v>1541141.18</v>
      </c>
      <c r="T391" s="56"/>
      <c r="Z391" s="65"/>
      <c r="AA391" s="65"/>
    </row>
    <row r="392" spans="1:27" s="55" customFormat="1" ht="10.5">
      <c r="A392" s="6" t="s">
        <v>255</v>
      </c>
      <c r="B392" s="163" t="s">
        <v>1095</v>
      </c>
      <c r="C392" s="168" t="s">
        <v>262</v>
      </c>
      <c r="D392" s="169">
        <v>39408</v>
      </c>
      <c r="E392" s="166">
        <v>42338</v>
      </c>
      <c r="F392" s="166">
        <v>42369</v>
      </c>
      <c r="G392" s="92">
        <v>7</v>
      </c>
      <c r="H392" s="92">
        <v>7</v>
      </c>
      <c r="I392" s="4">
        <v>92.3</v>
      </c>
      <c r="J392" s="92">
        <f t="shared" si="117"/>
        <v>3</v>
      </c>
      <c r="K392" s="92">
        <v>0</v>
      </c>
      <c r="L392" s="92">
        <v>3</v>
      </c>
      <c r="M392" s="11">
        <f t="shared" si="118"/>
        <v>92.3</v>
      </c>
      <c r="N392" s="71">
        <v>0</v>
      </c>
      <c r="O392" s="71">
        <v>92.3</v>
      </c>
      <c r="P392" s="72">
        <f t="shared" si="119"/>
        <v>3001966.52</v>
      </c>
      <c r="Q392" s="72">
        <v>966954.63</v>
      </c>
      <c r="R392" s="72">
        <v>814004.76</v>
      </c>
      <c r="S392" s="72">
        <v>1221007.13</v>
      </c>
      <c r="T392" s="56"/>
      <c r="Z392" s="65"/>
      <c r="AA392" s="65"/>
    </row>
    <row r="393" spans="1:27" s="89" customFormat="1" ht="10.5">
      <c r="A393" s="6" t="s">
        <v>254</v>
      </c>
      <c r="B393" s="163" t="s">
        <v>1097</v>
      </c>
      <c r="C393" s="168" t="s">
        <v>2232</v>
      </c>
      <c r="D393" s="169">
        <v>39541</v>
      </c>
      <c r="E393" s="166">
        <v>42338</v>
      </c>
      <c r="F393" s="166">
        <v>42369</v>
      </c>
      <c r="G393" s="92">
        <v>28</v>
      </c>
      <c r="H393" s="92">
        <v>28</v>
      </c>
      <c r="I393" s="4">
        <v>368.2</v>
      </c>
      <c r="J393" s="92">
        <f t="shared" si="117"/>
        <v>15</v>
      </c>
      <c r="K393" s="92">
        <v>0</v>
      </c>
      <c r="L393" s="92">
        <v>15</v>
      </c>
      <c r="M393" s="11">
        <f t="shared" si="118"/>
        <v>368.2</v>
      </c>
      <c r="N393" s="71">
        <v>0</v>
      </c>
      <c r="O393" s="71">
        <v>368.2</v>
      </c>
      <c r="P393" s="72">
        <f t="shared" si="119"/>
        <v>11975342.049999999</v>
      </c>
      <c r="Q393" s="72">
        <v>3857342.3</v>
      </c>
      <c r="R393" s="72">
        <v>3247199.9</v>
      </c>
      <c r="S393" s="72">
        <v>4870799.85</v>
      </c>
      <c r="T393" s="3"/>
      <c r="Z393" s="11"/>
      <c r="AA393" s="65"/>
    </row>
    <row r="394" spans="1:27" s="89" customFormat="1" ht="21">
      <c r="A394" s="98"/>
      <c r="B394" s="53" t="s">
        <v>1295</v>
      </c>
      <c r="C394" s="5"/>
      <c r="D394" s="10"/>
      <c r="E394" s="5"/>
      <c r="F394" s="5"/>
      <c r="G394" s="9"/>
      <c r="H394" s="9"/>
      <c r="I394" s="11"/>
      <c r="J394" s="9"/>
      <c r="K394" s="9"/>
      <c r="L394" s="9"/>
      <c r="M394" s="11"/>
      <c r="N394" s="11"/>
      <c r="O394" s="11"/>
      <c r="P394" s="72"/>
      <c r="Q394" s="72"/>
      <c r="R394" s="72"/>
      <c r="S394" s="72"/>
      <c r="T394" s="3"/>
      <c r="Z394" s="65"/>
      <c r="AA394" s="65"/>
    </row>
    <row r="395" spans="1:27" s="89" customFormat="1" ht="31.5">
      <c r="A395" s="99"/>
      <c r="B395" s="30" t="s">
        <v>988</v>
      </c>
      <c r="C395" s="5" t="s">
        <v>1721</v>
      </c>
      <c r="D395" s="10" t="s">
        <v>1721</v>
      </c>
      <c r="E395" s="5" t="s">
        <v>1721</v>
      </c>
      <c r="F395" s="5" t="s">
        <v>1721</v>
      </c>
      <c r="G395" s="9">
        <f aca="true" t="shared" si="120" ref="G395:S395">SUM(G396:G408)</f>
        <v>267</v>
      </c>
      <c r="H395" s="9">
        <f t="shared" si="120"/>
        <v>267</v>
      </c>
      <c r="I395" s="11">
        <f t="shared" si="120"/>
        <v>5198.099999999999</v>
      </c>
      <c r="J395" s="9">
        <f t="shared" si="120"/>
        <v>112</v>
      </c>
      <c r="K395" s="9">
        <f t="shared" si="120"/>
        <v>62</v>
      </c>
      <c r="L395" s="9">
        <f t="shared" si="120"/>
        <v>50</v>
      </c>
      <c r="M395" s="11">
        <f t="shared" si="120"/>
        <v>5041.2</v>
      </c>
      <c r="N395" s="11">
        <f t="shared" si="120"/>
        <v>2715</v>
      </c>
      <c r="O395" s="11">
        <f t="shared" si="120"/>
        <v>2326.2000000000003</v>
      </c>
      <c r="P395" s="11">
        <f t="shared" si="120"/>
        <v>183650916</v>
      </c>
      <c r="Q395" s="11">
        <f t="shared" si="120"/>
        <v>59155257.7</v>
      </c>
      <c r="R395" s="11">
        <f t="shared" si="120"/>
        <v>49798263.32</v>
      </c>
      <c r="S395" s="11">
        <f t="shared" si="120"/>
        <v>74697394.98</v>
      </c>
      <c r="T395" s="3"/>
      <c r="Z395" s="226"/>
      <c r="AA395" s="65"/>
    </row>
    <row r="396" spans="1:27" s="89" customFormat="1" ht="10.5">
      <c r="A396" s="6" t="s">
        <v>868</v>
      </c>
      <c r="B396" s="6" t="s">
        <v>1793</v>
      </c>
      <c r="C396" s="7" t="s">
        <v>1728</v>
      </c>
      <c r="D396" s="10">
        <v>39022</v>
      </c>
      <c r="E396" s="166">
        <v>42338</v>
      </c>
      <c r="F396" s="166">
        <v>42369</v>
      </c>
      <c r="G396" s="5">
        <v>39</v>
      </c>
      <c r="H396" s="5">
        <v>39</v>
      </c>
      <c r="I396" s="3">
        <v>556.9</v>
      </c>
      <c r="J396" s="92">
        <f aca="true" t="shared" si="121" ref="J396:J404">SUM(K396:L396)</f>
        <v>12</v>
      </c>
      <c r="K396" s="5">
        <v>7</v>
      </c>
      <c r="L396" s="5">
        <v>5</v>
      </c>
      <c r="M396" s="11">
        <f aca="true" t="shared" si="122" ref="M396:M404">SUM(N396:O396)</f>
        <v>556.9</v>
      </c>
      <c r="N396" s="11">
        <v>325.9</v>
      </c>
      <c r="O396" s="11">
        <v>231</v>
      </c>
      <c r="P396" s="72">
        <f aca="true" t="shared" si="123" ref="P396:P456">M396*36430</f>
        <v>20287867</v>
      </c>
      <c r="Q396" s="72">
        <v>6534865.32</v>
      </c>
      <c r="R396" s="72">
        <v>5501200.67</v>
      </c>
      <c r="S396" s="72">
        <f aca="true" t="shared" si="124" ref="S396:S404">P396-Q396-R396</f>
        <v>8251801.01</v>
      </c>
      <c r="T396" s="3"/>
      <c r="Z396" s="226"/>
      <c r="AA396" s="65"/>
    </row>
    <row r="397" spans="1:27" s="89" customFormat="1" ht="10.5">
      <c r="A397" s="6" t="s">
        <v>243</v>
      </c>
      <c r="B397" s="6" t="s">
        <v>1794</v>
      </c>
      <c r="C397" s="7" t="s">
        <v>2218</v>
      </c>
      <c r="D397" s="10">
        <v>39022</v>
      </c>
      <c r="E397" s="166">
        <v>42338</v>
      </c>
      <c r="F397" s="166">
        <v>42369</v>
      </c>
      <c r="G397" s="5">
        <v>15</v>
      </c>
      <c r="H397" s="5">
        <v>15</v>
      </c>
      <c r="I397" s="3">
        <v>340.3</v>
      </c>
      <c r="J397" s="92">
        <f t="shared" si="121"/>
        <v>8</v>
      </c>
      <c r="K397" s="5">
        <v>8</v>
      </c>
      <c r="L397" s="5">
        <v>0</v>
      </c>
      <c r="M397" s="11">
        <f t="shared" si="122"/>
        <v>340.3</v>
      </c>
      <c r="N397" s="11">
        <v>340.3</v>
      </c>
      <c r="O397" s="11">
        <v>0</v>
      </c>
      <c r="P397" s="72">
        <f t="shared" si="123"/>
        <v>12397129</v>
      </c>
      <c r="Q397" s="72">
        <v>3993202.85</v>
      </c>
      <c r="R397" s="72">
        <v>3361570.46</v>
      </c>
      <c r="S397" s="72">
        <f t="shared" si="124"/>
        <v>5042355.69</v>
      </c>
      <c r="T397" s="3"/>
      <c r="Z397" s="226"/>
      <c r="AA397" s="65"/>
    </row>
    <row r="398" spans="1:27" s="89" customFormat="1" ht="10.5">
      <c r="A398" s="6" t="s">
        <v>242</v>
      </c>
      <c r="B398" s="6" t="s">
        <v>1796</v>
      </c>
      <c r="C398" s="7" t="s">
        <v>859</v>
      </c>
      <c r="D398" s="10">
        <v>39022</v>
      </c>
      <c r="E398" s="166">
        <v>42338</v>
      </c>
      <c r="F398" s="166">
        <v>42369</v>
      </c>
      <c r="G398" s="5">
        <v>25</v>
      </c>
      <c r="H398" s="5">
        <v>25</v>
      </c>
      <c r="I398" s="3">
        <v>590.3</v>
      </c>
      <c r="J398" s="92">
        <f t="shared" si="121"/>
        <v>13</v>
      </c>
      <c r="K398" s="5">
        <v>6</v>
      </c>
      <c r="L398" s="5">
        <v>7</v>
      </c>
      <c r="M398" s="11">
        <f t="shared" si="122"/>
        <v>590.3</v>
      </c>
      <c r="N398" s="11">
        <v>269.3</v>
      </c>
      <c r="O398" s="11">
        <v>321</v>
      </c>
      <c r="P398" s="72">
        <f t="shared" si="123"/>
        <v>21504629</v>
      </c>
      <c r="Q398" s="72">
        <v>6926792.95</v>
      </c>
      <c r="R398" s="72">
        <v>5831134.42</v>
      </c>
      <c r="S398" s="72">
        <f t="shared" si="124"/>
        <v>8746701.63</v>
      </c>
      <c r="T398" s="3"/>
      <c r="Z398" s="226"/>
      <c r="AA398" s="65"/>
    </row>
    <row r="399" spans="1:27" s="89" customFormat="1" ht="10.5">
      <c r="A399" s="6" t="s">
        <v>863</v>
      </c>
      <c r="B399" s="6" t="s">
        <v>660</v>
      </c>
      <c r="C399" s="7" t="s">
        <v>1528</v>
      </c>
      <c r="D399" s="10">
        <v>39022</v>
      </c>
      <c r="E399" s="166">
        <v>42338</v>
      </c>
      <c r="F399" s="166">
        <v>42369</v>
      </c>
      <c r="G399" s="9">
        <v>12</v>
      </c>
      <c r="H399" s="9">
        <v>12</v>
      </c>
      <c r="I399" s="3">
        <v>572.4</v>
      </c>
      <c r="J399" s="92">
        <f t="shared" si="121"/>
        <v>9</v>
      </c>
      <c r="K399" s="9">
        <v>3</v>
      </c>
      <c r="L399" s="9">
        <v>6</v>
      </c>
      <c r="M399" s="11">
        <f t="shared" si="122"/>
        <v>415.5</v>
      </c>
      <c r="N399" s="11">
        <v>114.1</v>
      </c>
      <c r="O399" s="11">
        <v>301.4</v>
      </c>
      <c r="P399" s="72">
        <f t="shared" si="123"/>
        <v>15136665</v>
      </c>
      <c r="Q399" s="72">
        <v>4875626.75</v>
      </c>
      <c r="R399" s="72">
        <v>4104415.3</v>
      </c>
      <c r="S399" s="72">
        <f t="shared" si="124"/>
        <v>6156622.95</v>
      </c>
      <c r="T399" s="3"/>
      <c r="Z399" s="226"/>
      <c r="AA399" s="65"/>
    </row>
    <row r="400" spans="1:27" s="89" customFormat="1" ht="10.5">
      <c r="A400" s="6" t="s">
        <v>858</v>
      </c>
      <c r="B400" s="6" t="s">
        <v>887</v>
      </c>
      <c r="C400" s="7" t="s">
        <v>865</v>
      </c>
      <c r="D400" s="10">
        <v>39022</v>
      </c>
      <c r="E400" s="166">
        <v>42338</v>
      </c>
      <c r="F400" s="166">
        <v>42369</v>
      </c>
      <c r="G400" s="9">
        <v>27</v>
      </c>
      <c r="H400" s="9">
        <v>27</v>
      </c>
      <c r="I400" s="3">
        <v>546.4</v>
      </c>
      <c r="J400" s="92">
        <f t="shared" si="121"/>
        <v>12</v>
      </c>
      <c r="K400" s="9">
        <v>7</v>
      </c>
      <c r="L400" s="9">
        <v>5</v>
      </c>
      <c r="M400" s="11">
        <f t="shared" si="122"/>
        <v>546.4</v>
      </c>
      <c r="N400" s="11">
        <v>327.9</v>
      </c>
      <c r="O400" s="11">
        <v>218.5</v>
      </c>
      <c r="P400" s="72">
        <f t="shared" si="123"/>
        <v>19905352</v>
      </c>
      <c r="Q400" s="72">
        <v>6411654.53</v>
      </c>
      <c r="R400" s="72">
        <v>5397478.99</v>
      </c>
      <c r="S400" s="72">
        <f t="shared" si="124"/>
        <v>8096218.479999999</v>
      </c>
      <c r="T400" s="3"/>
      <c r="Z400" s="226"/>
      <c r="AA400" s="65"/>
    </row>
    <row r="401" spans="1:27" s="55" customFormat="1" ht="10.5">
      <c r="A401" s="6" t="s">
        <v>865</v>
      </c>
      <c r="B401" s="6" t="s">
        <v>1314</v>
      </c>
      <c r="C401" s="7" t="s">
        <v>857</v>
      </c>
      <c r="D401" s="10">
        <v>39022</v>
      </c>
      <c r="E401" s="166">
        <v>42338</v>
      </c>
      <c r="F401" s="166">
        <v>42369</v>
      </c>
      <c r="G401" s="9">
        <v>23</v>
      </c>
      <c r="H401" s="9">
        <v>23</v>
      </c>
      <c r="I401" s="3">
        <v>345.1</v>
      </c>
      <c r="J401" s="92">
        <f t="shared" si="121"/>
        <v>8</v>
      </c>
      <c r="K401" s="9">
        <v>4</v>
      </c>
      <c r="L401" s="9">
        <v>4</v>
      </c>
      <c r="M401" s="11">
        <f t="shared" si="122"/>
        <v>345.1</v>
      </c>
      <c r="N401" s="11">
        <v>173.5</v>
      </c>
      <c r="O401" s="11">
        <v>171.6</v>
      </c>
      <c r="P401" s="72">
        <f t="shared" si="123"/>
        <v>12571993</v>
      </c>
      <c r="Q401" s="72">
        <v>4049527.78</v>
      </c>
      <c r="R401" s="72">
        <v>3408986.09</v>
      </c>
      <c r="S401" s="72">
        <f t="shared" si="124"/>
        <v>5113479.130000001</v>
      </c>
      <c r="T401" s="56"/>
      <c r="Z401" s="226"/>
      <c r="AA401" s="65"/>
    </row>
    <row r="402" spans="1:27" s="55" customFormat="1" ht="10.5">
      <c r="A402" s="6" t="s">
        <v>859</v>
      </c>
      <c r="B402" s="6" t="s">
        <v>882</v>
      </c>
      <c r="C402" s="7" t="s">
        <v>858</v>
      </c>
      <c r="D402" s="10">
        <v>39022</v>
      </c>
      <c r="E402" s="166">
        <v>42338</v>
      </c>
      <c r="F402" s="166">
        <v>42369</v>
      </c>
      <c r="G402" s="9">
        <v>21</v>
      </c>
      <c r="H402" s="9">
        <v>21</v>
      </c>
      <c r="I402" s="3">
        <v>335</v>
      </c>
      <c r="J402" s="92">
        <f t="shared" si="121"/>
        <v>8</v>
      </c>
      <c r="K402" s="9">
        <v>4</v>
      </c>
      <c r="L402" s="9">
        <v>4</v>
      </c>
      <c r="M402" s="11">
        <f t="shared" si="122"/>
        <v>335</v>
      </c>
      <c r="N402" s="11">
        <v>167.5</v>
      </c>
      <c r="O402" s="11">
        <v>167.5</v>
      </c>
      <c r="P402" s="72">
        <f t="shared" si="123"/>
        <v>12204050</v>
      </c>
      <c r="Q402" s="72">
        <v>3931010.74</v>
      </c>
      <c r="R402" s="72">
        <v>3309215.7</v>
      </c>
      <c r="S402" s="72">
        <f t="shared" si="124"/>
        <v>4963823.56</v>
      </c>
      <c r="T402" s="56"/>
      <c r="Z402" s="226"/>
      <c r="AA402" s="65"/>
    </row>
    <row r="403" spans="1:27" s="55" customFormat="1" ht="10.5">
      <c r="A403" s="6" t="s">
        <v>857</v>
      </c>
      <c r="B403" s="6" t="s">
        <v>803</v>
      </c>
      <c r="C403" s="7" t="s">
        <v>243</v>
      </c>
      <c r="D403" s="10">
        <v>39022</v>
      </c>
      <c r="E403" s="166">
        <v>42338</v>
      </c>
      <c r="F403" s="166">
        <v>42369</v>
      </c>
      <c r="G403" s="9">
        <v>42</v>
      </c>
      <c r="H403" s="9">
        <v>42</v>
      </c>
      <c r="I403" s="3">
        <v>587.8</v>
      </c>
      <c r="J403" s="92">
        <f t="shared" si="121"/>
        <v>12</v>
      </c>
      <c r="K403" s="9">
        <v>6</v>
      </c>
      <c r="L403" s="9">
        <v>6</v>
      </c>
      <c r="M403" s="11">
        <f t="shared" si="122"/>
        <v>587.8</v>
      </c>
      <c r="N403" s="11">
        <v>276.2</v>
      </c>
      <c r="O403" s="11">
        <v>311.6</v>
      </c>
      <c r="P403" s="72">
        <f t="shared" si="123"/>
        <v>21413554</v>
      </c>
      <c r="Q403" s="72">
        <v>6897457.05</v>
      </c>
      <c r="R403" s="72">
        <v>5806438.78</v>
      </c>
      <c r="S403" s="72">
        <f t="shared" si="124"/>
        <v>8709658.169999998</v>
      </c>
      <c r="T403" s="56"/>
      <c r="Z403" s="226"/>
      <c r="AA403" s="65"/>
    </row>
    <row r="404" spans="1:27" s="55" customFormat="1" ht="10.5">
      <c r="A404" s="6" t="s">
        <v>862</v>
      </c>
      <c r="B404" s="6" t="s">
        <v>885</v>
      </c>
      <c r="C404" s="7" t="s">
        <v>862</v>
      </c>
      <c r="D404" s="10">
        <v>39022</v>
      </c>
      <c r="E404" s="166">
        <v>42338</v>
      </c>
      <c r="F404" s="166">
        <v>42369</v>
      </c>
      <c r="G404" s="9">
        <v>18</v>
      </c>
      <c r="H404" s="9">
        <v>18</v>
      </c>
      <c r="I404" s="3">
        <v>336.1</v>
      </c>
      <c r="J404" s="92">
        <f t="shared" si="121"/>
        <v>8</v>
      </c>
      <c r="K404" s="9">
        <v>6</v>
      </c>
      <c r="L404" s="9">
        <v>2</v>
      </c>
      <c r="M404" s="11">
        <f t="shared" si="122"/>
        <v>336.1</v>
      </c>
      <c r="N404" s="11">
        <v>245.6</v>
      </c>
      <c r="O404" s="11">
        <v>90.5</v>
      </c>
      <c r="P404" s="72">
        <f t="shared" si="123"/>
        <v>12244123</v>
      </c>
      <c r="Q404" s="72">
        <v>3943918.53</v>
      </c>
      <c r="R404" s="72">
        <v>3320081.79</v>
      </c>
      <c r="S404" s="72">
        <f t="shared" si="124"/>
        <v>4980122.680000001</v>
      </c>
      <c r="T404" s="56"/>
      <c r="Z404" s="226"/>
      <c r="AA404" s="65"/>
    </row>
    <row r="405" spans="1:27" s="91" customFormat="1" ht="10.5">
      <c r="A405" s="6" t="s">
        <v>860</v>
      </c>
      <c r="B405" s="6" t="s">
        <v>807</v>
      </c>
      <c r="C405" s="7" t="s">
        <v>866</v>
      </c>
      <c r="D405" s="10">
        <v>39022</v>
      </c>
      <c r="E405" s="166">
        <v>42338</v>
      </c>
      <c r="F405" s="166">
        <v>42369</v>
      </c>
      <c r="G405" s="9">
        <v>16</v>
      </c>
      <c r="H405" s="9">
        <v>16</v>
      </c>
      <c r="I405" s="3">
        <v>339.9</v>
      </c>
      <c r="J405" s="9">
        <f>SUM(K405:L405)</f>
        <v>8</v>
      </c>
      <c r="K405" s="9">
        <v>5</v>
      </c>
      <c r="L405" s="9">
        <v>3</v>
      </c>
      <c r="M405" s="11">
        <f>SUM(N405:O405)</f>
        <v>339.9</v>
      </c>
      <c r="N405" s="3">
        <v>211</v>
      </c>
      <c r="O405" s="3">
        <v>128.9</v>
      </c>
      <c r="P405" s="72">
        <f>M405*36430</f>
        <v>12382557</v>
      </c>
      <c r="Q405" s="72">
        <v>3988509.1</v>
      </c>
      <c r="R405" s="72">
        <v>3357619.16</v>
      </c>
      <c r="S405" s="72">
        <f>P405-Q405-R405</f>
        <v>5036428.74</v>
      </c>
      <c r="T405" s="90"/>
      <c r="Z405" s="65"/>
      <c r="AA405" s="66"/>
    </row>
    <row r="406" spans="1:27" s="91" customFormat="1" ht="10.5">
      <c r="A406" s="6" t="s">
        <v>263</v>
      </c>
      <c r="B406" s="6" t="s">
        <v>808</v>
      </c>
      <c r="C406" s="7" t="s">
        <v>856</v>
      </c>
      <c r="D406" s="10">
        <v>39022</v>
      </c>
      <c r="E406" s="166">
        <v>42338</v>
      </c>
      <c r="F406" s="166">
        <v>42369</v>
      </c>
      <c r="G406" s="9">
        <v>19</v>
      </c>
      <c r="H406" s="9">
        <v>19</v>
      </c>
      <c r="I406" s="3">
        <v>348.7</v>
      </c>
      <c r="J406" s="9">
        <f>SUM(K406:L406)</f>
        <v>8</v>
      </c>
      <c r="K406" s="9">
        <v>6</v>
      </c>
      <c r="L406" s="9">
        <v>2</v>
      </c>
      <c r="M406" s="11">
        <f>SUM(N406:O406)</f>
        <v>348.7</v>
      </c>
      <c r="N406" s="3">
        <v>263.7</v>
      </c>
      <c r="O406" s="3">
        <v>85</v>
      </c>
      <c r="P406" s="72">
        <f>M406*36430</f>
        <v>12703141</v>
      </c>
      <c r="Q406" s="72">
        <v>4091771.47</v>
      </c>
      <c r="R406" s="72">
        <v>3444547.81</v>
      </c>
      <c r="S406" s="72">
        <f>P406-Q406-R406</f>
        <v>5166821.719999999</v>
      </c>
      <c r="T406" s="90"/>
      <c r="Z406" s="65"/>
      <c r="AA406" s="66"/>
    </row>
    <row r="407" spans="1:27" s="91" customFormat="1" ht="10.5">
      <c r="A407" s="6" t="s">
        <v>262</v>
      </c>
      <c r="B407" s="6" t="s">
        <v>662</v>
      </c>
      <c r="C407" s="7" t="s">
        <v>246</v>
      </c>
      <c r="D407" s="10">
        <v>39022</v>
      </c>
      <c r="E407" s="166">
        <v>42338</v>
      </c>
      <c r="F407" s="166">
        <v>42369</v>
      </c>
      <c r="G407" s="9">
        <v>7</v>
      </c>
      <c r="H407" s="9">
        <v>7</v>
      </c>
      <c r="I407" s="3">
        <v>223.8</v>
      </c>
      <c r="J407" s="9">
        <f>SUM(K407:L407)</f>
        <v>4</v>
      </c>
      <c r="K407" s="9">
        <v>0</v>
      </c>
      <c r="L407" s="9">
        <v>4</v>
      </c>
      <c r="M407" s="11">
        <f>SUM(N407:O407)</f>
        <v>223.8</v>
      </c>
      <c r="N407" s="3">
        <v>0</v>
      </c>
      <c r="O407" s="3">
        <v>223.8</v>
      </c>
      <c r="P407" s="11">
        <f>M407*36430</f>
        <v>8153034</v>
      </c>
      <c r="Q407" s="72">
        <v>2626149.86</v>
      </c>
      <c r="R407" s="72">
        <v>2210753.66</v>
      </c>
      <c r="S407" s="72">
        <f>P407-Q407-R407</f>
        <v>3316130.4800000004</v>
      </c>
      <c r="T407" s="90"/>
      <c r="Z407" s="65"/>
      <c r="AA407" s="66"/>
    </row>
    <row r="408" spans="1:27" s="91" customFormat="1" ht="10.5">
      <c r="A408" s="6" t="s">
        <v>861</v>
      </c>
      <c r="B408" s="6" t="s">
        <v>663</v>
      </c>
      <c r="C408" s="7" t="s">
        <v>864</v>
      </c>
      <c r="D408" s="10">
        <v>39022</v>
      </c>
      <c r="E408" s="166">
        <v>42338</v>
      </c>
      <c r="F408" s="166">
        <v>42369</v>
      </c>
      <c r="G408" s="9">
        <v>3</v>
      </c>
      <c r="H408" s="9">
        <v>3</v>
      </c>
      <c r="I408" s="3">
        <v>75.4</v>
      </c>
      <c r="J408" s="9">
        <f>SUM(K408:L408)</f>
        <v>2</v>
      </c>
      <c r="K408" s="9">
        <v>0</v>
      </c>
      <c r="L408" s="9">
        <v>2</v>
      </c>
      <c r="M408" s="11">
        <f>SUM(N408:O408)</f>
        <v>75.4</v>
      </c>
      <c r="N408" s="3">
        <v>0</v>
      </c>
      <c r="O408" s="3">
        <v>75.4</v>
      </c>
      <c r="P408" s="11">
        <f>M408*36430</f>
        <v>2746822</v>
      </c>
      <c r="Q408" s="72">
        <v>884770.77</v>
      </c>
      <c r="R408" s="72">
        <v>744820.49</v>
      </c>
      <c r="S408" s="72">
        <f>P408-Q408-R408</f>
        <v>1117230.74</v>
      </c>
      <c r="T408" s="90"/>
      <c r="Z408" s="65"/>
      <c r="AA408" s="66"/>
    </row>
    <row r="409" spans="1:27" s="55" customFormat="1" ht="21">
      <c r="A409" s="99"/>
      <c r="B409" s="53" t="s">
        <v>240</v>
      </c>
      <c r="C409" s="5"/>
      <c r="D409" s="10"/>
      <c r="E409" s="5"/>
      <c r="F409" s="5"/>
      <c r="G409" s="9"/>
      <c r="H409" s="9"/>
      <c r="I409" s="11"/>
      <c r="J409" s="9"/>
      <c r="K409" s="9"/>
      <c r="L409" s="9"/>
      <c r="M409" s="11"/>
      <c r="N409" s="11"/>
      <c r="O409" s="11"/>
      <c r="P409" s="72"/>
      <c r="Q409" s="72"/>
      <c r="R409" s="72"/>
      <c r="S409" s="72"/>
      <c r="T409" s="56"/>
      <c r="Z409" s="65"/>
      <c r="AA409" s="65"/>
    </row>
    <row r="410" spans="1:27" s="55" customFormat="1" ht="31.5">
      <c r="A410" s="99"/>
      <c r="B410" s="30" t="s">
        <v>1578</v>
      </c>
      <c r="C410" s="5" t="s">
        <v>1721</v>
      </c>
      <c r="D410" s="10" t="s">
        <v>1721</v>
      </c>
      <c r="E410" s="5" t="s">
        <v>1721</v>
      </c>
      <c r="F410" s="5" t="s">
        <v>1721</v>
      </c>
      <c r="G410" s="9">
        <f>SUM(G411:G413)</f>
        <v>126</v>
      </c>
      <c r="H410" s="9">
        <f aca="true" t="shared" si="125" ref="H410:S410">SUM(H411:H413)</f>
        <v>126</v>
      </c>
      <c r="I410" s="11">
        <f t="shared" si="125"/>
        <v>1830.36</v>
      </c>
      <c r="J410" s="9">
        <f t="shared" si="125"/>
        <v>52</v>
      </c>
      <c r="K410" s="9">
        <f t="shared" si="125"/>
        <v>28</v>
      </c>
      <c r="L410" s="9">
        <f t="shared" si="125"/>
        <v>24</v>
      </c>
      <c r="M410" s="11">
        <f t="shared" si="125"/>
        <v>1791.64</v>
      </c>
      <c r="N410" s="11">
        <f t="shared" si="125"/>
        <v>925.9300000000001</v>
      </c>
      <c r="O410" s="11">
        <f t="shared" si="125"/>
        <v>865.71</v>
      </c>
      <c r="P410" s="11">
        <f t="shared" si="125"/>
        <v>65269445.2</v>
      </c>
      <c r="Q410" s="11">
        <f t="shared" si="125"/>
        <v>21023749.490000002</v>
      </c>
      <c r="R410" s="11">
        <f t="shared" si="125"/>
        <v>17698278.29</v>
      </c>
      <c r="S410" s="11">
        <f t="shared" si="125"/>
        <v>26547417.42000001</v>
      </c>
      <c r="T410" s="56"/>
      <c r="Z410" s="65"/>
      <c r="AA410" s="65"/>
    </row>
    <row r="411" spans="1:27" s="55" customFormat="1" ht="10.5">
      <c r="A411" s="6" t="s">
        <v>870</v>
      </c>
      <c r="B411" s="6" t="s">
        <v>1193</v>
      </c>
      <c r="C411" s="7" t="s">
        <v>864</v>
      </c>
      <c r="D411" s="10">
        <v>35760</v>
      </c>
      <c r="E411" s="166">
        <v>42338</v>
      </c>
      <c r="F411" s="166">
        <v>42369</v>
      </c>
      <c r="G411" s="9">
        <v>36</v>
      </c>
      <c r="H411" s="9">
        <v>36</v>
      </c>
      <c r="I411" s="3">
        <v>616.18</v>
      </c>
      <c r="J411" s="9">
        <f>SUM(K411:L411)</f>
        <v>20</v>
      </c>
      <c r="K411" s="9">
        <v>8</v>
      </c>
      <c r="L411" s="9">
        <v>12</v>
      </c>
      <c r="M411" s="11">
        <f>SUM(N411:O411)</f>
        <v>616.1800000000001</v>
      </c>
      <c r="N411" s="11">
        <v>203</v>
      </c>
      <c r="O411" s="11">
        <v>413.18</v>
      </c>
      <c r="P411" s="72">
        <f t="shared" si="123"/>
        <v>22447437.400000002</v>
      </c>
      <c r="Q411" s="72">
        <v>7230478.2</v>
      </c>
      <c r="R411" s="72">
        <v>6086783.68</v>
      </c>
      <c r="S411" s="72">
        <f>P411-Q411-R411</f>
        <v>9130175.520000003</v>
      </c>
      <c r="T411" s="56"/>
      <c r="Z411" s="65"/>
      <c r="AA411" s="65"/>
    </row>
    <row r="412" spans="1:27" s="55" customFormat="1" ht="10.5">
      <c r="A412" s="6" t="s">
        <v>261</v>
      </c>
      <c r="B412" s="6" t="s">
        <v>1219</v>
      </c>
      <c r="C412" s="7" t="s">
        <v>230</v>
      </c>
      <c r="D412" s="10">
        <v>35760</v>
      </c>
      <c r="E412" s="166">
        <v>42338</v>
      </c>
      <c r="F412" s="166">
        <v>42369</v>
      </c>
      <c r="G412" s="9">
        <v>51</v>
      </c>
      <c r="H412" s="9">
        <v>51</v>
      </c>
      <c r="I412" s="3">
        <v>623.48</v>
      </c>
      <c r="J412" s="9">
        <f>SUM(K412:L412)</f>
        <v>17</v>
      </c>
      <c r="K412" s="9">
        <v>9</v>
      </c>
      <c r="L412" s="9">
        <v>8</v>
      </c>
      <c r="M412" s="11">
        <f>SUM(N412:O412)</f>
        <v>623.48</v>
      </c>
      <c r="N412" s="11">
        <v>339.77</v>
      </c>
      <c r="O412" s="11">
        <v>283.71</v>
      </c>
      <c r="P412" s="72">
        <f t="shared" si="123"/>
        <v>22713376.400000002</v>
      </c>
      <c r="Q412" s="72">
        <v>7316139.03</v>
      </c>
      <c r="R412" s="72">
        <v>6158894.95</v>
      </c>
      <c r="S412" s="72">
        <f>P412-Q412-R412</f>
        <v>9238342.420000002</v>
      </c>
      <c r="T412" s="56"/>
      <c r="Z412" s="65"/>
      <c r="AA412" s="65"/>
    </row>
    <row r="413" spans="1:27" s="55" customFormat="1" ht="10.5">
      <c r="A413" s="6" t="s">
        <v>260</v>
      </c>
      <c r="B413" s="6" t="s">
        <v>1216</v>
      </c>
      <c r="C413" s="7" t="s">
        <v>869</v>
      </c>
      <c r="D413" s="10">
        <v>35760</v>
      </c>
      <c r="E413" s="166">
        <v>42338</v>
      </c>
      <c r="F413" s="166">
        <v>42369</v>
      </c>
      <c r="G413" s="9">
        <v>39</v>
      </c>
      <c r="H413" s="9">
        <v>39</v>
      </c>
      <c r="I413" s="3">
        <v>590.7</v>
      </c>
      <c r="J413" s="9">
        <f>SUM(K413:L413)</f>
        <v>15</v>
      </c>
      <c r="K413" s="9">
        <v>11</v>
      </c>
      <c r="L413" s="9">
        <v>4</v>
      </c>
      <c r="M413" s="11">
        <f>SUM(N413:O413)</f>
        <v>551.98</v>
      </c>
      <c r="N413" s="11">
        <v>383.16</v>
      </c>
      <c r="O413" s="11">
        <v>168.82</v>
      </c>
      <c r="P413" s="72">
        <f t="shared" si="123"/>
        <v>20108631.400000002</v>
      </c>
      <c r="Q413" s="72">
        <v>6477132.26</v>
      </c>
      <c r="R413" s="72">
        <v>5452599.66</v>
      </c>
      <c r="S413" s="72">
        <f>P413-Q413-R413</f>
        <v>8178899.480000002</v>
      </c>
      <c r="T413" s="56"/>
      <c r="Z413" s="65"/>
      <c r="AA413" s="65"/>
    </row>
    <row r="414" spans="1:27" s="91" customFormat="1" ht="21.75" customHeight="1">
      <c r="A414" s="6"/>
      <c r="B414" s="29" t="s">
        <v>133</v>
      </c>
      <c r="C414" s="7"/>
      <c r="D414" s="10"/>
      <c r="E414" s="164"/>
      <c r="F414" s="164"/>
      <c r="G414" s="9"/>
      <c r="H414" s="9"/>
      <c r="I414" s="11"/>
      <c r="J414" s="9"/>
      <c r="K414" s="9"/>
      <c r="L414" s="9"/>
      <c r="M414" s="13"/>
      <c r="N414" s="11"/>
      <c r="O414" s="11"/>
      <c r="P414" s="72"/>
      <c r="Q414" s="72"/>
      <c r="R414" s="72"/>
      <c r="S414" s="72"/>
      <c r="T414" s="90"/>
      <c r="Z414" s="65"/>
      <c r="AA414" s="65"/>
    </row>
    <row r="415" spans="1:27" s="91" customFormat="1" ht="27.75" customHeight="1">
      <c r="A415" s="6"/>
      <c r="B415" s="53" t="s">
        <v>1296</v>
      </c>
      <c r="C415" s="5"/>
      <c r="D415" s="10"/>
      <c r="E415" s="5"/>
      <c r="F415" s="5"/>
      <c r="G415" s="9"/>
      <c r="H415" s="9"/>
      <c r="I415" s="11"/>
      <c r="J415" s="9"/>
      <c r="K415" s="9"/>
      <c r="L415" s="9"/>
      <c r="M415" s="11"/>
      <c r="N415" s="11"/>
      <c r="O415" s="11"/>
      <c r="P415" s="72"/>
      <c r="Q415" s="72"/>
      <c r="R415" s="72"/>
      <c r="S415" s="72"/>
      <c r="T415" s="90"/>
      <c r="Z415" s="65"/>
      <c r="AA415" s="65"/>
    </row>
    <row r="416" spans="1:27" s="91" customFormat="1" ht="31.5">
      <c r="A416" s="6"/>
      <c r="B416" s="30" t="s">
        <v>1436</v>
      </c>
      <c r="C416" s="5" t="s">
        <v>1721</v>
      </c>
      <c r="D416" s="10" t="s">
        <v>1721</v>
      </c>
      <c r="E416" s="5" t="s">
        <v>1721</v>
      </c>
      <c r="F416" s="5" t="s">
        <v>1721</v>
      </c>
      <c r="G416" s="9">
        <f>SUM(G417:G433)</f>
        <v>211</v>
      </c>
      <c r="H416" s="9">
        <f aca="true" t="shared" si="126" ref="H416:S416">SUM(H417:H433)</f>
        <v>211</v>
      </c>
      <c r="I416" s="11">
        <f t="shared" si="126"/>
        <v>4006.9300000000003</v>
      </c>
      <c r="J416" s="9">
        <f t="shared" si="126"/>
        <v>82</v>
      </c>
      <c r="K416" s="9">
        <f t="shared" si="126"/>
        <v>46</v>
      </c>
      <c r="L416" s="9">
        <f t="shared" si="126"/>
        <v>36</v>
      </c>
      <c r="M416" s="11">
        <f>SUM(M417:M433)</f>
        <v>3395.23</v>
      </c>
      <c r="N416" s="11">
        <f t="shared" si="126"/>
        <v>1881.65</v>
      </c>
      <c r="O416" s="11">
        <f t="shared" si="126"/>
        <v>1513.58</v>
      </c>
      <c r="P416" s="11">
        <f t="shared" si="126"/>
        <v>123688228.89999998</v>
      </c>
      <c r="Q416" s="11">
        <f t="shared" si="126"/>
        <v>39840852.52</v>
      </c>
      <c r="R416" s="11">
        <f t="shared" si="126"/>
        <v>33538950.560000002</v>
      </c>
      <c r="S416" s="11">
        <f t="shared" si="126"/>
        <v>50308425.82000001</v>
      </c>
      <c r="T416" s="90"/>
      <c r="Z416" s="226"/>
      <c r="AA416" s="65"/>
    </row>
    <row r="417" spans="1:27" s="91" customFormat="1" ht="10.5">
      <c r="A417" s="163" t="s">
        <v>259</v>
      </c>
      <c r="B417" s="6" t="s">
        <v>1103</v>
      </c>
      <c r="C417" s="7" t="s">
        <v>2227</v>
      </c>
      <c r="D417" s="10">
        <v>34155</v>
      </c>
      <c r="E417" s="166">
        <v>42338</v>
      </c>
      <c r="F417" s="166">
        <v>42369</v>
      </c>
      <c r="G417" s="9">
        <v>8</v>
      </c>
      <c r="H417" s="9">
        <v>8</v>
      </c>
      <c r="I417" s="3">
        <v>113.37</v>
      </c>
      <c r="J417" s="9">
        <f aca="true" t="shared" si="127" ref="J417:J433">SUM(K417:L417)</f>
        <v>3</v>
      </c>
      <c r="K417" s="9">
        <v>2</v>
      </c>
      <c r="L417" s="9">
        <v>1</v>
      </c>
      <c r="M417" s="11">
        <f aca="true" t="shared" si="128" ref="M417:M433">SUM(N417:O417)</f>
        <v>113.36999999999999</v>
      </c>
      <c r="N417" s="11">
        <v>73.71</v>
      </c>
      <c r="O417" s="11">
        <v>39.66</v>
      </c>
      <c r="P417" s="72">
        <f t="shared" si="123"/>
        <v>4130069.0999999996</v>
      </c>
      <c r="Q417" s="72">
        <v>1330324.44</v>
      </c>
      <c r="R417" s="72">
        <v>1119897.86</v>
      </c>
      <c r="S417" s="72">
        <f aca="true" t="shared" si="129" ref="S417:S433">P417-Q417-R417</f>
        <v>1679846.7999999996</v>
      </c>
      <c r="T417" s="90"/>
      <c r="Z417" s="226"/>
      <c r="AA417" s="65"/>
    </row>
    <row r="418" spans="1:27" s="91" customFormat="1" ht="10.5">
      <c r="A418" s="6" t="s">
        <v>258</v>
      </c>
      <c r="B418" s="6" t="s">
        <v>1108</v>
      </c>
      <c r="C418" s="7" t="s">
        <v>256</v>
      </c>
      <c r="D418" s="10">
        <v>34164</v>
      </c>
      <c r="E418" s="166">
        <v>42338</v>
      </c>
      <c r="F418" s="166">
        <v>42369</v>
      </c>
      <c r="G418" s="9">
        <v>16</v>
      </c>
      <c r="H418" s="9">
        <v>16</v>
      </c>
      <c r="I418" s="3">
        <v>248.15</v>
      </c>
      <c r="J418" s="9">
        <f t="shared" si="127"/>
        <v>6</v>
      </c>
      <c r="K418" s="9">
        <v>5</v>
      </c>
      <c r="L418" s="9">
        <v>1</v>
      </c>
      <c r="M418" s="11">
        <f t="shared" si="128"/>
        <v>211.14</v>
      </c>
      <c r="N418" s="11">
        <v>177.41</v>
      </c>
      <c r="O418" s="11">
        <v>33.73</v>
      </c>
      <c r="P418" s="72">
        <f t="shared" si="123"/>
        <v>7691830.199999999</v>
      </c>
      <c r="Q418" s="72">
        <v>2477592.86</v>
      </c>
      <c r="R418" s="72">
        <v>2085694.93</v>
      </c>
      <c r="S418" s="72">
        <f t="shared" si="129"/>
        <v>3128542.41</v>
      </c>
      <c r="T418" s="90"/>
      <c r="Z418" s="226"/>
      <c r="AA418" s="65"/>
    </row>
    <row r="419" spans="1:29" s="91" customFormat="1" ht="10.5">
      <c r="A419" s="163" t="s">
        <v>257</v>
      </c>
      <c r="B419" s="6" t="s">
        <v>1161</v>
      </c>
      <c r="C419" s="7" t="s">
        <v>860</v>
      </c>
      <c r="D419" s="10">
        <v>34486</v>
      </c>
      <c r="E419" s="166">
        <v>42338</v>
      </c>
      <c r="F419" s="166">
        <v>42369</v>
      </c>
      <c r="G419" s="9">
        <v>39</v>
      </c>
      <c r="H419" s="9">
        <v>39</v>
      </c>
      <c r="I419" s="3">
        <v>853.38</v>
      </c>
      <c r="J419" s="9">
        <v>16</v>
      </c>
      <c r="K419" s="9">
        <v>12</v>
      </c>
      <c r="L419" s="9">
        <v>4</v>
      </c>
      <c r="M419" s="11">
        <f>SUM(N419:O419)</f>
        <v>836.38</v>
      </c>
      <c r="N419" s="11">
        <v>612.79</v>
      </c>
      <c r="O419" s="11">
        <v>223.59</v>
      </c>
      <c r="P419" s="72">
        <f>M419*36430</f>
        <v>30469323.4</v>
      </c>
      <c r="Q419" s="72">
        <v>9814384.37</v>
      </c>
      <c r="R419" s="72">
        <v>8261975.61</v>
      </c>
      <c r="S419" s="72">
        <f t="shared" si="129"/>
        <v>12392963.420000002</v>
      </c>
      <c r="T419" s="90"/>
      <c r="Z419" s="226"/>
      <c r="AA419" s="65"/>
      <c r="AB419" s="91">
        <f>P419*Z418</f>
        <v>0</v>
      </c>
      <c r="AC419" s="91">
        <f>(P419-Q419)*0.4</f>
        <v>8261975.612000001</v>
      </c>
    </row>
    <row r="420" spans="1:27" s="91" customFormat="1" ht="10.5">
      <c r="A420" s="6" t="s">
        <v>251</v>
      </c>
      <c r="B420" s="6" t="s">
        <v>1162</v>
      </c>
      <c r="C420" s="7" t="s">
        <v>870</v>
      </c>
      <c r="D420" s="10">
        <v>34486</v>
      </c>
      <c r="E420" s="166">
        <v>42338</v>
      </c>
      <c r="F420" s="166">
        <v>42369</v>
      </c>
      <c r="G420" s="9">
        <v>20</v>
      </c>
      <c r="H420" s="9">
        <v>20</v>
      </c>
      <c r="I420" s="3">
        <v>237.3</v>
      </c>
      <c r="J420" s="9">
        <f t="shared" si="127"/>
        <v>6</v>
      </c>
      <c r="K420" s="9">
        <v>4</v>
      </c>
      <c r="L420" s="9">
        <v>2</v>
      </c>
      <c r="M420" s="11">
        <f t="shared" si="128"/>
        <v>237.29999999999998</v>
      </c>
      <c r="N420" s="11">
        <v>175.2</v>
      </c>
      <c r="O420" s="11">
        <v>62.1</v>
      </c>
      <c r="P420" s="72">
        <f t="shared" si="123"/>
        <v>8644839</v>
      </c>
      <c r="Q420" s="72">
        <v>2784563.73</v>
      </c>
      <c r="R420" s="72">
        <v>2344110.11</v>
      </c>
      <c r="S420" s="72">
        <f t="shared" si="129"/>
        <v>3516165.1599999997</v>
      </c>
      <c r="T420" s="90"/>
      <c r="Z420" s="226"/>
      <c r="AA420" s="65"/>
    </row>
    <row r="421" spans="1:27" s="91" customFormat="1" ht="10.5">
      <c r="A421" s="163" t="s">
        <v>250</v>
      </c>
      <c r="B421" s="6" t="s">
        <v>2298</v>
      </c>
      <c r="C421" s="7" t="s">
        <v>871</v>
      </c>
      <c r="D421" s="10">
        <v>34717</v>
      </c>
      <c r="E421" s="166">
        <v>42338</v>
      </c>
      <c r="F421" s="166">
        <v>42369</v>
      </c>
      <c r="G421" s="9">
        <v>5</v>
      </c>
      <c r="H421" s="9">
        <v>5</v>
      </c>
      <c r="I421" s="3">
        <v>146.2</v>
      </c>
      <c r="J421" s="9">
        <f t="shared" si="127"/>
        <v>3</v>
      </c>
      <c r="K421" s="9">
        <v>0</v>
      </c>
      <c r="L421" s="9">
        <v>3</v>
      </c>
      <c r="M421" s="11">
        <f t="shared" si="128"/>
        <v>65.5</v>
      </c>
      <c r="N421" s="11">
        <v>0</v>
      </c>
      <c r="O421" s="11">
        <v>65.5</v>
      </c>
      <c r="P421" s="72">
        <f t="shared" si="123"/>
        <v>2386165</v>
      </c>
      <c r="Q421" s="72">
        <v>768600.61</v>
      </c>
      <c r="R421" s="72">
        <v>647025.76</v>
      </c>
      <c r="S421" s="72">
        <f t="shared" si="129"/>
        <v>970538.6300000001</v>
      </c>
      <c r="T421" s="90"/>
      <c r="Z421" s="226"/>
      <c r="AA421" s="65"/>
    </row>
    <row r="422" spans="1:27" s="91" customFormat="1" ht="10.5">
      <c r="A422" s="6" t="s">
        <v>249</v>
      </c>
      <c r="B422" s="6" t="s">
        <v>2299</v>
      </c>
      <c r="C422" s="7" t="s">
        <v>2300</v>
      </c>
      <c r="D422" s="10">
        <v>34750</v>
      </c>
      <c r="E422" s="166">
        <v>42338</v>
      </c>
      <c r="F422" s="166">
        <v>42369</v>
      </c>
      <c r="G422" s="9">
        <v>10</v>
      </c>
      <c r="H422" s="9">
        <v>10</v>
      </c>
      <c r="I422" s="3">
        <v>149.48</v>
      </c>
      <c r="J422" s="9">
        <f t="shared" si="127"/>
        <v>4</v>
      </c>
      <c r="K422" s="9">
        <v>3</v>
      </c>
      <c r="L422" s="9">
        <v>1</v>
      </c>
      <c r="M422" s="11">
        <f t="shared" si="128"/>
        <v>149.48000000000002</v>
      </c>
      <c r="N422" s="11">
        <v>113.42</v>
      </c>
      <c r="O422" s="11">
        <v>36.06</v>
      </c>
      <c r="P422" s="72">
        <f t="shared" si="123"/>
        <v>5445556.4</v>
      </c>
      <c r="Q422" s="72">
        <v>1754052.2</v>
      </c>
      <c r="R422" s="72">
        <v>1476601.68</v>
      </c>
      <c r="S422" s="72">
        <f t="shared" si="129"/>
        <v>2214902.5200000005</v>
      </c>
      <c r="T422" s="90"/>
      <c r="Z422" s="226"/>
      <c r="AA422" s="65"/>
    </row>
    <row r="423" spans="1:27" s="91" customFormat="1" ht="10.5">
      <c r="A423" s="163" t="s">
        <v>248</v>
      </c>
      <c r="B423" s="6" t="s">
        <v>1111</v>
      </c>
      <c r="C423" s="7" t="s">
        <v>122</v>
      </c>
      <c r="D423" s="10">
        <v>34779</v>
      </c>
      <c r="E423" s="166">
        <v>42338</v>
      </c>
      <c r="F423" s="166">
        <v>42369</v>
      </c>
      <c r="G423" s="9">
        <v>9</v>
      </c>
      <c r="H423" s="9">
        <v>9</v>
      </c>
      <c r="I423" s="3">
        <v>147.35</v>
      </c>
      <c r="J423" s="9">
        <f t="shared" si="127"/>
        <v>5</v>
      </c>
      <c r="K423" s="9">
        <v>5</v>
      </c>
      <c r="L423" s="9">
        <v>0</v>
      </c>
      <c r="M423" s="11">
        <f t="shared" si="128"/>
        <v>147.35</v>
      </c>
      <c r="N423" s="11">
        <v>147.35</v>
      </c>
      <c r="O423" s="11">
        <v>0</v>
      </c>
      <c r="P423" s="72">
        <f t="shared" si="123"/>
        <v>5367960.5</v>
      </c>
      <c r="Q423" s="72">
        <v>1729058</v>
      </c>
      <c r="R423" s="72">
        <v>1455561</v>
      </c>
      <c r="S423" s="72">
        <f t="shared" si="129"/>
        <v>2183341.5</v>
      </c>
      <c r="T423" s="90"/>
      <c r="Z423" s="226"/>
      <c r="AA423" s="65"/>
    </row>
    <row r="424" spans="1:27" s="91" customFormat="1" ht="10.5">
      <c r="A424" s="6" t="s">
        <v>232</v>
      </c>
      <c r="B424" s="6" t="s">
        <v>1165</v>
      </c>
      <c r="C424" s="7" t="s">
        <v>1297</v>
      </c>
      <c r="D424" s="10">
        <v>34840</v>
      </c>
      <c r="E424" s="166">
        <v>42338</v>
      </c>
      <c r="F424" s="166">
        <v>42369</v>
      </c>
      <c r="G424" s="9">
        <v>21</v>
      </c>
      <c r="H424" s="9">
        <v>21</v>
      </c>
      <c r="I424" s="3">
        <v>181.01</v>
      </c>
      <c r="J424" s="9">
        <f t="shared" si="127"/>
        <v>6</v>
      </c>
      <c r="K424" s="9">
        <v>4</v>
      </c>
      <c r="L424" s="9">
        <v>2</v>
      </c>
      <c r="M424" s="11">
        <f t="shared" si="128"/>
        <v>181.01</v>
      </c>
      <c r="N424" s="11">
        <v>118.98</v>
      </c>
      <c r="O424" s="11">
        <v>62.03</v>
      </c>
      <c r="P424" s="72">
        <f t="shared" si="123"/>
        <v>6594194.3</v>
      </c>
      <c r="Q424" s="72">
        <v>2124036.58</v>
      </c>
      <c r="R424" s="72">
        <v>1788063.09</v>
      </c>
      <c r="S424" s="72">
        <f t="shared" si="129"/>
        <v>2682094.63</v>
      </c>
      <c r="T424" s="90"/>
      <c r="Z424" s="226"/>
      <c r="AA424" s="65"/>
    </row>
    <row r="425" spans="1:27" s="91" customFormat="1" ht="10.5">
      <c r="A425" s="163" t="s">
        <v>237</v>
      </c>
      <c r="B425" s="6" t="s">
        <v>1115</v>
      </c>
      <c r="C425" s="7" t="s">
        <v>1303</v>
      </c>
      <c r="D425" s="10">
        <v>35996</v>
      </c>
      <c r="E425" s="166">
        <v>42338</v>
      </c>
      <c r="F425" s="166">
        <v>42369</v>
      </c>
      <c r="G425" s="9">
        <v>12</v>
      </c>
      <c r="H425" s="9">
        <v>12</v>
      </c>
      <c r="I425" s="3">
        <v>404.94</v>
      </c>
      <c r="J425" s="9">
        <f t="shared" si="127"/>
        <v>4</v>
      </c>
      <c r="K425" s="9">
        <v>1</v>
      </c>
      <c r="L425" s="9">
        <v>3</v>
      </c>
      <c r="M425" s="11">
        <f t="shared" si="128"/>
        <v>206.21</v>
      </c>
      <c r="N425" s="11">
        <v>43.65</v>
      </c>
      <c r="O425" s="11">
        <v>162.56</v>
      </c>
      <c r="P425" s="72">
        <f t="shared" si="123"/>
        <v>7512230.300000001</v>
      </c>
      <c r="Q425" s="72">
        <v>2419742.46</v>
      </c>
      <c r="R425" s="72">
        <v>2036995.14</v>
      </c>
      <c r="S425" s="72">
        <f t="shared" si="129"/>
        <v>3055492.700000001</v>
      </c>
      <c r="T425" s="90"/>
      <c r="Z425" s="226"/>
      <c r="AA425" s="65"/>
    </row>
    <row r="426" spans="1:27" s="91" customFormat="1" ht="10.5">
      <c r="A426" s="6" t="s">
        <v>236</v>
      </c>
      <c r="B426" s="6" t="s">
        <v>2301</v>
      </c>
      <c r="C426" s="7" t="s">
        <v>2302</v>
      </c>
      <c r="D426" s="10">
        <v>36122</v>
      </c>
      <c r="E426" s="166">
        <v>42338</v>
      </c>
      <c r="F426" s="166">
        <v>42369</v>
      </c>
      <c r="G426" s="9">
        <v>2</v>
      </c>
      <c r="H426" s="9">
        <v>2</v>
      </c>
      <c r="I426" s="3">
        <v>92.38</v>
      </c>
      <c r="J426" s="9">
        <f t="shared" si="127"/>
        <v>1</v>
      </c>
      <c r="K426" s="9">
        <v>0</v>
      </c>
      <c r="L426" s="9">
        <v>1</v>
      </c>
      <c r="M426" s="11">
        <f t="shared" si="128"/>
        <v>38.65</v>
      </c>
      <c r="N426" s="11">
        <v>0</v>
      </c>
      <c r="O426" s="11">
        <v>38.65</v>
      </c>
      <c r="P426" s="72">
        <f t="shared" si="123"/>
        <v>1408019.5</v>
      </c>
      <c r="Q426" s="72">
        <v>453533.03</v>
      </c>
      <c r="R426" s="72">
        <v>381794.59</v>
      </c>
      <c r="S426" s="72">
        <f t="shared" si="129"/>
        <v>572691.8799999999</v>
      </c>
      <c r="T426" s="90"/>
      <c r="Z426" s="226"/>
      <c r="AA426" s="65"/>
    </row>
    <row r="427" spans="1:27" s="91" customFormat="1" ht="10.5">
      <c r="A427" s="163" t="s">
        <v>856</v>
      </c>
      <c r="B427" s="6" t="s">
        <v>1114</v>
      </c>
      <c r="C427" s="7" t="s">
        <v>1305</v>
      </c>
      <c r="D427" s="10">
        <v>36403</v>
      </c>
      <c r="E427" s="166">
        <v>42338</v>
      </c>
      <c r="F427" s="166">
        <v>42369</v>
      </c>
      <c r="G427" s="9">
        <v>26</v>
      </c>
      <c r="H427" s="9">
        <v>26</v>
      </c>
      <c r="I427" s="3">
        <v>287.67</v>
      </c>
      <c r="J427" s="9">
        <f t="shared" si="127"/>
        <v>8</v>
      </c>
      <c r="K427" s="9">
        <v>3</v>
      </c>
      <c r="L427" s="9">
        <v>5</v>
      </c>
      <c r="M427" s="11">
        <f t="shared" si="128"/>
        <v>287.66999999999996</v>
      </c>
      <c r="N427" s="11">
        <v>106</v>
      </c>
      <c r="O427" s="11">
        <v>181.67</v>
      </c>
      <c r="P427" s="72">
        <f t="shared" si="123"/>
        <v>10479818.099999998</v>
      </c>
      <c r="Q427" s="72">
        <v>3375623.46</v>
      </c>
      <c r="R427" s="72">
        <v>2841677.86</v>
      </c>
      <c r="S427" s="72">
        <f t="shared" si="129"/>
        <v>4262516.7799999975</v>
      </c>
      <c r="T427" s="90"/>
      <c r="Z427" s="226"/>
      <c r="AA427" s="65"/>
    </row>
    <row r="428" spans="1:27" s="91" customFormat="1" ht="10.5">
      <c r="A428" s="6" t="s">
        <v>866</v>
      </c>
      <c r="B428" s="6" t="s">
        <v>1164</v>
      </c>
      <c r="C428" s="7" t="s">
        <v>1299</v>
      </c>
      <c r="D428" s="10">
        <v>36705</v>
      </c>
      <c r="E428" s="166">
        <v>42338</v>
      </c>
      <c r="F428" s="166">
        <v>42369</v>
      </c>
      <c r="G428" s="9">
        <v>2</v>
      </c>
      <c r="H428" s="9">
        <v>2</v>
      </c>
      <c r="I428" s="3">
        <v>88.9</v>
      </c>
      <c r="J428" s="9">
        <f t="shared" si="127"/>
        <v>2</v>
      </c>
      <c r="K428" s="9">
        <v>2</v>
      </c>
      <c r="L428" s="9">
        <v>0</v>
      </c>
      <c r="M428" s="11">
        <f t="shared" si="128"/>
        <v>67.4</v>
      </c>
      <c r="N428" s="11">
        <v>67.4</v>
      </c>
      <c r="O428" s="11">
        <v>0</v>
      </c>
      <c r="P428" s="72">
        <f t="shared" si="123"/>
        <v>2455382</v>
      </c>
      <c r="Q428" s="72">
        <v>790895.89</v>
      </c>
      <c r="R428" s="72">
        <v>665794.44</v>
      </c>
      <c r="S428" s="72">
        <f t="shared" si="129"/>
        <v>998691.6699999999</v>
      </c>
      <c r="T428" s="90"/>
      <c r="Z428" s="226"/>
      <c r="AA428" s="65"/>
    </row>
    <row r="429" spans="1:27" s="91" customFormat="1" ht="10.5">
      <c r="A429" s="163" t="s">
        <v>234</v>
      </c>
      <c r="B429" s="6" t="s">
        <v>1113</v>
      </c>
      <c r="C429" s="7" t="s">
        <v>120</v>
      </c>
      <c r="D429" s="10">
        <v>36866</v>
      </c>
      <c r="E429" s="166">
        <v>42338</v>
      </c>
      <c r="F429" s="166">
        <v>42369</v>
      </c>
      <c r="G429" s="9">
        <v>6</v>
      </c>
      <c r="H429" s="9">
        <v>6</v>
      </c>
      <c r="I429" s="3">
        <v>118.04</v>
      </c>
      <c r="J429" s="9">
        <f t="shared" si="127"/>
        <v>3</v>
      </c>
      <c r="K429" s="9">
        <v>1</v>
      </c>
      <c r="L429" s="9">
        <v>2</v>
      </c>
      <c r="M429" s="11">
        <f t="shared" si="128"/>
        <v>93.17</v>
      </c>
      <c r="N429" s="11">
        <v>24</v>
      </c>
      <c r="O429" s="11">
        <v>69.17</v>
      </c>
      <c r="P429" s="72">
        <f t="shared" si="123"/>
        <v>3394183.1</v>
      </c>
      <c r="Q429" s="72">
        <v>1093290.36</v>
      </c>
      <c r="R429" s="72">
        <v>920357.1</v>
      </c>
      <c r="S429" s="72">
        <f t="shared" si="129"/>
        <v>1380535.6400000001</v>
      </c>
      <c r="T429" s="90"/>
      <c r="Z429" s="226"/>
      <c r="AA429" s="65"/>
    </row>
    <row r="430" spans="1:27" s="91" customFormat="1" ht="10.5">
      <c r="A430" s="6" t="s">
        <v>244</v>
      </c>
      <c r="B430" s="6" t="s">
        <v>1104</v>
      </c>
      <c r="C430" s="7" t="s">
        <v>1519</v>
      </c>
      <c r="D430" s="10">
        <v>36916</v>
      </c>
      <c r="E430" s="166">
        <v>42338</v>
      </c>
      <c r="F430" s="166">
        <v>42369</v>
      </c>
      <c r="G430" s="9">
        <v>9</v>
      </c>
      <c r="H430" s="9">
        <v>9</v>
      </c>
      <c r="I430" s="3">
        <v>393.4</v>
      </c>
      <c r="J430" s="9">
        <f t="shared" si="127"/>
        <v>6</v>
      </c>
      <c r="K430" s="9">
        <v>1</v>
      </c>
      <c r="L430" s="9">
        <v>5</v>
      </c>
      <c r="M430" s="11">
        <f t="shared" si="128"/>
        <v>294.4</v>
      </c>
      <c r="N430" s="11">
        <v>55</v>
      </c>
      <c r="O430" s="11">
        <v>239.4</v>
      </c>
      <c r="P430" s="72">
        <f t="shared" si="123"/>
        <v>10724992</v>
      </c>
      <c r="Q430" s="72">
        <v>3454595.71</v>
      </c>
      <c r="R430" s="72">
        <v>2908158.52</v>
      </c>
      <c r="S430" s="72">
        <f t="shared" si="129"/>
        <v>4362237.77</v>
      </c>
      <c r="T430" s="90"/>
      <c r="Z430" s="226"/>
      <c r="AA430" s="65"/>
    </row>
    <row r="431" spans="1:27" s="91" customFormat="1" ht="10.5">
      <c r="A431" s="163" t="s">
        <v>246</v>
      </c>
      <c r="B431" s="6" t="s">
        <v>1110</v>
      </c>
      <c r="C431" s="7" t="s">
        <v>870</v>
      </c>
      <c r="D431" s="10">
        <v>37009</v>
      </c>
      <c r="E431" s="166">
        <v>42338</v>
      </c>
      <c r="F431" s="166">
        <v>42369</v>
      </c>
      <c r="G431" s="9">
        <v>3</v>
      </c>
      <c r="H431" s="9">
        <v>3</v>
      </c>
      <c r="I431" s="3">
        <v>158.3</v>
      </c>
      <c r="J431" s="9">
        <f t="shared" si="127"/>
        <v>2</v>
      </c>
      <c r="K431" s="9">
        <v>0</v>
      </c>
      <c r="L431" s="9">
        <v>2</v>
      </c>
      <c r="M431" s="11">
        <f t="shared" si="128"/>
        <v>79.14</v>
      </c>
      <c r="N431" s="11">
        <v>0</v>
      </c>
      <c r="O431" s="11">
        <v>79.14</v>
      </c>
      <c r="P431" s="72">
        <f t="shared" si="123"/>
        <v>2883070.2</v>
      </c>
      <c r="Q431" s="72">
        <v>928657.28</v>
      </c>
      <c r="R431" s="72">
        <v>781765.17</v>
      </c>
      <c r="S431" s="72">
        <f t="shared" si="129"/>
        <v>1172647.75</v>
      </c>
      <c r="T431" s="90"/>
      <c r="Z431" s="226"/>
      <c r="AA431" s="65"/>
    </row>
    <row r="432" spans="1:27" s="91" customFormat="1" ht="10.5">
      <c r="A432" s="6" t="s">
        <v>245</v>
      </c>
      <c r="B432" s="6" t="s">
        <v>1107</v>
      </c>
      <c r="C432" s="7" t="s">
        <v>125</v>
      </c>
      <c r="D432" s="10">
        <v>37160</v>
      </c>
      <c r="E432" s="166">
        <v>42338</v>
      </c>
      <c r="F432" s="166">
        <v>42369</v>
      </c>
      <c r="G432" s="9">
        <v>6</v>
      </c>
      <c r="H432" s="9">
        <v>6</v>
      </c>
      <c r="I432" s="3">
        <v>94.75</v>
      </c>
      <c r="J432" s="9">
        <f t="shared" si="127"/>
        <v>2</v>
      </c>
      <c r="K432" s="9">
        <v>1</v>
      </c>
      <c r="L432" s="9">
        <v>1</v>
      </c>
      <c r="M432" s="11">
        <f t="shared" si="128"/>
        <v>94.75</v>
      </c>
      <c r="N432" s="11">
        <v>47.24</v>
      </c>
      <c r="O432" s="11">
        <v>47.51</v>
      </c>
      <c r="P432" s="72">
        <f t="shared" si="123"/>
        <v>3451742.5</v>
      </c>
      <c r="Q432" s="72">
        <v>1111830.65</v>
      </c>
      <c r="R432" s="72">
        <v>935964.74</v>
      </c>
      <c r="S432" s="72">
        <f t="shared" si="129"/>
        <v>1403947.11</v>
      </c>
      <c r="T432" s="90"/>
      <c r="Z432" s="226"/>
      <c r="AA432" s="65"/>
    </row>
    <row r="433" spans="1:27" s="91" customFormat="1" ht="10.5">
      <c r="A433" s="163" t="s">
        <v>231</v>
      </c>
      <c r="B433" s="6" t="s">
        <v>711</v>
      </c>
      <c r="C433" s="7" t="s">
        <v>862</v>
      </c>
      <c r="D433" s="10">
        <v>37739</v>
      </c>
      <c r="E433" s="166">
        <v>42338</v>
      </c>
      <c r="F433" s="166">
        <v>42369</v>
      </c>
      <c r="G433" s="9">
        <v>17</v>
      </c>
      <c r="H433" s="9">
        <v>17</v>
      </c>
      <c r="I433" s="3">
        <v>292.31</v>
      </c>
      <c r="J433" s="9">
        <f t="shared" si="127"/>
        <v>5</v>
      </c>
      <c r="K433" s="9">
        <v>2</v>
      </c>
      <c r="L433" s="9">
        <v>3</v>
      </c>
      <c r="M433" s="11">
        <f t="shared" si="128"/>
        <v>292.31</v>
      </c>
      <c r="N433" s="11">
        <v>119.5</v>
      </c>
      <c r="O433" s="11">
        <v>172.81</v>
      </c>
      <c r="P433" s="72">
        <f t="shared" si="123"/>
        <v>10648853.3</v>
      </c>
      <c r="Q433" s="72">
        <v>3430070.89</v>
      </c>
      <c r="R433" s="72">
        <v>2887512.96</v>
      </c>
      <c r="S433" s="72">
        <f t="shared" si="129"/>
        <v>4331269.45</v>
      </c>
      <c r="T433" s="90"/>
      <c r="Z433" s="226"/>
      <c r="AA433" s="65"/>
    </row>
    <row r="434" spans="1:27" s="91" customFormat="1" ht="26.25" customHeight="1">
      <c r="A434" s="6"/>
      <c r="B434" s="12" t="s">
        <v>1384</v>
      </c>
      <c r="C434" s="3"/>
      <c r="D434" s="10"/>
      <c r="E434" s="3"/>
      <c r="F434" s="3"/>
      <c r="G434" s="9"/>
      <c r="H434" s="9"/>
      <c r="I434" s="11"/>
      <c r="J434" s="9"/>
      <c r="K434" s="9"/>
      <c r="L434" s="9"/>
      <c r="M434" s="11"/>
      <c r="N434" s="11"/>
      <c r="O434" s="11"/>
      <c r="P434" s="72"/>
      <c r="Q434" s="72"/>
      <c r="R434" s="72"/>
      <c r="S434" s="72"/>
      <c r="T434" s="90"/>
      <c r="Z434" s="65"/>
      <c r="AA434" s="65"/>
    </row>
    <row r="435" spans="1:27" s="91" customFormat="1" ht="31.5">
      <c r="A435" s="6"/>
      <c r="B435" s="1" t="s">
        <v>489</v>
      </c>
      <c r="C435" s="5" t="s">
        <v>1721</v>
      </c>
      <c r="D435" s="10" t="s">
        <v>1721</v>
      </c>
      <c r="E435" s="5" t="s">
        <v>1721</v>
      </c>
      <c r="F435" s="5" t="s">
        <v>1721</v>
      </c>
      <c r="G435" s="92">
        <f>SUM(G436:G450)</f>
        <v>95</v>
      </c>
      <c r="H435" s="92">
        <f aca="true" t="shared" si="130" ref="H435:S435">SUM(H436:H450)</f>
        <v>92</v>
      </c>
      <c r="I435" s="71">
        <f t="shared" si="130"/>
        <v>2580.6</v>
      </c>
      <c r="J435" s="92">
        <f t="shared" si="130"/>
        <v>38</v>
      </c>
      <c r="K435" s="92">
        <f t="shared" si="130"/>
        <v>9</v>
      </c>
      <c r="L435" s="92">
        <f t="shared" si="130"/>
        <v>29</v>
      </c>
      <c r="M435" s="71">
        <f>SUM(M436:M450)</f>
        <v>1681.6799999999998</v>
      </c>
      <c r="N435" s="71">
        <f t="shared" si="130"/>
        <v>360.74</v>
      </c>
      <c r="O435" s="71">
        <f t="shared" si="130"/>
        <v>1320.94</v>
      </c>
      <c r="P435" s="71">
        <f t="shared" si="130"/>
        <v>61263602.4</v>
      </c>
      <c r="Q435" s="71">
        <f t="shared" si="130"/>
        <v>19733439.219999995</v>
      </c>
      <c r="R435" s="71">
        <f t="shared" si="130"/>
        <v>16612065.280000003</v>
      </c>
      <c r="S435" s="71">
        <f t="shared" si="130"/>
        <v>24918097.9</v>
      </c>
      <c r="T435" s="90"/>
      <c r="Z435" s="112"/>
      <c r="AA435" s="65"/>
    </row>
    <row r="436" spans="1:27" s="91" customFormat="1" ht="10.5">
      <c r="A436" s="6" t="s">
        <v>864</v>
      </c>
      <c r="B436" s="1" t="s">
        <v>1117</v>
      </c>
      <c r="C436" s="9">
        <v>116</v>
      </c>
      <c r="D436" s="10" t="s">
        <v>1385</v>
      </c>
      <c r="E436" s="166">
        <v>42338</v>
      </c>
      <c r="F436" s="166">
        <v>42369</v>
      </c>
      <c r="G436" s="9">
        <v>3</v>
      </c>
      <c r="H436" s="9">
        <v>3</v>
      </c>
      <c r="I436" s="3">
        <v>166.4</v>
      </c>
      <c r="J436" s="9">
        <f aca="true" t="shared" si="131" ref="J436:J450">SUM(K436:L436)</f>
        <v>1</v>
      </c>
      <c r="K436" s="9">
        <v>0</v>
      </c>
      <c r="L436" s="9">
        <v>1</v>
      </c>
      <c r="M436" s="11">
        <f aca="true" t="shared" si="132" ref="M436:M450">SUM(N436:O436)</f>
        <v>45</v>
      </c>
      <c r="N436" s="11">
        <v>0</v>
      </c>
      <c r="O436" s="11">
        <v>45</v>
      </c>
      <c r="P436" s="11">
        <f t="shared" si="123"/>
        <v>1639350</v>
      </c>
      <c r="Q436" s="11">
        <v>528046.22</v>
      </c>
      <c r="R436" s="11">
        <v>444521.51</v>
      </c>
      <c r="S436" s="11">
        <f aca="true" t="shared" si="133" ref="S436:S450">P436-Q436-R436</f>
        <v>666782.27</v>
      </c>
      <c r="T436" s="90"/>
      <c r="Z436" s="65"/>
      <c r="AA436" s="65"/>
    </row>
    <row r="437" spans="1:27" s="91" customFormat="1" ht="10.5">
      <c r="A437" s="6" t="s">
        <v>230</v>
      </c>
      <c r="B437" s="1" t="s">
        <v>1271</v>
      </c>
      <c r="C437" s="9">
        <v>116</v>
      </c>
      <c r="D437" s="10" t="s">
        <v>1385</v>
      </c>
      <c r="E437" s="166">
        <v>42338</v>
      </c>
      <c r="F437" s="166">
        <v>42369</v>
      </c>
      <c r="G437" s="9">
        <v>2</v>
      </c>
      <c r="H437" s="9">
        <v>2</v>
      </c>
      <c r="I437" s="3">
        <v>150</v>
      </c>
      <c r="J437" s="9">
        <f t="shared" si="131"/>
        <v>1</v>
      </c>
      <c r="K437" s="9">
        <v>0</v>
      </c>
      <c r="L437" s="9">
        <v>1</v>
      </c>
      <c r="M437" s="11">
        <f t="shared" si="132"/>
        <v>52</v>
      </c>
      <c r="N437" s="11">
        <v>0</v>
      </c>
      <c r="O437" s="11">
        <v>52</v>
      </c>
      <c r="P437" s="11">
        <f t="shared" si="123"/>
        <v>1894360</v>
      </c>
      <c r="Q437" s="11">
        <v>610186.74</v>
      </c>
      <c r="R437" s="11">
        <v>513669.3</v>
      </c>
      <c r="S437" s="11">
        <f t="shared" si="133"/>
        <v>770503.96</v>
      </c>
      <c r="T437" s="90"/>
      <c r="Z437" s="65"/>
      <c r="AA437" s="65"/>
    </row>
    <row r="438" spans="1:27" s="91" customFormat="1" ht="11.25" customHeight="1">
      <c r="A438" s="6" t="s">
        <v>871</v>
      </c>
      <c r="B438" s="1" t="s">
        <v>1267</v>
      </c>
      <c r="C438" s="9">
        <v>160</v>
      </c>
      <c r="D438" s="10" t="s">
        <v>1388</v>
      </c>
      <c r="E438" s="166">
        <v>42338</v>
      </c>
      <c r="F438" s="166">
        <v>42369</v>
      </c>
      <c r="G438" s="9">
        <v>7</v>
      </c>
      <c r="H438" s="9">
        <v>7</v>
      </c>
      <c r="I438" s="3">
        <v>172.14</v>
      </c>
      <c r="J438" s="9">
        <f t="shared" si="131"/>
        <v>3</v>
      </c>
      <c r="K438" s="9">
        <v>2</v>
      </c>
      <c r="L438" s="9">
        <v>1</v>
      </c>
      <c r="M438" s="11">
        <f t="shared" si="132"/>
        <v>125.92999999999999</v>
      </c>
      <c r="N438" s="71">
        <v>74.71</v>
      </c>
      <c r="O438" s="71">
        <v>51.22</v>
      </c>
      <c r="P438" s="11">
        <f t="shared" si="123"/>
        <v>4587629.899999999</v>
      </c>
      <c r="Q438" s="11">
        <v>1477708.01</v>
      </c>
      <c r="R438" s="11">
        <v>1243968.76</v>
      </c>
      <c r="S438" s="11">
        <f t="shared" si="133"/>
        <v>1865953.1299999997</v>
      </c>
      <c r="T438" s="90"/>
      <c r="Z438" s="65"/>
      <c r="AA438" s="65"/>
    </row>
    <row r="439" spans="1:27" s="55" customFormat="1" ht="10.5">
      <c r="A439" s="6" t="s">
        <v>869</v>
      </c>
      <c r="B439" s="1" t="s">
        <v>1269</v>
      </c>
      <c r="C439" s="9">
        <v>30</v>
      </c>
      <c r="D439" s="10" t="s">
        <v>1390</v>
      </c>
      <c r="E439" s="166">
        <v>42338</v>
      </c>
      <c r="F439" s="166">
        <v>42369</v>
      </c>
      <c r="G439" s="9">
        <v>6</v>
      </c>
      <c r="H439" s="9">
        <v>6</v>
      </c>
      <c r="I439" s="3">
        <v>84.1</v>
      </c>
      <c r="J439" s="9">
        <f t="shared" si="131"/>
        <v>2</v>
      </c>
      <c r="K439" s="9">
        <v>0</v>
      </c>
      <c r="L439" s="9">
        <v>2</v>
      </c>
      <c r="M439" s="11">
        <f t="shared" si="132"/>
        <v>84.1</v>
      </c>
      <c r="N439" s="11">
        <v>0</v>
      </c>
      <c r="O439" s="11">
        <v>84.1</v>
      </c>
      <c r="P439" s="11">
        <f t="shared" si="123"/>
        <v>3063763</v>
      </c>
      <c r="Q439" s="11">
        <v>986859.71</v>
      </c>
      <c r="R439" s="11">
        <v>830761.31</v>
      </c>
      <c r="S439" s="11">
        <f t="shared" si="133"/>
        <v>1246141.98</v>
      </c>
      <c r="T439" s="56"/>
      <c r="Z439" s="65"/>
      <c r="AA439" s="65"/>
    </row>
    <row r="440" spans="1:27" s="55" customFormat="1" ht="10.5">
      <c r="A440" s="6" t="s">
        <v>235</v>
      </c>
      <c r="B440" s="1" t="s">
        <v>1272</v>
      </c>
      <c r="C440" s="9">
        <v>132</v>
      </c>
      <c r="D440" s="10" t="s">
        <v>1392</v>
      </c>
      <c r="E440" s="166">
        <v>42338</v>
      </c>
      <c r="F440" s="166">
        <v>42369</v>
      </c>
      <c r="G440" s="9">
        <v>5</v>
      </c>
      <c r="H440" s="9">
        <v>5</v>
      </c>
      <c r="I440" s="3">
        <v>87.11</v>
      </c>
      <c r="J440" s="9">
        <f t="shared" si="131"/>
        <v>2</v>
      </c>
      <c r="K440" s="9">
        <v>1</v>
      </c>
      <c r="L440" s="9">
        <v>1</v>
      </c>
      <c r="M440" s="11">
        <f t="shared" si="132"/>
        <v>87.11</v>
      </c>
      <c r="N440" s="11">
        <v>43.67</v>
      </c>
      <c r="O440" s="11">
        <v>43.44</v>
      </c>
      <c r="P440" s="11">
        <f t="shared" si="123"/>
        <v>3173417.3</v>
      </c>
      <c r="Q440" s="11">
        <v>1022180.14</v>
      </c>
      <c r="R440" s="11">
        <v>860494.87</v>
      </c>
      <c r="S440" s="11">
        <f t="shared" si="133"/>
        <v>1290742.2899999996</v>
      </c>
      <c r="T440" s="56"/>
      <c r="Z440" s="65"/>
      <c r="AA440" s="65"/>
    </row>
    <row r="441" spans="1:27" s="55" customFormat="1" ht="10.5">
      <c r="A441" s="6" t="s">
        <v>233</v>
      </c>
      <c r="B441" s="1" t="s">
        <v>1282</v>
      </c>
      <c r="C441" s="9">
        <v>64</v>
      </c>
      <c r="D441" s="10" t="s">
        <v>1397</v>
      </c>
      <c r="E441" s="166">
        <v>42338</v>
      </c>
      <c r="F441" s="166">
        <v>42369</v>
      </c>
      <c r="G441" s="9">
        <v>3</v>
      </c>
      <c r="H441" s="9">
        <v>3</v>
      </c>
      <c r="I441" s="3">
        <v>136.4</v>
      </c>
      <c r="J441" s="9">
        <f t="shared" si="131"/>
        <v>2</v>
      </c>
      <c r="K441" s="9">
        <v>0</v>
      </c>
      <c r="L441" s="9">
        <v>2</v>
      </c>
      <c r="M441" s="11">
        <f t="shared" si="132"/>
        <v>98.1</v>
      </c>
      <c r="N441" s="71">
        <v>0</v>
      </c>
      <c r="O441" s="71">
        <v>98.1</v>
      </c>
      <c r="P441" s="11">
        <f t="shared" si="123"/>
        <v>3573783</v>
      </c>
      <c r="Q441" s="11">
        <v>1151140.76</v>
      </c>
      <c r="R441" s="11">
        <v>969056.9</v>
      </c>
      <c r="S441" s="11">
        <f t="shared" si="133"/>
        <v>1453585.3400000003</v>
      </c>
      <c r="T441" s="56"/>
      <c r="Z441" s="65"/>
      <c r="AA441" s="65"/>
    </row>
    <row r="442" spans="1:27" s="55" customFormat="1" ht="10.5">
      <c r="A442" s="6" t="s">
        <v>253</v>
      </c>
      <c r="B442" s="1" t="s">
        <v>1118</v>
      </c>
      <c r="C442" s="9">
        <v>137</v>
      </c>
      <c r="D442" s="10" t="s">
        <v>1386</v>
      </c>
      <c r="E442" s="166">
        <v>42338</v>
      </c>
      <c r="F442" s="166">
        <v>42369</v>
      </c>
      <c r="G442" s="9">
        <v>6</v>
      </c>
      <c r="H442" s="9">
        <v>6</v>
      </c>
      <c r="I442" s="3">
        <v>60.8</v>
      </c>
      <c r="J442" s="9">
        <f t="shared" si="131"/>
        <v>2</v>
      </c>
      <c r="K442" s="9">
        <v>0</v>
      </c>
      <c r="L442" s="9">
        <v>2</v>
      </c>
      <c r="M442" s="11">
        <f t="shared" si="132"/>
        <v>60.8</v>
      </c>
      <c r="N442" s="11">
        <v>0</v>
      </c>
      <c r="O442" s="11">
        <v>60.8</v>
      </c>
      <c r="P442" s="11">
        <f t="shared" si="123"/>
        <v>2214944</v>
      </c>
      <c r="Q442" s="11">
        <v>713449.11</v>
      </c>
      <c r="R442" s="11">
        <v>600597.96</v>
      </c>
      <c r="S442" s="11">
        <f t="shared" si="133"/>
        <v>900896.9300000002</v>
      </c>
      <c r="T442" s="56"/>
      <c r="Z442" s="112"/>
      <c r="AA442" s="65"/>
    </row>
    <row r="443" spans="1:27" s="55" customFormat="1" ht="10.5">
      <c r="A443" s="6" t="s">
        <v>247</v>
      </c>
      <c r="B443" s="1" t="s">
        <v>1278</v>
      </c>
      <c r="C443" s="9">
        <v>138</v>
      </c>
      <c r="D443" s="10" t="s">
        <v>1386</v>
      </c>
      <c r="E443" s="166">
        <v>42338</v>
      </c>
      <c r="F443" s="166">
        <v>42369</v>
      </c>
      <c r="G443" s="9">
        <v>10</v>
      </c>
      <c r="H443" s="9">
        <v>10</v>
      </c>
      <c r="I443" s="3">
        <v>77.06</v>
      </c>
      <c r="J443" s="9">
        <f t="shared" si="131"/>
        <v>2</v>
      </c>
      <c r="K443" s="9">
        <v>0</v>
      </c>
      <c r="L443" s="9">
        <v>2</v>
      </c>
      <c r="M443" s="11">
        <f t="shared" si="132"/>
        <v>77.06</v>
      </c>
      <c r="N443" s="11">
        <v>0</v>
      </c>
      <c r="O443" s="11">
        <v>77.06</v>
      </c>
      <c r="P443" s="11">
        <f t="shared" si="123"/>
        <v>2807295.8000000003</v>
      </c>
      <c r="Q443" s="11">
        <v>904249.82</v>
      </c>
      <c r="R443" s="11">
        <v>761218.4</v>
      </c>
      <c r="S443" s="11">
        <f t="shared" si="133"/>
        <v>1141827.5800000005</v>
      </c>
      <c r="T443" s="56"/>
      <c r="Z443" s="112"/>
      <c r="AA443" s="65"/>
    </row>
    <row r="444" spans="1:27" s="55" customFormat="1" ht="10.5">
      <c r="A444" s="6" t="s">
        <v>238</v>
      </c>
      <c r="B444" s="1" t="s">
        <v>1279</v>
      </c>
      <c r="C444" s="9">
        <v>136</v>
      </c>
      <c r="D444" s="10" t="s">
        <v>1386</v>
      </c>
      <c r="E444" s="166">
        <v>42338</v>
      </c>
      <c r="F444" s="166">
        <v>42369</v>
      </c>
      <c r="G444" s="9">
        <v>5</v>
      </c>
      <c r="H444" s="9">
        <v>5</v>
      </c>
      <c r="I444" s="3">
        <v>170.1</v>
      </c>
      <c r="J444" s="9">
        <f t="shared" si="131"/>
        <v>3</v>
      </c>
      <c r="K444" s="9">
        <v>1</v>
      </c>
      <c r="L444" s="9">
        <v>2</v>
      </c>
      <c r="M444" s="11">
        <f t="shared" si="132"/>
        <v>118.26</v>
      </c>
      <c r="N444" s="11">
        <v>33</v>
      </c>
      <c r="O444" s="11">
        <v>85.26</v>
      </c>
      <c r="P444" s="11">
        <f t="shared" si="123"/>
        <v>4308211.8</v>
      </c>
      <c r="Q444" s="11">
        <v>1387705.46</v>
      </c>
      <c r="R444" s="11">
        <v>1168202.53</v>
      </c>
      <c r="S444" s="11">
        <f t="shared" si="133"/>
        <v>1752303.8099999998</v>
      </c>
      <c r="T444" s="56"/>
      <c r="Z444" s="112"/>
      <c r="AA444" s="65"/>
    </row>
    <row r="445" spans="1:27" s="55" customFormat="1" ht="10.5">
      <c r="A445" s="6" t="s">
        <v>307</v>
      </c>
      <c r="B445" s="1" t="s">
        <v>1283</v>
      </c>
      <c r="C445" s="9">
        <v>68</v>
      </c>
      <c r="D445" s="10" t="s">
        <v>1399</v>
      </c>
      <c r="E445" s="166">
        <v>42338</v>
      </c>
      <c r="F445" s="166">
        <v>42369</v>
      </c>
      <c r="G445" s="9">
        <v>7</v>
      </c>
      <c r="H445" s="9">
        <v>4</v>
      </c>
      <c r="I445" s="3">
        <v>330</v>
      </c>
      <c r="J445" s="9">
        <f t="shared" si="131"/>
        <v>2</v>
      </c>
      <c r="K445" s="9">
        <v>0</v>
      </c>
      <c r="L445" s="9">
        <v>2</v>
      </c>
      <c r="M445" s="11">
        <f t="shared" si="132"/>
        <v>108.53</v>
      </c>
      <c r="N445" s="11">
        <v>0</v>
      </c>
      <c r="O445" s="11">
        <v>108.53</v>
      </c>
      <c r="P445" s="11">
        <f t="shared" si="123"/>
        <v>3953747.9</v>
      </c>
      <c r="Q445" s="11">
        <v>1273530.13</v>
      </c>
      <c r="R445" s="11">
        <v>1072087.11</v>
      </c>
      <c r="S445" s="11">
        <f t="shared" si="133"/>
        <v>1608130.66</v>
      </c>
      <c r="T445" s="56"/>
      <c r="Z445" s="112"/>
      <c r="AA445" s="65"/>
    </row>
    <row r="446" spans="1:27" s="55" customFormat="1" ht="10.5">
      <c r="A446" s="6" t="s">
        <v>308</v>
      </c>
      <c r="B446" s="1" t="s">
        <v>1273</v>
      </c>
      <c r="C446" s="9">
        <v>134</v>
      </c>
      <c r="D446" s="10" t="s">
        <v>1393</v>
      </c>
      <c r="E446" s="166">
        <v>42338</v>
      </c>
      <c r="F446" s="166">
        <v>42369</v>
      </c>
      <c r="G446" s="9">
        <v>6</v>
      </c>
      <c r="H446" s="9">
        <v>6</v>
      </c>
      <c r="I446" s="3">
        <v>88.37</v>
      </c>
      <c r="J446" s="9">
        <f t="shared" si="131"/>
        <v>3</v>
      </c>
      <c r="K446" s="9">
        <v>2</v>
      </c>
      <c r="L446" s="9">
        <v>1</v>
      </c>
      <c r="M446" s="11">
        <f t="shared" si="132"/>
        <v>88.37</v>
      </c>
      <c r="N446" s="11">
        <v>55.43</v>
      </c>
      <c r="O446" s="11">
        <v>32.94</v>
      </c>
      <c r="P446" s="11">
        <f t="shared" si="123"/>
        <v>3219319.1</v>
      </c>
      <c r="Q446" s="11">
        <v>1036965.43</v>
      </c>
      <c r="R446" s="11">
        <v>872941.47</v>
      </c>
      <c r="S446" s="11">
        <f t="shared" si="133"/>
        <v>1309412.2</v>
      </c>
      <c r="T446" s="56"/>
      <c r="Z446" s="65"/>
      <c r="AA446" s="65"/>
    </row>
    <row r="447" spans="1:27" s="55" customFormat="1" ht="10.5">
      <c r="A447" s="6" t="s">
        <v>309</v>
      </c>
      <c r="B447" s="1" t="s">
        <v>1274</v>
      </c>
      <c r="C447" s="9">
        <v>135</v>
      </c>
      <c r="D447" s="10" t="s">
        <v>1393</v>
      </c>
      <c r="E447" s="166">
        <v>42338</v>
      </c>
      <c r="F447" s="166">
        <v>42369</v>
      </c>
      <c r="G447" s="9">
        <v>6</v>
      </c>
      <c r="H447" s="9">
        <v>6</v>
      </c>
      <c r="I447" s="3">
        <v>114.6</v>
      </c>
      <c r="J447" s="9">
        <f t="shared" si="131"/>
        <v>2</v>
      </c>
      <c r="K447" s="9">
        <v>1</v>
      </c>
      <c r="L447" s="9">
        <v>1</v>
      </c>
      <c r="M447" s="11">
        <f t="shared" si="132"/>
        <v>114.6</v>
      </c>
      <c r="N447" s="11">
        <v>58.9</v>
      </c>
      <c r="O447" s="11">
        <v>55.7</v>
      </c>
      <c r="P447" s="11">
        <f t="shared" si="123"/>
        <v>4174878</v>
      </c>
      <c r="Q447" s="11">
        <v>1344757.7</v>
      </c>
      <c r="R447" s="11">
        <v>1132048.12</v>
      </c>
      <c r="S447" s="11">
        <f t="shared" si="133"/>
        <v>1698072.1799999997</v>
      </c>
      <c r="T447" s="56"/>
      <c r="Z447" s="65"/>
      <c r="AA447" s="65"/>
    </row>
    <row r="448" spans="1:27" s="55" customFormat="1" ht="12" customHeight="1">
      <c r="A448" s="6" t="s">
        <v>1378</v>
      </c>
      <c r="B448" s="1" t="s">
        <v>1281</v>
      </c>
      <c r="C448" s="9">
        <v>136</v>
      </c>
      <c r="D448" s="10" t="s">
        <v>1393</v>
      </c>
      <c r="E448" s="166">
        <v>42338</v>
      </c>
      <c r="F448" s="166">
        <v>42369</v>
      </c>
      <c r="G448" s="9">
        <v>1</v>
      </c>
      <c r="H448" s="9">
        <v>1</v>
      </c>
      <c r="I448" s="3">
        <v>155</v>
      </c>
      <c r="J448" s="9">
        <f t="shared" si="131"/>
        <v>1</v>
      </c>
      <c r="K448" s="9">
        <v>0</v>
      </c>
      <c r="L448" s="9">
        <v>1</v>
      </c>
      <c r="M448" s="11">
        <f t="shared" si="132"/>
        <v>31.1</v>
      </c>
      <c r="N448" s="11">
        <v>0</v>
      </c>
      <c r="O448" s="11">
        <v>31.1</v>
      </c>
      <c r="P448" s="11">
        <f t="shared" si="123"/>
        <v>1132973</v>
      </c>
      <c r="Q448" s="11">
        <v>364938.61</v>
      </c>
      <c r="R448" s="11">
        <v>307213.75</v>
      </c>
      <c r="S448" s="11">
        <f t="shared" si="133"/>
        <v>460820.64</v>
      </c>
      <c r="T448" s="56"/>
      <c r="Z448" s="65"/>
      <c r="AA448" s="65"/>
    </row>
    <row r="449" spans="1:27" ht="10.5" customHeight="1">
      <c r="A449" s="6" t="s">
        <v>1377</v>
      </c>
      <c r="B449" s="1" t="s">
        <v>1277</v>
      </c>
      <c r="C449" s="9">
        <v>68</v>
      </c>
      <c r="D449" s="10" t="s">
        <v>1395</v>
      </c>
      <c r="E449" s="166">
        <v>42338</v>
      </c>
      <c r="F449" s="166">
        <v>42369</v>
      </c>
      <c r="G449" s="9">
        <v>10</v>
      </c>
      <c r="H449" s="9">
        <v>10</v>
      </c>
      <c r="I449" s="3">
        <v>380</v>
      </c>
      <c r="J449" s="9">
        <f t="shared" si="131"/>
        <v>5</v>
      </c>
      <c r="K449" s="9">
        <v>0</v>
      </c>
      <c r="L449" s="9">
        <v>5</v>
      </c>
      <c r="M449" s="11">
        <f t="shared" si="132"/>
        <v>239.2</v>
      </c>
      <c r="N449" s="11">
        <v>0</v>
      </c>
      <c r="O449" s="11">
        <v>239.2</v>
      </c>
      <c r="P449" s="11">
        <f t="shared" si="123"/>
        <v>8714056</v>
      </c>
      <c r="Q449" s="11">
        <v>2806859.01</v>
      </c>
      <c r="R449" s="11">
        <v>2362878.8</v>
      </c>
      <c r="S449" s="11">
        <f t="shared" si="133"/>
        <v>3544318.1900000004</v>
      </c>
      <c r="T449" s="5"/>
      <c r="Z449" s="65"/>
      <c r="AA449" s="65"/>
    </row>
    <row r="450" spans="1:27" ht="10.5">
      <c r="A450" s="6" t="s">
        <v>310</v>
      </c>
      <c r="B450" s="1" t="s">
        <v>758</v>
      </c>
      <c r="C450" s="9">
        <v>70</v>
      </c>
      <c r="D450" s="10">
        <v>39300</v>
      </c>
      <c r="E450" s="166">
        <v>42338</v>
      </c>
      <c r="F450" s="166">
        <v>42369</v>
      </c>
      <c r="G450" s="9">
        <v>18</v>
      </c>
      <c r="H450" s="9">
        <v>18</v>
      </c>
      <c r="I450" s="3">
        <v>408.52</v>
      </c>
      <c r="J450" s="9">
        <f t="shared" si="131"/>
        <v>7</v>
      </c>
      <c r="K450" s="9">
        <v>2</v>
      </c>
      <c r="L450" s="9">
        <v>5</v>
      </c>
      <c r="M450" s="11">
        <f t="shared" si="132"/>
        <v>351.52</v>
      </c>
      <c r="N450" s="11">
        <v>95.03</v>
      </c>
      <c r="O450" s="11">
        <v>256.49</v>
      </c>
      <c r="P450" s="11">
        <f t="shared" si="123"/>
        <v>12805873.6</v>
      </c>
      <c r="Q450" s="11">
        <v>4124862.37</v>
      </c>
      <c r="R450" s="11">
        <v>3472404.49</v>
      </c>
      <c r="S450" s="11">
        <f t="shared" si="133"/>
        <v>5208606.74</v>
      </c>
      <c r="T450" s="5"/>
      <c r="Z450" s="65"/>
      <c r="AA450" s="65"/>
    </row>
    <row r="451" spans="1:27" ht="21.75" customHeight="1">
      <c r="A451" s="6"/>
      <c r="B451" s="29" t="s">
        <v>132</v>
      </c>
      <c r="C451" s="180"/>
      <c r="D451" s="181"/>
      <c r="E451" s="182"/>
      <c r="F451" s="182"/>
      <c r="G451" s="9"/>
      <c r="H451" s="9"/>
      <c r="I451" s="11"/>
      <c r="J451" s="9"/>
      <c r="K451" s="9"/>
      <c r="L451" s="9"/>
      <c r="M451" s="11"/>
      <c r="N451" s="11"/>
      <c r="O451" s="11"/>
      <c r="P451" s="11"/>
      <c r="Q451" s="11"/>
      <c r="R451" s="11"/>
      <c r="S451" s="11"/>
      <c r="T451" s="5"/>
      <c r="Z451" s="65"/>
      <c r="AA451" s="65"/>
    </row>
    <row r="452" spans="1:27" ht="21">
      <c r="A452" s="6"/>
      <c r="B452" s="53" t="s">
        <v>1894</v>
      </c>
      <c r="C452" s="5"/>
      <c r="D452" s="10"/>
      <c r="E452" s="5"/>
      <c r="F452" s="5"/>
      <c r="G452" s="9"/>
      <c r="H452" s="9"/>
      <c r="I452" s="11"/>
      <c r="J452" s="9"/>
      <c r="K452" s="9"/>
      <c r="L452" s="9"/>
      <c r="M452" s="11"/>
      <c r="N452" s="11"/>
      <c r="O452" s="11"/>
      <c r="P452" s="11"/>
      <c r="Q452" s="11"/>
      <c r="R452" s="11"/>
      <c r="S452" s="11"/>
      <c r="T452" s="5"/>
      <c r="Z452" s="65"/>
      <c r="AA452" s="65"/>
    </row>
    <row r="453" spans="1:27" ht="31.5">
      <c r="A453" s="6"/>
      <c r="B453" s="30" t="s">
        <v>1070</v>
      </c>
      <c r="C453" s="5" t="s">
        <v>1721</v>
      </c>
      <c r="D453" s="10" t="s">
        <v>1721</v>
      </c>
      <c r="E453" s="5" t="s">
        <v>1721</v>
      </c>
      <c r="F453" s="5" t="s">
        <v>1721</v>
      </c>
      <c r="G453" s="9">
        <f aca="true" t="shared" si="134" ref="G453:M453">SUM(G454:G461)</f>
        <v>172</v>
      </c>
      <c r="H453" s="9">
        <f t="shared" si="134"/>
        <v>172</v>
      </c>
      <c r="I453" s="11">
        <f t="shared" si="134"/>
        <v>3719.6</v>
      </c>
      <c r="J453" s="9">
        <f t="shared" si="134"/>
        <v>64</v>
      </c>
      <c r="K453" s="9">
        <f t="shared" si="134"/>
        <v>11</v>
      </c>
      <c r="L453" s="9">
        <f t="shared" si="134"/>
        <v>53</v>
      </c>
      <c r="M453" s="11">
        <f t="shared" si="134"/>
        <v>2632.55</v>
      </c>
      <c r="N453" s="11">
        <f aca="true" t="shared" si="135" ref="N453:S453">SUM(N454:N461)</f>
        <v>376.3</v>
      </c>
      <c r="O453" s="11">
        <f t="shared" si="135"/>
        <v>2256.25</v>
      </c>
      <c r="P453" s="11">
        <f t="shared" si="135"/>
        <v>95903796.5</v>
      </c>
      <c r="Q453" s="11">
        <f t="shared" si="135"/>
        <v>30891290.5</v>
      </c>
      <c r="R453" s="11">
        <f t="shared" si="135"/>
        <v>26005002.4</v>
      </c>
      <c r="S453" s="11">
        <f t="shared" si="135"/>
        <v>39007503.599999994</v>
      </c>
      <c r="T453" s="5"/>
      <c r="Z453" s="65"/>
      <c r="AA453" s="65"/>
    </row>
    <row r="454" spans="1:27" ht="10.5">
      <c r="A454" s="6" t="s">
        <v>311</v>
      </c>
      <c r="B454" s="6" t="s">
        <v>2305</v>
      </c>
      <c r="C454" s="7" t="s">
        <v>1896</v>
      </c>
      <c r="D454" s="10">
        <v>35691</v>
      </c>
      <c r="E454" s="166">
        <v>42338</v>
      </c>
      <c r="F454" s="166">
        <v>42369</v>
      </c>
      <c r="G454" s="9">
        <v>2</v>
      </c>
      <c r="H454" s="9">
        <v>2</v>
      </c>
      <c r="I454" s="3">
        <v>72</v>
      </c>
      <c r="J454" s="9">
        <f aca="true" t="shared" si="136" ref="J454:J460">SUM(K454:L454)</f>
        <v>2</v>
      </c>
      <c r="K454" s="9">
        <v>2</v>
      </c>
      <c r="L454" s="9">
        <v>0</v>
      </c>
      <c r="M454" s="11">
        <f aca="true" t="shared" si="137" ref="M454:M461">SUM(N454:O454)</f>
        <v>72</v>
      </c>
      <c r="N454" s="11">
        <v>72</v>
      </c>
      <c r="O454" s="11">
        <v>0</v>
      </c>
      <c r="P454" s="72">
        <f t="shared" si="123"/>
        <v>2622960</v>
      </c>
      <c r="Q454" s="72">
        <v>844873.95</v>
      </c>
      <c r="R454" s="72">
        <v>711234.42</v>
      </c>
      <c r="S454" s="72">
        <f aca="true" t="shared" si="138" ref="S454:S461">P454-Q454-R454</f>
        <v>1066851.63</v>
      </c>
      <c r="T454" s="5"/>
      <c r="Z454" s="65"/>
      <c r="AA454" s="65"/>
    </row>
    <row r="455" spans="1:27" ht="10.5">
      <c r="A455" s="6" t="s">
        <v>312</v>
      </c>
      <c r="B455" s="6" t="s">
        <v>2306</v>
      </c>
      <c r="C455" s="7" t="s">
        <v>1896</v>
      </c>
      <c r="D455" s="10">
        <v>35845</v>
      </c>
      <c r="E455" s="166">
        <v>42338</v>
      </c>
      <c r="F455" s="166">
        <v>42369</v>
      </c>
      <c r="G455" s="9">
        <v>15</v>
      </c>
      <c r="H455" s="9">
        <v>15</v>
      </c>
      <c r="I455" s="3">
        <v>218.7</v>
      </c>
      <c r="J455" s="9">
        <f t="shared" si="136"/>
        <v>6</v>
      </c>
      <c r="K455" s="9">
        <v>1</v>
      </c>
      <c r="L455" s="9">
        <v>5</v>
      </c>
      <c r="M455" s="11">
        <f t="shared" si="137"/>
        <v>218.70000000000002</v>
      </c>
      <c r="N455" s="11">
        <v>30.8</v>
      </c>
      <c r="O455" s="11">
        <v>187.9</v>
      </c>
      <c r="P455" s="72">
        <f t="shared" si="123"/>
        <v>7967241.000000001</v>
      </c>
      <c r="Q455" s="72">
        <v>2566304.62</v>
      </c>
      <c r="R455" s="72">
        <v>2160374.55</v>
      </c>
      <c r="S455" s="72">
        <f t="shared" si="138"/>
        <v>3240561.830000001</v>
      </c>
      <c r="T455" s="5"/>
      <c r="Z455" s="65"/>
      <c r="AA455" s="65"/>
    </row>
    <row r="456" spans="1:27" ht="10.5">
      <c r="A456" s="6" t="s">
        <v>867</v>
      </c>
      <c r="B456" s="6" t="s">
        <v>2307</v>
      </c>
      <c r="C456" s="7" t="s">
        <v>1896</v>
      </c>
      <c r="D456" s="10">
        <v>35872</v>
      </c>
      <c r="E456" s="166">
        <v>42338</v>
      </c>
      <c r="F456" s="166">
        <v>42369</v>
      </c>
      <c r="G456" s="9">
        <v>13</v>
      </c>
      <c r="H456" s="9">
        <v>13</v>
      </c>
      <c r="I456" s="3">
        <v>357</v>
      </c>
      <c r="J456" s="9">
        <f t="shared" si="136"/>
        <v>8</v>
      </c>
      <c r="K456" s="9">
        <v>4</v>
      </c>
      <c r="L456" s="9">
        <v>4</v>
      </c>
      <c r="M456" s="11">
        <f t="shared" si="137"/>
        <v>293.9</v>
      </c>
      <c r="N456" s="11">
        <v>143.3</v>
      </c>
      <c r="O456" s="11">
        <v>150.6</v>
      </c>
      <c r="P456" s="72">
        <f t="shared" si="123"/>
        <v>10706777</v>
      </c>
      <c r="Q456" s="72">
        <v>3448728.53</v>
      </c>
      <c r="R456" s="72">
        <v>2903219.39</v>
      </c>
      <c r="S456" s="72">
        <f t="shared" si="138"/>
        <v>4354829.08</v>
      </c>
      <c r="T456" s="5"/>
      <c r="Z456" s="65"/>
      <c r="AA456" s="65"/>
    </row>
    <row r="457" spans="1:27" ht="10.5">
      <c r="A457" s="6" t="s">
        <v>313</v>
      </c>
      <c r="B457" s="6" t="s">
        <v>2308</v>
      </c>
      <c r="C457" s="7" t="s">
        <v>1896</v>
      </c>
      <c r="D457" s="10">
        <v>35948</v>
      </c>
      <c r="E457" s="166">
        <v>42338</v>
      </c>
      <c r="F457" s="166">
        <v>42369</v>
      </c>
      <c r="G457" s="9">
        <v>12</v>
      </c>
      <c r="H457" s="9">
        <v>12</v>
      </c>
      <c r="I457" s="3">
        <v>156.2</v>
      </c>
      <c r="J457" s="9">
        <f t="shared" si="136"/>
        <v>6</v>
      </c>
      <c r="K457" s="9">
        <v>0</v>
      </c>
      <c r="L457" s="9">
        <v>6</v>
      </c>
      <c r="M457" s="11">
        <f t="shared" si="137"/>
        <v>156.2</v>
      </c>
      <c r="N457" s="11">
        <v>0</v>
      </c>
      <c r="O457" s="11">
        <v>156.2</v>
      </c>
      <c r="P457" s="72">
        <f aca="true" t="shared" si="139" ref="P457:P521">M457*36430</f>
        <v>5690366</v>
      </c>
      <c r="Q457" s="72">
        <v>1832907.1</v>
      </c>
      <c r="R457" s="72">
        <v>1542983.56</v>
      </c>
      <c r="S457" s="72">
        <f t="shared" si="138"/>
        <v>2314475.34</v>
      </c>
      <c r="T457" s="5"/>
      <c r="Z457" s="65"/>
      <c r="AA457" s="65"/>
    </row>
    <row r="458" spans="1:27" ht="10.5">
      <c r="A458" s="6" t="s">
        <v>314</v>
      </c>
      <c r="B458" s="6" t="s">
        <v>2309</v>
      </c>
      <c r="C458" s="7" t="s">
        <v>1896</v>
      </c>
      <c r="D458" s="10">
        <v>35948</v>
      </c>
      <c r="E458" s="166">
        <v>42338</v>
      </c>
      <c r="F458" s="166">
        <v>42369</v>
      </c>
      <c r="G458" s="9">
        <v>25</v>
      </c>
      <c r="H458" s="9">
        <v>25</v>
      </c>
      <c r="I458" s="3">
        <v>218</v>
      </c>
      <c r="J458" s="9">
        <f t="shared" si="136"/>
        <v>9</v>
      </c>
      <c r="K458" s="9">
        <v>3</v>
      </c>
      <c r="L458" s="9">
        <v>6</v>
      </c>
      <c r="M458" s="11">
        <f t="shared" si="137"/>
        <v>218</v>
      </c>
      <c r="N458" s="11">
        <v>85.3</v>
      </c>
      <c r="O458" s="11">
        <v>132.7</v>
      </c>
      <c r="P458" s="72">
        <f t="shared" si="139"/>
        <v>7941740</v>
      </c>
      <c r="Q458" s="72">
        <v>2558090.57</v>
      </c>
      <c r="R458" s="72">
        <v>2153459.77</v>
      </c>
      <c r="S458" s="72">
        <f t="shared" si="138"/>
        <v>3230189.6599999997</v>
      </c>
      <c r="T458" s="5"/>
      <c r="Z458" s="65"/>
      <c r="AA458" s="65"/>
    </row>
    <row r="459" spans="1:27" ht="10.5">
      <c r="A459" s="6" t="s">
        <v>315</v>
      </c>
      <c r="B459" s="6" t="s">
        <v>2310</v>
      </c>
      <c r="C459" s="7" t="s">
        <v>1896</v>
      </c>
      <c r="D459" s="10">
        <v>35948</v>
      </c>
      <c r="E459" s="166">
        <v>42338</v>
      </c>
      <c r="F459" s="166">
        <v>42369</v>
      </c>
      <c r="G459" s="9">
        <v>8</v>
      </c>
      <c r="H459" s="9">
        <v>8</v>
      </c>
      <c r="I459" s="3">
        <v>188</v>
      </c>
      <c r="J459" s="9">
        <f>SUM(K459:L459)</f>
        <v>4</v>
      </c>
      <c r="K459" s="9">
        <v>0</v>
      </c>
      <c r="L459" s="9">
        <v>4</v>
      </c>
      <c r="M459" s="11">
        <f t="shared" si="137"/>
        <v>103.2</v>
      </c>
      <c r="N459" s="11">
        <v>0</v>
      </c>
      <c r="O459" s="11">
        <v>103.2</v>
      </c>
      <c r="P459" s="72">
        <f t="shared" si="139"/>
        <v>3759576</v>
      </c>
      <c r="Q459" s="72">
        <v>1210986</v>
      </c>
      <c r="R459" s="72">
        <v>1019436</v>
      </c>
      <c r="S459" s="72">
        <f t="shared" si="138"/>
        <v>1529154</v>
      </c>
      <c r="T459" s="5"/>
      <c r="Z459" s="65"/>
      <c r="AA459" s="65"/>
    </row>
    <row r="460" spans="1:27" s="91" customFormat="1" ht="10.5">
      <c r="A460" s="6" t="s">
        <v>316</v>
      </c>
      <c r="B460" s="6" t="s">
        <v>872</v>
      </c>
      <c r="C460" s="7" t="s">
        <v>1896</v>
      </c>
      <c r="D460" s="10">
        <v>37041</v>
      </c>
      <c r="E460" s="166">
        <v>42338</v>
      </c>
      <c r="F460" s="166">
        <v>42369</v>
      </c>
      <c r="G460" s="9">
        <v>26</v>
      </c>
      <c r="H460" s="9">
        <v>26</v>
      </c>
      <c r="I460" s="3">
        <v>357</v>
      </c>
      <c r="J460" s="9">
        <f t="shared" si="136"/>
        <v>7</v>
      </c>
      <c r="K460" s="9">
        <v>1</v>
      </c>
      <c r="L460" s="9">
        <v>6</v>
      </c>
      <c r="M460" s="11">
        <f t="shared" si="137"/>
        <v>312.09999999999997</v>
      </c>
      <c r="N460" s="11">
        <v>44.9</v>
      </c>
      <c r="O460" s="11">
        <v>267.2</v>
      </c>
      <c r="P460" s="72">
        <f t="shared" si="139"/>
        <v>11369802.999999998</v>
      </c>
      <c r="Q460" s="72">
        <v>3662293.88</v>
      </c>
      <c r="R460" s="72">
        <v>3083003.65</v>
      </c>
      <c r="S460" s="72">
        <f t="shared" si="138"/>
        <v>4624505.469999999</v>
      </c>
      <c r="T460" s="90"/>
      <c r="Z460" s="65"/>
      <c r="AA460" s="65"/>
    </row>
    <row r="461" spans="1:27" ht="10.5">
      <c r="A461" s="6" t="s">
        <v>317</v>
      </c>
      <c r="B461" s="6" t="s">
        <v>789</v>
      </c>
      <c r="C461" s="7" t="s">
        <v>1729</v>
      </c>
      <c r="D461" s="10">
        <v>39066</v>
      </c>
      <c r="E461" s="166">
        <v>42338</v>
      </c>
      <c r="F461" s="166">
        <v>42369</v>
      </c>
      <c r="G461" s="9">
        <v>71</v>
      </c>
      <c r="H461" s="9">
        <v>71</v>
      </c>
      <c r="I461" s="3">
        <v>2152.7</v>
      </c>
      <c r="J461" s="9">
        <f>SUM(K461:L461)</f>
        <v>22</v>
      </c>
      <c r="K461" s="9">
        <v>0</v>
      </c>
      <c r="L461" s="9">
        <v>22</v>
      </c>
      <c r="M461" s="11">
        <f t="shared" si="137"/>
        <v>1258.45</v>
      </c>
      <c r="N461" s="11">
        <v>0</v>
      </c>
      <c r="O461" s="11">
        <v>1258.45</v>
      </c>
      <c r="P461" s="72">
        <f t="shared" si="139"/>
        <v>45845333.5</v>
      </c>
      <c r="Q461" s="11">
        <v>14767105.85</v>
      </c>
      <c r="R461" s="11">
        <v>12431291.06</v>
      </c>
      <c r="S461" s="11">
        <f t="shared" si="138"/>
        <v>18646936.589999996</v>
      </c>
      <c r="T461" s="5"/>
      <c r="Z461" s="65"/>
      <c r="AA461" s="65"/>
    </row>
    <row r="462" spans="1:27" ht="21.75" customHeight="1">
      <c r="A462" s="6"/>
      <c r="B462" s="29" t="s">
        <v>1975</v>
      </c>
      <c r="C462" s="179"/>
      <c r="D462" s="176"/>
      <c r="E462" s="176"/>
      <c r="F462" s="176"/>
      <c r="G462" s="9"/>
      <c r="H462" s="9"/>
      <c r="I462" s="11"/>
      <c r="J462" s="9"/>
      <c r="K462" s="9"/>
      <c r="L462" s="9"/>
      <c r="M462" s="13"/>
      <c r="N462" s="11"/>
      <c r="O462" s="11"/>
      <c r="P462" s="72"/>
      <c r="R462" s="72"/>
      <c r="S462" s="72"/>
      <c r="T462" s="5"/>
      <c r="Z462" s="65"/>
      <c r="AA462" s="65"/>
    </row>
    <row r="463" spans="1:27" s="55" customFormat="1" ht="21">
      <c r="A463" s="6"/>
      <c r="B463" s="53" t="s">
        <v>1309</v>
      </c>
      <c r="C463" s="5"/>
      <c r="D463" s="10"/>
      <c r="E463" s="5"/>
      <c r="F463" s="5"/>
      <c r="G463" s="9"/>
      <c r="H463" s="9"/>
      <c r="I463" s="11"/>
      <c r="J463" s="9"/>
      <c r="K463" s="9"/>
      <c r="L463" s="9"/>
      <c r="M463" s="11"/>
      <c r="N463" s="11"/>
      <c r="O463" s="11"/>
      <c r="P463" s="72"/>
      <c r="Q463" s="72"/>
      <c r="R463" s="72"/>
      <c r="S463" s="72"/>
      <c r="T463" s="56"/>
      <c r="Z463" s="65"/>
      <c r="AA463" s="65"/>
    </row>
    <row r="464" spans="1:27" s="55" customFormat="1" ht="31.5">
      <c r="A464" s="6"/>
      <c r="B464" s="30" t="s">
        <v>1070</v>
      </c>
      <c r="C464" s="5" t="s">
        <v>1721</v>
      </c>
      <c r="D464" s="10" t="s">
        <v>1721</v>
      </c>
      <c r="E464" s="5" t="s">
        <v>1721</v>
      </c>
      <c r="F464" s="5" t="s">
        <v>1721</v>
      </c>
      <c r="G464" s="9">
        <f>SUM(G465:G472)</f>
        <v>18</v>
      </c>
      <c r="H464" s="9">
        <f aca="true" t="shared" si="140" ref="H464:S464">SUM(H465:H472)</f>
        <v>18</v>
      </c>
      <c r="I464" s="11">
        <f t="shared" si="140"/>
        <v>3456.12</v>
      </c>
      <c r="J464" s="9">
        <f t="shared" si="140"/>
        <v>12</v>
      </c>
      <c r="K464" s="9">
        <f t="shared" si="140"/>
        <v>2</v>
      </c>
      <c r="L464" s="9">
        <f t="shared" si="140"/>
        <v>10</v>
      </c>
      <c r="M464" s="11">
        <f>SUM(M465:M472)</f>
        <v>366.5000000000001</v>
      </c>
      <c r="N464" s="11">
        <f t="shared" si="140"/>
        <v>65.2</v>
      </c>
      <c r="O464" s="11">
        <f t="shared" si="140"/>
        <v>301.30000000000007</v>
      </c>
      <c r="P464" s="11">
        <f t="shared" si="140"/>
        <v>13351595</v>
      </c>
      <c r="Q464" s="11">
        <f t="shared" si="140"/>
        <v>4300643.089999999</v>
      </c>
      <c r="R464" s="11">
        <f t="shared" si="140"/>
        <v>3620380.7600000002</v>
      </c>
      <c r="S464" s="11">
        <f t="shared" si="140"/>
        <v>5430571.150000001</v>
      </c>
      <c r="T464" s="56"/>
      <c r="Z464" s="65"/>
      <c r="AA464" s="65"/>
    </row>
    <row r="465" spans="1:27" s="55" customFormat="1" ht="10.5">
      <c r="A465" s="6" t="s">
        <v>318</v>
      </c>
      <c r="B465" s="6" t="s">
        <v>291</v>
      </c>
      <c r="C465" s="5">
        <v>215</v>
      </c>
      <c r="D465" s="10" t="s">
        <v>2007</v>
      </c>
      <c r="E465" s="166">
        <v>42338</v>
      </c>
      <c r="F465" s="166">
        <v>42369</v>
      </c>
      <c r="G465" s="9">
        <v>5</v>
      </c>
      <c r="H465" s="9">
        <v>5</v>
      </c>
      <c r="I465" s="3">
        <v>130.42</v>
      </c>
      <c r="J465" s="9">
        <f aca="true" t="shared" si="141" ref="J465:J472">SUM(K465:L465)</f>
        <v>3</v>
      </c>
      <c r="K465" s="9">
        <v>2</v>
      </c>
      <c r="L465" s="9">
        <v>1</v>
      </c>
      <c r="M465" s="11">
        <f aca="true" t="shared" si="142" ref="M465:M472">SUM(N465:O465)</f>
        <v>97.80000000000001</v>
      </c>
      <c r="N465" s="11">
        <v>65.2</v>
      </c>
      <c r="O465" s="11">
        <v>32.6</v>
      </c>
      <c r="P465" s="11">
        <f t="shared" si="139"/>
        <v>3562854.0000000005</v>
      </c>
      <c r="Q465" s="11">
        <v>1147620.45</v>
      </c>
      <c r="R465" s="11">
        <v>966093.42</v>
      </c>
      <c r="S465" s="11">
        <f aca="true" t="shared" si="143" ref="S465:S472">P465-Q465-R465</f>
        <v>1449140.1300000008</v>
      </c>
      <c r="T465" s="56"/>
      <c r="Z465" s="65"/>
      <c r="AA465" s="65"/>
    </row>
    <row r="466" spans="1:27" s="55" customFormat="1" ht="10.5">
      <c r="A466" s="6" t="s">
        <v>319</v>
      </c>
      <c r="B466" s="6" t="s">
        <v>290</v>
      </c>
      <c r="C466" s="5">
        <v>214</v>
      </c>
      <c r="D466" s="10" t="s">
        <v>2006</v>
      </c>
      <c r="E466" s="166">
        <v>42338</v>
      </c>
      <c r="F466" s="166">
        <v>42369</v>
      </c>
      <c r="G466" s="9">
        <v>6</v>
      </c>
      <c r="H466" s="9">
        <v>6</v>
      </c>
      <c r="I466" s="3">
        <v>130.5</v>
      </c>
      <c r="J466" s="9">
        <f t="shared" si="141"/>
        <v>2</v>
      </c>
      <c r="K466" s="9">
        <v>0</v>
      </c>
      <c r="L466" s="9">
        <v>2</v>
      </c>
      <c r="M466" s="11">
        <f t="shared" si="142"/>
        <v>74.8</v>
      </c>
      <c r="N466" s="11">
        <v>0</v>
      </c>
      <c r="O466" s="11">
        <v>74.8</v>
      </c>
      <c r="P466" s="11">
        <f t="shared" si="139"/>
        <v>2724964</v>
      </c>
      <c r="Q466" s="11">
        <v>877730.16</v>
      </c>
      <c r="R466" s="11">
        <v>738893.54</v>
      </c>
      <c r="S466" s="11">
        <f t="shared" si="143"/>
        <v>1108340.2999999998</v>
      </c>
      <c r="T466" s="56"/>
      <c r="Z466" s="65"/>
      <c r="AA466" s="65"/>
    </row>
    <row r="467" spans="1:27" ht="10.5">
      <c r="A467" s="6" t="s">
        <v>1304</v>
      </c>
      <c r="B467" s="6" t="s">
        <v>2315</v>
      </c>
      <c r="C467" s="5">
        <v>296</v>
      </c>
      <c r="D467" s="10">
        <v>37134</v>
      </c>
      <c r="E467" s="166">
        <v>42338</v>
      </c>
      <c r="F467" s="166">
        <v>42369</v>
      </c>
      <c r="G467" s="9">
        <v>2</v>
      </c>
      <c r="H467" s="9">
        <v>2</v>
      </c>
      <c r="I467" s="3">
        <v>437.18</v>
      </c>
      <c r="J467" s="9">
        <f t="shared" si="141"/>
        <v>2</v>
      </c>
      <c r="K467" s="9">
        <v>0</v>
      </c>
      <c r="L467" s="9">
        <v>2</v>
      </c>
      <c r="M467" s="11">
        <f t="shared" si="142"/>
        <v>76.9</v>
      </c>
      <c r="N467" s="11">
        <v>0</v>
      </c>
      <c r="O467" s="11">
        <v>76.9</v>
      </c>
      <c r="P467" s="11">
        <f t="shared" si="139"/>
        <v>2801467</v>
      </c>
      <c r="Q467" s="11">
        <v>902372.32</v>
      </c>
      <c r="R467" s="11">
        <v>759637.87</v>
      </c>
      <c r="S467" s="11">
        <f t="shared" si="143"/>
        <v>1139456.81</v>
      </c>
      <c r="T467" s="5"/>
      <c r="Z467" s="65"/>
      <c r="AA467" s="65"/>
    </row>
    <row r="468" spans="1:27" ht="10.5">
      <c r="A468" s="6" t="s">
        <v>320</v>
      </c>
      <c r="B468" s="6" t="s">
        <v>1769</v>
      </c>
      <c r="C468" s="5">
        <v>71</v>
      </c>
      <c r="D468" s="10" t="s">
        <v>2004</v>
      </c>
      <c r="E468" s="166">
        <v>42338</v>
      </c>
      <c r="F468" s="166">
        <v>42369</v>
      </c>
      <c r="G468" s="9">
        <v>1</v>
      </c>
      <c r="H468" s="9">
        <v>1</v>
      </c>
      <c r="I468" s="3">
        <v>735.8</v>
      </c>
      <c r="J468" s="9">
        <f t="shared" si="141"/>
        <v>1</v>
      </c>
      <c r="K468" s="9">
        <v>0</v>
      </c>
      <c r="L468" s="9">
        <v>1</v>
      </c>
      <c r="M468" s="11">
        <f t="shared" si="142"/>
        <v>23.4</v>
      </c>
      <c r="N468" s="11">
        <v>0</v>
      </c>
      <c r="O468" s="11">
        <v>23.4</v>
      </c>
      <c r="P468" s="11">
        <f t="shared" si="139"/>
        <v>852462</v>
      </c>
      <c r="Q468" s="11">
        <v>274584.03</v>
      </c>
      <c r="R468" s="11">
        <v>231151.19</v>
      </c>
      <c r="S468" s="11">
        <f t="shared" si="143"/>
        <v>346726.77999999997</v>
      </c>
      <c r="T468" s="5"/>
      <c r="Z468" s="65"/>
      <c r="AA468" s="65"/>
    </row>
    <row r="469" spans="1:27" ht="10.5">
      <c r="A469" s="6" t="s">
        <v>1299</v>
      </c>
      <c r="B469" s="6" t="s">
        <v>1767</v>
      </c>
      <c r="C469" s="5">
        <v>75</v>
      </c>
      <c r="D469" s="10" t="s">
        <v>2003</v>
      </c>
      <c r="E469" s="166">
        <v>42338</v>
      </c>
      <c r="F469" s="166">
        <v>42369</v>
      </c>
      <c r="G469" s="9">
        <v>1</v>
      </c>
      <c r="H469" s="9">
        <v>1</v>
      </c>
      <c r="I469" s="3">
        <v>783.78</v>
      </c>
      <c r="J469" s="9">
        <f t="shared" si="141"/>
        <v>1</v>
      </c>
      <c r="K469" s="9">
        <v>0</v>
      </c>
      <c r="L469" s="9">
        <v>1</v>
      </c>
      <c r="M469" s="11">
        <f t="shared" si="142"/>
        <v>19.1</v>
      </c>
      <c r="N469" s="11">
        <v>0</v>
      </c>
      <c r="O469" s="11">
        <v>19.1</v>
      </c>
      <c r="P469" s="11">
        <f t="shared" si="139"/>
        <v>695813</v>
      </c>
      <c r="Q469" s="11">
        <v>224126.28</v>
      </c>
      <c r="R469" s="11">
        <v>188674.69</v>
      </c>
      <c r="S469" s="11">
        <f t="shared" si="143"/>
        <v>283012.02999999997</v>
      </c>
      <c r="T469" s="5"/>
      <c r="Z469" s="65"/>
      <c r="AA469" s="65"/>
    </row>
    <row r="470" spans="1:27" ht="10.5">
      <c r="A470" s="6" t="s">
        <v>1300</v>
      </c>
      <c r="B470" s="6" t="s">
        <v>287</v>
      </c>
      <c r="C470" s="5">
        <v>76</v>
      </c>
      <c r="D470" s="10" t="s">
        <v>2003</v>
      </c>
      <c r="E470" s="166">
        <v>42338</v>
      </c>
      <c r="F470" s="166">
        <v>42369</v>
      </c>
      <c r="G470" s="9">
        <v>1</v>
      </c>
      <c r="H470" s="9">
        <v>1</v>
      </c>
      <c r="I470" s="3">
        <v>669.5</v>
      </c>
      <c r="J470" s="9">
        <f t="shared" si="141"/>
        <v>1</v>
      </c>
      <c r="K470" s="9">
        <v>0</v>
      </c>
      <c r="L470" s="9">
        <v>1</v>
      </c>
      <c r="M470" s="11">
        <f t="shared" si="142"/>
        <v>23.8</v>
      </c>
      <c r="N470" s="11">
        <v>0</v>
      </c>
      <c r="O470" s="11">
        <v>23.8</v>
      </c>
      <c r="P470" s="11">
        <f t="shared" si="139"/>
        <v>867034</v>
      </c>
      <c r="Q470" s="11">
        <v>279277.78</v>
      </c>
      <c r="R470" s="11">
        <v>235102.49</v>
      </c>
      <c r="S470" s="11">
        <f t="shared" si="143"/>
        <v>352653.73</v>
      </c>
      <c r="T470" s="5"/>
      <c r="Z470" s="65"/>
      <c r="AA470" s="65"/>
    </row>
    <row r="471" spans="1:27" ht="10.5">
      <c r="A471" s="6" t="s">
        <v>321</v>
      </c>
      <c r="B471" s="6" t="s">
        <v>1768</v>
      </c>
      <c r="C471" s="5">
        <v>63</v>
      </c>
      <c r="D471" s="10" t="s">
        <v>1981</v>
      </c>
      <c r="E471" s="166">
        <v>42338</v>
      </c>
      <c r="F471" s="166">
        <v>42369</v>
      </c>
      <c r="G471" s="9">
        <v>1</v>
      </c>
      <c r="H471" s="9">
        <v>1</v>
      </c>
      <c r="I471" s="3">
        <v>504.8</v>
      </c>
      <c r="J471" s="9">
        <f t="shared" si="141"/>
        <v>1</v>
      </c>
      <c r="K471" s="9">
        <v>0</v>
      </c>
      <c r="L471" s="9">
        <v>1</v>
      </c>
      <c r="M471" s="11">
        <f t="shared" si="142"/>
        <v>19.1</v>
      </c>
      <c r="N471" s="11">
        <v>0</v>
      </c>
      <c r="O471" s="11">
        <v>19.1</v>
      </c>
      <c r="P471" s="11">
        <f t="shared" si="139"/>
        <v>695813</v>
      </c>
      <c r="Q471" s="11">
        <v>224126.28</v>
      </c>
      <c r="R471" s="11">
        <v>188674.68</v>
      </c>
      <c r="S471" s="11">
        <f t="shared" si="143"/>
        <v>283012.04</v>
      </c>
      <c r="T471" s="5"/>
      <c r="Z471" s="65"/>
      <c r="AA471" s="65"/>
    </row>
    <row r="472" spans="1:27" ht="10.5">
      <c r="A472" s="6" t="s">
        <v>322</v>
      </c>
      <c r="B472" s="6" t="s">
        <v>288</v>
      </c>
      <c r="C472" s="5">
        <v>58</v>
      </c>
      <c r="D472" s="10" t="s">
        <v>1981</v>
      </c>
      <c r="E472" s="166">
        <v>42338</v>
      </c>
      <c r="F472" s="166">
        <v>42369</v>
      </c>
      <c r="G472" s="9">
        <v>1</v>
      </c>
      <c r="H472" s="9">
        <v>1</v>
      </c>
      <c r="I472" s="3">
        <v>64.14</v>
      </c>
      <c r="J472" s="9">
        <f t="shared" si="141"/>
        <v>1</v>
      </c>
      <c r="K472" s="9">
        <v>0</v>
      </c>
      <c r="L472" s="9">
        <v>1</v>
      </c>
      <c r="M472" s="11">
        <f t="shared" si="142"/>
        <v>31.6</v>
      </c>
      <c r="N472" s="11">
        <v>0</v>
      </c>
      <c r="O472" s="11">
        <v>31.6</v>
      </c>
      <c r="P472" s="11">
        <f t="shared" si="139"/>
        <v>1151188</v>
      </c>
      <c r="Q472" s="11">
        <v>370805.79</v>
      </c>
      <c r="R472" s="11">
        <v>312152.88</v>
      </c>
      <c r="S472" s="11">
        <f t="shared" si="143"/>
        <v>468229.32999999996</v>
      </c>
      <c r="T472" s="5"/>
      <c r="Z472" s="65"/>
      <c r="AA472" s="65"/>
    </row>
    <row r="473" spans="1:27" ht="21">
      <c r="A473" s="6"/>
      <c r="B473" s="12" t="s">
        <v>1308</v>
      </c>
      <c r="C473" s="3"/>
      <c r="D473" s="10"/>
      <c r="E473" s="3"/>
      <c r="F473" s="3"/>
      <c r="G473" s="9"/>
      <c r="H473" s="9"/>
      <c r="I473" s="11"/>
      <c r="J473" s="9"/>
      <c r="K473" s="9"/>
      <c r="L473" s="9"/>
      <c r="M473" s="11"/>
      <c r="N473" s="11"/>
      <c r="O473" s="11"/>
      <c r="P473" s="11">
        <f t="shared" si="139"/>
        <v>0</v>
      </c>
      <c r="Q473" s="11"/>
      <c r="R473" s="11"/>
      <c r="S473" s="11"/>
      <c r="T473" s="5"/>
      <c r="Z473" s="65"/>
      <c r="AA473" s="65"/>
    </row>
    <row r="474" spans="1:27" ht="31.5">
      <c r="A474" s="6"/>
      <c r="B474" s="1" t="s">
        <v>299</v>
      </c>
      <c r="C474" s="5" t="s">
        <v>1721</v>
      </c>
      <c r="D474" s="10" t="s">
        <v>1721</v>
      </c>
      <c r="E474" s="5" t="s">
        <v>1721</v>
      </c>
      <c r="F474" s="5" t="s">
        <v>1721</v>
      </c>
      <c r="G474" s="9">
        <f>SUM(G475:G477)</f>
        <v>30</v>
      </c>
      <c r="H474" s="9">
        <f aca="true" t="shared" si="144" ref="H474:S474">SUM(H475:H477)</f>
        <v>30</v>
      </c>
      <c r="I474" s="11">
        <f t="shared" si="144"/>
        <v>576.2</v>
      </c>
      <c r="J474" s="9">
        <f t="shared" si="144"/>
        <v>13</v>
      </c>
      <c r="K474" s="9">
        <f t="shared" si="144"/>
        <v>5</v>
      </c>
      <c r="L474" s="9">
        <f t="shared" si="144"/>
        <v>8</v>
      </c>
      <c r="M474" s="11">
        <f>SUM(M475:M477)</f>
        <v>541.7</v>
      </c>
      <c r="N474" s="11">
        <f t="shared" si="144"/>
        <v>235.5</v>
      </c>
      <c r="O474" s="11">
        <f t="shared" si="144"/>
        <v>306.2</v>
      </c>
      <c r="P474" s="11">
        <f t="shared" si="144"/>
        <v>19734131</v>
      </c>
      <c r="Q474" s="11">
        <f t="shared" si="144"/>
        <v>6356503.04</v>
      </c>
      <c r="R474" s="11">
        <f t="shared" si="144"/>
        <v>5351051.19</v>
      </c>
      <c r="S474" s="11">
        <f t="shared" si="144"/>
        <v>8026576.77</v>
      </c>
      <c r="T474" s="5"/>
      <c r="Z474" s="65"/>
      <c r="AA474" s="65"/>
    </row>
    <row r="475" spans="1:27" ht="10.5">
      <c r="A475" s="6" t="s">
        <v>323</v>
      </c>
      <c r="B475" s="1" t="s">
        <v>300</v>
      </c>
      <c r="C475" s="9">
        <v>60</v>
      </c>
      <c r="D475" s="10" t="s">
        <v>2261</v>
      </c>
      <c r="E475" s="166">
        <v>42338</v>
      </c>
      <c r="F475" s="166">
        <v>42369</v>
      </c>
      <c r="G475" s="9">
        <v>19</v>
      </c>
      <c r="H475" s="9">
        <v>19</v>
      </c>
      <c r="I475" s="3">
        <v>374.5</v>
      </c>
      <c r="J475" s="9">
        <f>SUM(K475:L475)</f>
        <v>8</v>
      </c>
      <c r="K475" s="9">
        <v>5</v>
      </c>
      <c r="L475" s="9">
        <v>3</v>
      </c>
      <c r="M475" s="11">
        <f>SUM(N475:O475)</f>
        <v>374.5</v>
      </c>
      <c r="N475" s="11">
        <v>235.5</v>
      </c>
      <c r="O475" s="11">
        <v>139</v>
      </c>
      <c r="P475" s="72">
        <f t="shared" si="139"/>
        <v>13643035</v>
      </c>
      <c r="Q475" s="72">
        <v>4394517.98</v>
      </c>
      <c r="R475" s="72">
        <v>3699406.81</v>
      </c>
      <c r="S475" s="72">
        <f>P475-Q475-R475</f>
        <v>5549110.209999999</v>
      </c>
      <c r="T475" s="5"/>
      <c r="Z475" s="65"/>
      <c r="AA475" s="65"/>
    </row>
    <row r="476" spans="1:27" ht="10.5">
      <c r="A476" s="6" t="s">
        <v>324</v>
      </c>
      <c r="B476" s="1" t="s">
        <v>1291</v>
      </c>
      <c r="C476" s="9">
        <v>29</v>
      </c>
      <c r="D476" s="10" t="s">
        <v>2260</v>
      </c>
      <c r="E476" s="166">
        <v>42338</v>
      </c>
      <c r="F476" s="166">
        <v>42369</v>
      </c>
      <c r="G476" s="9">
        <v>10</v>
      </c>
      <c r="H476" s="9">
        <v>10</v>
      </c>
      <c r="I476" s="3">
        <v>132.7</v>
      </c>
      <c r="J476" s="9">
        <f>SUM(K476:L476)</f>
        <v>4</v>
      </c>
      <c r="K476" s="9">
        <v>0</v>
      </c>
      <c r="L476" s="9">
        <v>4</v>
      </c>
      <c r="M476" s="11">
        <f>SUM(N476:O476)</f>
        <v>132.7</v>
      </c>
      <c r="N476" s="11">
        <v>0</v>
      </c>
      <c r="O476" s="11">
        <v>132.7</v>
      </c>
      <c r="P476" s="72">
        <f t="shared" si="139"/>
        <v>4834261</v>
      </c>
      <c r="Q476" s="72">
        <v>1557149.63</v>
      </c>
      <c r="R476" s="72">
        <v>1310844.55</v>
      </c>
      <c r="S476" s="72">
        <f>P476-Q476-R476</f>
        <v>1966266.82</v>
      </c>
      <c r="T476" s="5"/>
      <c r="Z476" s="65"/>
      <c r="AA476" s="65"/>
    </row>
    <row r="477" spans="1:27" s="55" customFormat="1" ht="10.5">
      <c r="A477" s="6" t="s">
        <v>325</v>
      </c>
      <c r="B477" s="1" t="s">
        <v>1292</v>
      </c>
      <c r="C477" s="17">
        <v>33</v>
      </c>
      <c r="D477" s="18" t="s">
        <v>2262</v>
      </c>
      <c r="E477" s="166">
        <v>42338</v>
      </c>
      <c r="F477" s="166">
        <v>42369</v>
      </c>
      <c r="G477" s="17">
        <v>1</v>
      </c>
      <c r="H477" s="17">
        <v>1</v>
      </c>
      <c r="I477" s="19">
        <v>69</v>
      </c>
      <c r="J477" s="17">
        <f>SUM(K477:L477)</f>
        <v>1</v>
      </c>
      <c r="K477" s="17">
        <v>0</v>
      </c>
      <c r="L477" s="17">
        <v>1</v>
      </c>
      <c r="M477" s="11">
        <f>SUM(N477:O477)</f>
        <v>34.5</v>
      </c>
      <c r="N477" s="74">
        <v>0</v>
      </c>
      <c r="O477" s="74">
        <v>34.5</v>
      </c>
      <c r="P477" s="72">
        <f t="shared" si="139"/>
        <v>1256835</v>
      </c>
      <c r="Q477" s="72">
        <v>404835.43</v>
      </c>
      <c r="R477" s="72">
        <v>340799.83</v>
      </c>
      <c r="S477" s="72">
        <f>P477-Q477-R477</f>
        <v>511199.74000000005</v>
      </c>
      <c r="T477" s="56"/>
      <c r="Z477" s="65"/>
      <c r="AA477" s="65"/>
    </row>
    <row r="478" spans="1:27" s="183" customFormat="1" ht="21.75" customHeight="1">
      <c r="A478" s="6"/>
      <c r="B478" s="173" t="s">
        <v>1991</v>
      </c>
      <c r="C478" s="179"/>
      <c r="D478" s="176"/>
      <c r="E478" s="176"/>
      <c r="F478" s="176"/>
      <c r="G478" s="9"/>
      <c r="H478" s="9"/>
      <c r="I478" s="11"/>
      <c r="J478" s="9"/>
      <c r="K478" s="9"/>
      <c r="L478" s="9"/>
      <c r="M478" s="13"/>
      <c r="N478" s="11"/>
      <c r="O478" s="11"/>
      <c r="P478" s="72"/>
      <c r="Q478" s="72"/>
      <c r="R478" s="72"/>
      <c r="S478" s="72"/>
      <c r="T478" s="56"/>
      <c r="Z478" s="65"/>
      <c r="AA478" s="65"/>
    </row>
    <row r="479" spans="1:27" s="55" customFormat="1" ht="21">
      <c r="A479" s="6"/>
      <c r="B479" s="53" t="s">
        <v>1992</v>
      </c>
      <c r="C479" s="158"/>
      <c r="D479" s="158"/>
      <c r="E479" s="158"/>
      <c r="F479" s="158"/>
      <c r="G479" s="24"/>
      <c r="H479" s="24"/>
      <c r="I479" s="73"/>
      <c r="J479" s="24"/>
      <c r="K479" s="24"/>
      <c r="L479" s="24"/>
      <c r="M479" s="76"/>
      <c r="N479" s="73"/>
      <c r="O479" s="73"/>
      <c r="P479" s="72"/>
      <c r="Q479" s="72"/>
      <c r="R479" s="72"/>
      <c r="S479" s="72"/>
      <c r="T479" s="56"/>
      <c r="Z479" s="65"/>
      <c r="AA479" s="65"/>
    </row>
    <row r="480" spans="1:27" s="55" customFormat="1" ht="31.5">
      <c r="A480" s="6"/>
      <c r="B480" s="1" t="s">
        <v>1588</v>
      </c>
      <c r="C480" s="5" t="s">
        <v>1721</v>
      </c>
      <c r="D480" s="10" t="s">
        <v>1721</v>
      </c>
      <c r="E480" s="5" t="s">
        <v>1721</v>
      </c>
      <c r="F480" s="5" t="s">
        <v>1721</v>
      </c>
      <c r="G480" s="24">
        <f>SUM(G481:G489)</f>
        <v>150</v>
      </c>
      <c r="H480" s="24">
        <f aca="true" t="shared" si="145" ref="H480:S480">SUM(H481:H489)</f>
        <v>150</v>
      </c>
      <c r="I480" s="73">
        <f t="shared" si="145"/>
        <v>2467.7999999999997</v>
      </c>
      <c r="J480" s="24">
        <f t="shared" si="145"/>
        <v>68</v>
      </c>
      <c r="K480" s="24">
        <f t="shared" si="145"/>
        <v>42</v>
      </c>
      <c r="L480" s="24">
        <f t="shared" si="145"/>
        <v>26</v>
      </c>
      <c r="M480" s="73">
        <f>SUM(M481:M489)</f>
        <v>2467.7999999999997</v>
      </c>
      <c r="N480" s="73">
        <f t="shared" si="145"/>
        <v>1453.4</v>
      </c>
      <c r="O480" s="73">
        <f t="shared" si="145"/>
        <v>1014.4000000000001</v>
      </c>
      <c r="P480" s="73">
        <f t="shared" si="145"/>
        <v>89901954</v>
      </c>
      <c r="Q480" s="73">
        <f t="shared" si="145"/>
        <v>28958054.63</v>
      </c>
      <c r="R480" s="73">
        <f t="shared" si="145"/>
        <v>24377559.74</v>
      </c>
      <c r="S480" s="73">
        <f t="shared" si="145"/>
        <v>36566339.629999995</v>
      </c>
      <c r="T480" s="56"/>
      <c r="Z480" s="65"/>
      <c r="AA480" s="65"/>
    </row>
    <row r="481" spans="1:27" s="183" customFormat="1" ht="10.5">
      <c r="A481" s="6" t="s">
        <v>326</v>
      </c>
      <c r="B481" s="163" t="s">
        <v>699</v>
      </c>
      <c r="C481" s="184">
        <v>73</v>
      </c>
      <c r="D481" s="169" t="s">
        <v>1993</v>
      </c>
      <c r="E481" s="166">
        <v>42338</v>
      </c>
      <c r="F481" s="166">
        <v>42369</v>
      </c>
      <c r="G481" s="92">
        <v>6</v>
      </c>
      <c r="H481" s="92">
        <v>6</v>
      </c>
      <c r="I481" s="4">
        <v>159.1</v>
      </c>
      <c r="J481" s="92">
        <f>SUM(K481:L481)</f>
        <v>4</v>
      </c>
      <c r="K481" s="92">
        <v>1</v>
      </c>
      <c r="L481" s="92">
        <v>3</v>
      </c>
      <c r="M481" s="11">
        <f aca="true" t="shared" si="146" ref="M481:M489">SUM(N481:O481)</f>
        <v>159.1</v>
      </c>
      <c r="N481" s="71">
        <v>38</v>
      </c>
      <c r="O481" s="71">
        <v>121.1</v>
      </c>
      <c r="P481" s="11">
        <f t="shared" si="139"/>
        <v>5796013</v>
      </c>
      <c r="Q481" s="11">
        <v>1866936.74</v>
      </c>
      <c r="R481" s="11">
        <v>1571630.5</v>
      </c>
      <c r="S481" s="11">
        <f aca="true" t="shared" si="147" ref="S481:S489">P481-Q481-R481</f>
        <v>2357445.76</v>
      </c>
      <c r="T481" s="56"/>
      <c r="Z481" s="65"/>
      <c r="AA481" s="65"/>
    </row>
    <row r="482" spans="1:27" s="55" customFormat="1" ht="10.5">
      <c r="A482" s="6" t="s">
        <v>327</v>
      </c>
      <c r="B482" s="163" t="s">
        <v>701</v>
      </c>
      <c r="C482" s="184">
        <v>65</v>
      </c>
      <c r="D482" s="169" t="s">
        <v>1993</v>
      </c>
      <c r="E482" s="166">
        <v>42338</v>
      </c>
      <c r="F482" s="166">
        <v>42369</v>
      </c>
      <c r="G482" s="92">
        <v>14</v>
      </c>
      <c r="H482" s="92">
        <v>14</v>
      </c>
      <c r="I482" s="4">
        <v>293.9</v>
      </c>
      <c r="J482" s="92">
        <f aca="true" t="shared" si="148" ref="J482:J488">SUM(K482:L482)</f>
        <v>8</v>
      </c>
      <c r="K482" s="92">
        <v>6</v>
      </c>
      <c r="L482" s="92">
        <v>2</v>
      </c>
      <c r="M482" s="11">
        <f t="shared" si="146"/>
        <v>293.9</v>
      </c>
      <c r="N482" s="71">
        <v>221.5</v>
      </c>
      <c r="O482" s="71">
        <v>72.4</v>
      </c>
      <c r="P482" s="11">
        <f t="shared" si="139"/>
        <v>10706777</v>
      </c>
      <c r="Q482" s="11">
        <v>3448728.53</v>
      </c>
      <c r="R482" s="11">
        <v>2903219.39</v>
      </c>
      <c r="S482" s="11">
        <f t="shared" si="147"/>
        <v>4354829.08</v>
      </c>
      <c r="T482" s="56"/>
      <c r="Z482" s="65"/>
      <c r="AA482" s="65"/>
    </row>
    <row r="483" spans="1:27" s="55" customFormat="1" ht="10.5">
      <c r="A483" s="6" t="s">
        <v>328</v>
      </c>
      <c r="B483" s="163" t="s">
        <v>702</v>
      </c>
      <c r="C483" s="184">
        <v>74</v>
      </c>
      <c r="D483" s="169" t="s">
        <v>1995</v>
      </c>
      <c r="E483" s="166">
        <v>42338</v>
      </c>
      <c r="F483" s="166">
        <v>42369</v>
      </c>
      <c r="G483" s="92">
        <v>14</v>
      </c>
      <c r="H483" s="92">
        <v>14</v>
      </c>
      <c r="I483" s="4">
        <v>207.9</v>
      </c>
      <c r="J483" s="92">
        <f t="shared" si="148"/>
        <v>4</v>
      </c>
      <c r="K483" s="92">
        <v>2</v>
      </c>
      <c r="L483" s="92">
        <v>2</v>
      </c>
      <c r="M483" s="11">
        <f t="shared" si="146"/>
        <v>207.9</v>
      </c>
      <c r="N483" s="71">
        <v>103.9</v>
      </c>
      <c r="O483" s="71">
        <v>104</v>
      </c>
      <c r="P483" s="11">
        <f t="shared" si="139"/>
        <v>7573797</v>
      </c>
      <c r="Q483" s="11">
        <v>2439573.53</v>
      </c>
      <c r="R483" s="11">
        <v>2053689.39</v>
      </c>
      <c r="S483" s="11">
        <f t="shared" si="147"/>
        <v>3080534.080000001</v>
      </c>
      <c r="T483" s="56"/>
      <c r="Z483" s="65"/>
      <c r="AA483" s="65"/>
    </row>
    <row r="484" spans="1:27" s="55" customFormat="1" ht="13.5" customHeight="1">
      <c r="A484" s="6" t="s">
        <v>329</v>
      </c>
      <c r="B484" s="163" t="s">
        <v>721</v>
      </c>
      <c r="C484" s="184">
        <v>72</v>
      </c>
      <c r="D484" s="169" t="s">
        <v>1995</v>
      </c>
      <c r="E484" s="166">
        <v>42338</v>
      </c>
      <c r="F484" s="166">
        <v>42369</v>
      </c>
      <c r="G484" s="92">
        <v>4</v>
      </c>
      <c r="H484" s="92">
        <v>4</v>
      </c>
      <c r="I484" s="4">
        <v>161.7</v>
      </c>
      <c r="J484" s="92">
        <f t="shared" si="148"/>
        <v>4</v>
      </c>
      <c r="K484" s="92">
        <v>2</v>
      </c>
      <c r="L484" s="92">
        <v>2</v>
      </c>
      <c r="M484" s="11">
        <f t="shared" si="146"/>
        <v>161.7</v>
      </c>
      <c r="N484" s="71">
        <v>80.8</v>
      </c>
      <c r="O484" s="71">
        <v>80.9</v>
      </c>
      <c r="P484" s="11">
        <f t="shared" si="139"/>
        <v>5890731</v>
      </c>
      <c r="Q484" s="11">
        <v>1897446.08</v>
      </c>
      <c r="R484" s="11">
        <v>1597313.97</v>
      </c>
      <c r="S484" s="11">
        <f t="shared" si="147"/>
        <v>2395970.95</v>
      </c>
      <c r="T484" s="56"/>
      <c r="Z484" s="65"/>
      <c r="AA484" s="65"/>
    </row>
    <row r="485" spans="1:27" s="55" customFormat="1" ht="10.5">
      <c r="A485" s="6" t="s">
        <v>330</v>
      </c>
      <c r="B485" s="163" t="s">
        <v>713</v>
      </c>
      <c r="C485" s="184">
        <v>67</v>
      </c>
      <c r="D485" s="169" t="s">
        <v>1995</v>
      </c>
      <c r="E485" s="166">
        <v>42338</v>
      </c>
      <c r="F485" s="166">
        <v>42369</v>
      </c>
      <c r="G485" s="92">
        <v>32</v>
      </c>
      <c r="H485" s="92">
        <v>32</v>
      </c>
      <c r="I485" s="4">
        <v>313.1</v>
      </c>
      <c r="J485" s="92">
        <f t="shared" si="148"/>
        <v>8</v>
      </c>
      <c r="K485" s="92">
        <v>5</v>
      </c>
      <c r="L485" s="92">
        <v>3</v>
      </c>
      <c r="M485" s="11">
        <f t="shared" si="146"/>
        <v>313.1</v>
      </c>
      <c r="N485" s="71">
        <v>187.8</v>
      </c>
      <c r="O485" s="71">
        <v>125.3</v>
      </c>
      <c r="P485" s="11">
        <f t="shared" si="139"/>
        <v>11406233</v>
      </c>
      <c r="Q485" s="11">
        <v>3674028.24</v>
      </c>
      <c r="R485" s="11">
        <v>3092881.9</v>
      </c>
      <c r="S485" s="11">
        <f t="shared" si="147"/>
        <v>4639322.859999999</v>
      </c>
      <c r="T485" s="56"/>
      <c r="Z485" s="65"/>
      <c r="AA485" s="65"/>
    </row>
    <row r="486" spans="1:27" s="55" customFormat="1" ht="12.75" customHeight="1">
      <c r="A486" s="6" t="s">
        <v>331</v>
      </c>
      <c r="B486" s="163" t="s">
        <v>722</v>
      </c>
      <c r="C486" s="184">
        <v>64</v>
      </c>
      <c r="D486" s="169" t="s">
        <v>1993</v>
      </c>
      <c r="E486" s="166">
        <v>42338</v>
      </c>
      <c r="F486" s="166">
        <v>42369</v>
      </c>
      <c r="G486" s="92">
        <v>23</v>
      </c>
      <c r="H486" s="92">
        <v>23</v>
      </c>
      <c r="I486" s="4">
        <v>341.1</v>
      </c>
      <c r="J486" s="92">
        <f t="shared" si="148"/>
        <v>12</v>
      </c>
      <c r="K486" s="92">
        <v>8</v>
      </c>
      <c r="L486" s="92">
        <v>4</v>
      </c>
      <c r="M486" s="11">
        <f t="shared" si="146"/>
        <v>341.1</v>
      </c>
      <c r="N486" s="71">
        <v>232.2</v>
      </c>
      <c r="O486" s="71">
        <v>108.9</v>
      </c>
      <c r="P486" s="11">
        <f t="shared" si="139"/>
        <v>12426273</v>
      </c>
      <c r="Q486" s="11">
        <v>4002590.34</v>
      </c>
      <c r="R486" s="11">
        <v>3369473.07</v>
      </c>
      <c r="S486" s="11">
        <f t="shared" si="147"/>
        <v>5054209.59</v>
      </c>
      <c r="T486" s="56"/>
      <c r="Z486" s="65"/>
      <c r="AA486" s="65"/>
    </row>
    <row r="487" spans="1:27" s="55" customFormat="1" ht="10.5">
      <c r="A487" s="6" t="s">
        <v>332</v>
      </c>
      <c r="B487" s="163" t="s">
        <v>465</v>
      </c>
      <c r="C487" s="184">
        <v>66</v>
      </c>
      <c r="D487" s="169" t="s">
        <v>1994</v>
      </c>
      <c r="E487" s="166">
        <v>42338</v>
      </c>
      <c r="F487" s="166">
        <v>42369</v>
      </c>
      <c r="G487" s="92">
        <v>27</v>
      </c>
      <c r="H487" s="92">
        <v>27</v>
      </c>
      <c r="I487" s="4">
        <v>517.5</v>
      </c>
      <c r="J487" s="92">
        <f t="shared" si="148"/>
        <v>12</v>
      </c>
      <c r="K487" s="92">
        <v>6</v>
      </c>
      <c r="L487" s="92">
        <v>6</v>
      </c>
      <c r="M487" s="11">
        <f t="shared" si="146"/>
        <v>517.5</v>
      </c>
      <c r="N487" s="71">
        <v>247</v>
      </c>
      <c r="O487" s="71">
        <v>270.5</v>
      </c>
      <c r="P487" s="11">
        <f t="shared" si="139"/>
        <v>18852525</v>
      </c>
      <c r="Q487" s="11">
        <v>6072531.51</v>
      </c>
      <c r="R487" s="11">
        <v>5111997.39</v>
      </c>
      <c r="S487" s="11">
        <f t="shared" si="147"/>
        <v>7667996.100000001</v>
      </c>
      <c r="T487" s="56"/>
      <c r="Z487" s="65"/>
      <c r="AA487" s="65"/>
    </row>
    <row r="488" spans="1:27" s="55" customFormat="1" ht="23.25" customHeight="1">
      <c r="A488" s="6" t="s">
        <v>333</v>
      </c>
      <c r="B488" s="163" t="s">
        <v>466</v>
      </c>
      <c r="C488" s="184">
        <v>63</v>
      </c>
      <c r="D488" s="169" t="s">
        <v>1995</v>
      </c>
      <c r="E488" s="166">
        <v>42338</v>
      </c>
      <c r="F488" s="166">
        <v>42369</v>
      </c>
      <c r="G488" s="92">
        <v>19</v>
      </c>
      <c r="H488" s="92">
        <v>19</v>
      </c>
      <c r="I488" s="4">
        <v>350.4</v>
      </c>
      <c r="J488" s="92">
        <f t="shared" si="148"/>
        <v>12</v>
      </c>
      <c r="K488" s="92">
        <v>10</v>
      </c>
      <c r="L488" s="92">
        <v>2</v>
      </c>
      <c r="M488" s="11">
        <f t="shared" si="146"/>
        <v>350.4</v>
      </c>
      <c r="N488" s="71">
        <v>280.2</v>
      </c>
      <c r="O488" s="71">
        <v>70.2</v>
      </c>
      <c r="P488" s="11">
        <f t="shared" si="139"/>
        <v>12765072</v>
      </c>
      <c r="Q488" s="11">
        <v>4111719.89</v>
      </c>
      <c r="R488" s="11">
        <v>3461340.84</v>
      </c>
      <c r="S488" s="11">
        <f t="shared" si="147"/>
        <v>5192011.27</v>
      </c>
      <c r="T488" s="56"/>
      <c r="Z488" s="65"/>
      <c r="AA488" s="65"/>
    </row>
    <row r="489" spans="1:27" s="55" customFormat="1" ht="10.5">
      <c r="A489" s="6" t="s">
        <v>1306</v>
      </c>
      <c r="B489" s="163" t="s">
        <v>700</v>
      </c>
      <c r="C489" s="185">
        <v>28</v>
      </c>
      <c r="D489" s="186" t="s">
        <v>2010</v>
      </c>
      <c r="E489" s="166">
        <v>42338</v>
      </c>
      <c r="F489" s="166">
        <v>42369</v>
      </c>
      <c r="G489" s="187">
        <v>11</v>
      </c>
      <c r="H489" s="187">
        <v>11</v>
      </c>
      <c r="I489" s="188">
        <v>123.1</v>
      </c>
      <c r="J489" s="187">
        <f>SUM(K489:L489)</f>
        <v>4</v>
      </c>
      <c r="K489" s="187">
        <v>2</v>
      </c>
      <c r="L489" s="187">
        <v>2</v>
      </c>
      <c r="M489" s="11">
        <f t="shared" si="146"/>
        <v>123.1</v>
      </c>
      <c r="N489" s="189">
        <v>62</v>
      </c>
      <c r="O489" s="189">
        <v>61.1</v>
      </c>
      <c r="P489" s="11">
        <f t="shared" si="139"/>
        <v>4484533</v>
      </c>
      <c r="Q489" s="11">
        <v>1444499.77</v>
      </c>
      <c r="R489" s="11">
        <v>1216013.29</v>
      </c>
      <c r="S489" s="11">
        <f t="shared" si="147"/>
        <v>1824019.94</v>
      </c>
      <c r="T489" s="56"/>
      <c r="Z489" s="65"/>
      <c r="AA489" s="65"/>
    </row>
    <row r="490" spans="1:27" s="91" customFormat="1" ht="21">
      <c r="A490" s="6"/>
      <c r="B490" s="53" t="s">
        <v>891</v>
      </c>
      <c r="C490" s="5"/>
      <c r="D490" s="10"/>
      <c r="E490" s="164"/>
      <c r="F490" s="164"/>
      <c r="G490" s="9"/>
      <c r="H490" s="9"/>
      <c r="I490" s="11"/>
      <c r="J490" s="9"/>
      <c r="K490" s="9"/>
      <c r="L490" s="9"/>
      <c r="M490" s="11"/>
      <c r="N490" s="11"/>
      <c r="O490" s="11"/>
      <c r="P490" s="11"/>
      <c r="Q490" s="11"/>
      <c r="R490" s="11"/>
      <c r="S490" s="11"/>
      <c r="T490" s="90"/>
      <c r="Z490" s="65"/>
      <c r="AA490" s="65"/>
    </row>
    <row r="491" spans="1:27" s="94" customFormat="1" ht="31.5">
      <c r="A491" s="6"/>
      <c r="B491" s="30" t="s">
        <v>1070</v>
      </c>
      <c r="C491" s="5" t="s">
        <v>1721</v>
      </c>
      <c r="D491" s="10" t="s">
        <v>1721</v>
      </c>
      <c r="E491" s="5" t="s">
        <v>1721</v>
      </c>
      <c r="F491" s="5" t="s">
        <v>1721</v>
      </c>
      <c r="G491" s="9">
        <f aca="true" t="shared" si="149" ref="G491:S491">SUM(G492:G499)</f>
        <v>61</v>
      </c>
      <c r="H491" s="9">
        <f>SUM(H492:H499)</f>
        <v>60</v>
      </c>
      <c r="I491" s="11">
        <f t="shared" si="149"/>
        <v>1450.9999999999998</v>
      </c>
      <c r="J491" s="9">
        <f t="shared" si="149"/>
        <v>24</v>
      </c>
      <c r="K491" s="9">
        <f t="shared" si="149"/>
        <v>3</v>
      </c>
      <c r="L491" s="9">
        <f t="shared" si="149"/>
        <v>21</v>
      </c>
      <c r="M491" s="11">
        <f>SUM(M492:M499)</f>
        <v>915.1</v>
      </c>
      <c r="N491" s="11">
        <f t="shared" si="149"/>
        <v>112.3</v>
      </c>
      <c r="O491" s="11">
        <f t="shared" si="149"/>
        <v>802.8000000000002</v>
      </c>
      <c r="P491" s="11">
        <f t="shared" si="149"/>
        <v>33337093</v>
      </c>
      <c r="Q491" s="11">
        <f t="shared" si="149"/>
        <v>10738113.21</v>
      </c>
      <c r="R491" s="11">
        <f t="shared" si="149"/>
        <v>9039591.909999998</v>
      </c>
      <c r="S491" s="11">
        <f t="shared" si="149"/>
        <v>13559387.88</v>
      </c>
      <c r="T491" s="90"/>
      <c r="Z491" s="65"/>
      <c r="AA491" s="65"/>
    </row>
    <row r="492" spans="1:27" s="91" customFormat="1" ht="10.5">
      <c r="A492" s="6" t="s">
        <v>334</v>
      </c>
      <c r="B492" s="6" t="s">
        <v>467</v>
      </c>
      <c r="C492" s="5">
        <v>5</v>
      </c>
      <c r="D492" s="10" t="s">
        <v>1996</v>
      </c>
      <c r="E492" s="166">
        <v>42338</v>
      </c>
      <c r="F492" s="166">
        <v>42369</v>
      </c>
      <c r="G492" s="9">
        <v>8</v>
      </c>
      <c r="H492" s="9">
        <v>8</v>
      </c>
      <c r="I492" s="3">
        <v>191.4</v>
      </c>
      <c r="J492" s="9">
        <f aca="true" t="shared" si="150" ref="J492:J499">SUM(K492:L492)</f>
        <v>4</v>
      </c>
      <c r="K492" s="9">
        <v>1</v>
      </c>
      <c r="L492" s="9">
        <v>3</v>
      </c>
      <c r="M492" s="11">
        <f aca="true" t="shared" si="151" ref="M492:M499">SUM(N492:O492)</f>
        <v>144</v>
      </c>
      <c r="N492" s="11">
        <v>47.9</v>
      </c>
      <c r="O492" s="11">
        <v>96.1</v>
      </c>
      <c r="P492" s="72">
        <f t="shared" si="139"/>
        <v>5245920</v>
      </c>
      <c r="Q492" s="72">
        <v>1689747.9</v>
      </c>
      <c r="R492" s="72">
        <v>1422468.84</v>
      </c>
      <c r="S492" s="72">
        <f aca="true" t="shared" si="152" ref="S492:S499">P492-Q492-R492</f>
        <v>2133703.26</v>
      </c>
      <c r="T492" s="90"/>
      <c r="Z492" s="65"/>
      <c r="AA492" s="65"/>
    </row>
    <row r="493" spans="1:27" s="89" customFormat="1" ht="10.5">
      <c r="A493" s="6" t="s">
        <v>793</v>
      </c>
      <c r="B493" s="6" t="s">
        <v>468</v>
      </c>
      <c r="C493" s="5">
        <v>6</v>
      </c>
      <c r="D493" s="10" t="s">
        <v>1997</v>
      </c>
      <c r="E493" s="166">
        <v>42338</v>
      </c>
      <c r="F493" s="166">
        <v>42369</v>
      </c>
      <c r="G493" s="9">
        <v>12</v>
      </c>
      <c r="H493" s="9">
        <v>12</v>
      </c>
      <c r="I493" s="3">
        <v>205</v>
      </c>
      <c r="J493" s="9">
        <f t="shared" si="150"/>
        <v>4</v>
      </c>
      <c r="K493" s="9">
        <v>0</v>
      </c>
      <c r="L493" s="9">
        <v>4</v>
      </c>
      <c r="M493" s="11">
        <f t="shared" si="151"/>
        <v>174.5</v>
      </c>
      <c r="N493" s="11">
        <v>0</v>
      </c>
      <c r="O493" s="11">
        <v>174.5</v>
      </c>
      <c r="P493" s="72">
        <f t="shared" si="139"/>
        <v>6357035</v>
      </c>
      <c r="Q493" s="72">
        <v>2047645.89</v>
      </c>
      <c r="R493" s="72">
        <v>1723755.64</v>
      </c>
      <c r="S493" s="72">
        <f t="shared" si="152"/>
        <v>2585633.4700000007</v>
      </c>
      <c r="Z493" s="3"/>
      <c r="AA493" s="65"/>
    </row>
    <row r="494" spans="1:27" s="89" customFormat="1" ht="10.5">
      <c r="A494" s="6" t="s">
        <v>125</v>
      </c>
      <c r="B494" s="6" t="s">
        <v>469</v>
      </c>
      <c r="C494" s="5">
        <v>3</v>
      </c>
      <c r="D494" s="10" t="s">
        <v>1997</v>
      </c>
      <c r="E494" s="166">
        <v>42338</v>
      </c>
      <c r="F494" s="166">
        <v>42369</v>
      </c>
      <c r="G494" s="9">
        <v>13</v>
      </c>
      <c r="H494" s="9">
        <v>12</v>
      </c>
      <c r="I494" s="3">
        <v>130</v>
      </c>
      <c r="J494" s="9">
        <f t="shared" si="150"/>
        <v>2</v>
      </c>
      <c r="K494" s="9">
        <v>0</v>
      </c>
      <c r="L494" s="9">
        <v>2</v>
      </c>
      <c r="M494" s="11">
        <f t="shared" si="151"/>
        <v>94.3</v>
      </c>
      <c r="N494" s="11">
        <v>0</v>
      </c>
      <c r="O494" s="11">
        <v>94.3</v>
      </c>
      <c r="P494" s="72">
        <f t="shared" si="139"/>
        <v>3435349</v>
      </c>
      <c r="Q494" s="72">
        <v>1106550.19</v>
      </c>
      <c r="R494" s="72">
        <v>931519.53</v>
      </c>
      <c r="S494" s="72">
        <f t="shared" si="152"/>
        <v>1397279.28</v>
      </c>
      <c r="T494" s="3"/>
      <c r="Z494" s="65"/>
      <c r="AA494" s="65"/>
    </row>
    <row r="495" spans="1:27" s="89" customFormat="1" ht="10.5">
      <c r="A495" s="6" t="s">
        <v>335</v>
      </c>
      <c r="B495" s="6" t="s">
        <v>470</v>
      </c>
      <c r="C495" s="5">
        <v>41</v>
      </c>
      <c r="D495" s="10" t="s">
        <v>1998</v>
      </c>
      <c r="E495" s="166">
        <v>42338</v>
      </c>
      <c r="F495" s="166">
        <v>42369</v>
      </c>
      <c r="G495" s="9">
        <v>11</v>
      </c>
      <c r="H495" s="9">
        <v>11</v>
      </c>
      <c r="I495" s="3">
        <v>361.7</v>
      </c>
      <c r="J495" s="9">
        <f t="shared" si="150"/>
        <v>6</v>
      </c>
      <c r="K495" s="9">
        <v>1</v>
      </c>
      <c r="L495" s="9">
        <v>5</v>
      </c>
      <c r="M495" s="11">
        <f t="shared" si="151"/>
        <v>282.5</v>
      </c>
      <c r="N495" s="11">
        <v>39.1</v>
      </c>
      <c r="O495" s="11">
        <v>243.4</v>
      </c>
      <c r="P495" s="72">
        <f t="shared" si="139"/>
        <v>10291475</v>
      </c>
      <c r="Q495" s="72">
        <v>3314956.82</v>
      </c>
      <c r="R495" s="72">
        <v>2790607.27</v>
      </c>
      <c r="S495" s="72">
        <f t="shared" si="152"/>
        <v>4185910.9099999997</v>
      </c>
      <c r="Z495" s="3"/>
      <c r="AA495" s="65"/>
    </row>
    <row r="496" spans="1:27" s="91" customFormat="1" ht="10.5" customHeight="1">
      <c r="A496" s="6" t="s">
        <v>336</v>
      </c>
      <c r="B496" s="6" t="s">
        <v>471</v>
      </c>
      <c r="C496" s="5">
        <v>1</v>
      </c>
      <c r="D496" s="10" t="s">
        <v>1997</v>
      </c>
      <c r="E496" s="166">
        <v>42338</v>
      </c>
      <c r="F496" s="166">
        <v>42369</v>
      </c>
      <c r="G496" s="9">
        <v>4</v>
      </c>
      <c r="H496" s="9">
        <v>4</v>
      </c>
      <c r="I496" s="3">
        <v>52.5</v>
      </c>
      <c r="J496" s="9">
        <f t="shared" si="150"/>
        <v>1</v>
      </c>
      <c r="K496" s="9">
        <v>0</v>
      </c>
      <c r="L496" s="9">
        <v>1</v>
      </c>
      <c r="M496" s="11">
        <f t="shared" si="151"/>
        <v>26.2</v>
      </c>
      <c r="N496" s="11">
        <v>0</v>
      </c>
      <c r="O496" s="11">
        <v>26.2</v>
      </c>
      <c r="P496" s="72">
        <f t="shared" si="139"/>
        <v>954466</v>
      </c>
      <c r="Q496" s="72">
        <v>307440.24</v>
      </c>
      <c r="R496" s="72">
        <v>258810.3</v>
      </c>
      <c r="S496" s="72">
        <f t="shared" si="152"/>
        <v>388215.46</v>
      </c>
      <c r="T496" s="90"/>
      <c r="Z496" s="65"/>
      <c r="AA496" s="65"/>
    </row>
    <row r="497" spans="1:27" s="55" customFormat="1" ht="10.5">
      <c r="A497" s="6" t="s">
        <v>337</v>
      </c>
      <c r="B497" s="6" t="s">
        <v>472</v>
      </c>
      <c r="C497" s="5">
        <v>4</v>
      </c>
      <c r="D497" s="10" t="s">
        <v>1997</v>
      </c>
      <c r="E497" s="166">
        <v>42338</v>
      </c>
      <c r="F497" s="166">
        <v>42369</v>
      </c>
      <c r="G497" s="9">
        <v>2</v>
      </c>
      <c r="H497" s="9">
        <v>2</v>
      </c>
      <c r="I497" s="3">
        <v>223.6</v>
      </c>
      <c r="J497" s="9">
        <f t="shared" si="150"/>
        <v>2</v>
      </c>
      <c r="K497" s="9">
        <v>0</v>
      </c>
      <c r="L497" s="9">
        <v>2</v>
      </c>
      <c r="M497" s="11">
        <f t="shared" si="151"/>
        <v>49.7</v>
      </c>
      <c r="N497" s="11">
        <v>0</v>
      </c>
      <c r="O497" s="11">
        <v>49.7</v>
      </c>
      <c r="P497" s="72">
        <f t="shared" si="139"/>
        <v>1810571</v>
      </c>
      <c r="Q497" s="72">
        <v>583197.71</v>
      </c>
      <c r="R497" s="72">
        <v>490949.31</v>
      </c>
      <c r="S497" s="72">
        <f t="shared" si="152"/>
        <v>736423.98</v>
      </c>
      <c r="T497" s="56"/>
      <c r="Z497" s="65"/>
      <c r="AA497" s="65"/>
    </row>
    <row r="498" spans="1:27" s="55" customFormat="1" ht="10.5">
      <c r="A498" s="6" t="s">
        <v>338</v>
      </c>
      <c r="B498" s="6" t="s">
        <v>474</v>
      </c>
      <c r="C498" s="5">
        <v>7</v>
      </c>
      <c r="D498" s="10" t="s">
        <v>1997</v>
      </c>
      <c r="E498" s="166">
        <v>42338</v>
      </c>
      <c r="F498" s="166">
        <v>42369</v>
      </c>
      <c r="G498" s="9">
        <v>8</v>
      </c>
      <c r="H498" s="9">
        <v>8</v>
      </c>
      <c r="I498" s="3">
        <v>233.5</v>
      </c>
      <c r="J498" s="9">
        <f t="shared" si="150"/>
        <v>4</v>
      </c>
      <c r="K498" s="9">
        <v>1</v>
      </c>
      <c r="L498" s="9">
        <v>3</v>
      </c>
      <c r="M498" s="11">
        <f t="shared" si="151"/>
        <v>116.89999999999999</v>
      </c>
      <c r="N498" s="11">
        <v>25.3</v>
      </c>
      <c r="O498" s="11">
        <v>91.6</v>
      </c>
      <c r="P498" s="72">
        <f t="shared" si="139"/>
        <v>4258667</v>
      </c>
      <c r="Q498" s="72">
        <v>1371746.73</v>
      </c>
      <c r="R498" s="72">
        <v>1154768.11</v>
      </c>
      <c r="S498" s="72">
        <f t="shared" si="152"/>
        <v>1732152.16</v>
      </c>
      <c r="T498" s="56"/>
      <c r="Z498" s="65"/>
      <c r="AA498" s="65"/>
    </row>
    <row r="499" spans="1:27" s="55" customFormat="1" ht="10.5">
      <c r="A499" s="6" t="s">
        <v>339</v>
      </c>
      <c r="B499" s="6" t="s">
        <v>473</v>
      </c>
      <c r="C499" s="5">
        <v>14</v>
      </c>
      <c r="D499" s="10" t="s">
        <v>1999</v>
      </c>
      <c r="E499" s="166">
        <v>42338</v>
      </c>
      <c r="F499" s="166">
        <v>42369</v>
      </c>
      <c r="G499" s="9">
        <v>3</v>
      </c>
      <c r="H499" s="9">
        <v>3</v>
      </c>
      <c r="I499" s="3">
        <v>53.3</v>
      </c>
      <c r="J499" s="9">
        <f t="shared" si="150"/>
        <v>1</v>
      </c>
      <c r="K499" s="9">
        <v>0</v>
      </c>
      <c r="L499" s="9">
        <v>1</v>
      </c>
      <c r="M499" s="11">
        <f t="shared" si="151"/>
        <v>27</v>
      </c>
      <c r="N499" s="11">
        <v>0</v>
      </c>
      <c r="O499" s="11">
        <v>27</v>
      </c>
      <c r="P499" s="72">
        <f t="shared" si="139"/>
        <v>983610</v>
      </c>
      <c r="Q499" s="72">
        <v>316827.73</v>
      </c>
      <c r="R499" s="72">
        <v>266712.91</v>
      </c>
      <c r="S499" s="72">
        <f t="shared" si="152"/>
        <v>400069.36000000004</v>
      </c>
      <c r="T499" s="56"/>
      <c r="Z499" s="65"/>
      <c r="AA499" s="65"/>
    </row>
    <row r="500" spans="1:27" s="55" customFormat="1" ht="21.75" customHeight="1">
      <c r="A500" s="6"/>
      <c r="B500" s="29" t="s">
        <v>1835</v>
      </c>
      <c r="C500" s="179"/>
      <c r="D500" s="176"/>
      <c r="E500" s="176"/>
      <c r="F500" s="166"/>
      <c r="G500" s="9"/>
      <c r="H500" s="9"/>
      <c r="I500" s="11"/>
      <c r="J500" s="9"/>
      <c r="K500" s="9"/>
      <c r="L500" s="9"/>
      <c r="M500" s="13"/>
      <c r="N500" s="11"/>
      <c r="O500" s="11"/>
      <c r="P500" s="72"/>
      <c r="Q500" s="72"/>
      <c r="R500" s="72"/>
      <c r="S500" s="72"/>
      <c r="T500" s="56"/>
      <c r="Z500" s="65"/>
      <c r="AA500" s="65"/>
    </row>
    <row r="501" spans="1:27" s="55" customFormat="1" ht="21">
      <c r="A501" s="6"/>
      <c r="B501" s="53" t="s">
        <v>192</v>
      </c>
      <c r="C501" s="5"/>
      <c r="D501" s="10"/>
      <c r="E501" s="5"/>
      <c r="F501" s="5"/>
      <c r="G501" s="9"/>
      <c r="H501" s="9"/>
      <c r="I501" s="11"/>
      <c r="J501" s="9"/>
      <c r="K501" s="9"/>
      <c r="L501" s="9"/>
      <c r="M501" s="11"/>
      <c r="N501" s="11"/>
      <c r="O501" s="11"/>
      <c r="P501" s="72"/>
      <c r="Q501" s="72"/>
      <c r="R501" s="72"/>
      <c r="S501" s="72"/>
      <c r="T501" s="56"/>
      <c r="Z501" s="65"/>
      <c r="AA501" s="65"/>
    </row>
    <row r="502" spans="1:27" s="55" customFormat="1" ht="31.5">
      <c r="A502" s="6"/>
      <c r="B502" s="30" t="s">
        <v>1864</v>
      </c>
      <c r="C502" s="5" t="s">
        <v>1721</v>
      </c>
      <c r="D502" s="10" t="s">
        <v>1721</v>
      </c>
      <c r="E502" s="5" t="s">
        <v>1721</v>
      </c>
      <c r="F502" s="5" t="s">
        <v>1721</v>
      </c>
      <c r="G502" s="9">
        <f>SUM(G503)</f>
        <v>2</v>
      </c>
      <c r="H502" s="9">
        <f aca="true" t="shared" si="153" ref="H502:S502">SUM(H503)</f>
        <v>2</v>
      </c>
      <c r="I502" s="11">
        <f t="shared" si="153"/>
        <v>76.3</v>
      </c>
      <c r="J502" s="9">
        <f t="shared" si="153"/>
        <v>1</v>
      </c>
      <c r="K502" s="9">
        <f t="shared" si="153"/>
        <v>0</v>
      </c>
      <c r="L502" s="9">
        <f t="shared" si="153"/>
        <v>1</v>
      </c>
      <c r="M502" s="11">
        <f>SUM(M503)</f>
        <v>38.2</v>
      </c>
      <c r="N502" s="11">
        <f t="shared" si="153"/>
        <v>0</v>
      </c>
      <c r="O502" s="11">
        <f t="shared" si="153"/>
        <v>38.2</v>
      </c>
      <c r="P502" s="11">
        <f t="shared" si="153"/>
        <v>1391626</v>
      </c>
      <c r="Q502" s="11">
        <f t="shared" si="153"/>
        <v>448252.57</v>
      </c>
      <c r="R502" s="11">
        <f t="shared" si="153"/>
        <v>377349.37</v>
      </c>
      <c r="S502" s="11">
        <f t="shared" si="153"/>
        <v>566024.0599999999</v>
      </c>
      <c r="T502" s="56"/>
      <c r="Z502" s="65"/>
      <c r="AA502" s="65"/>
    </row>
    <row r="503" spans="1:27" s="55" customFormat="1" ht="10.5">
      <c r="A503" s="6" t="s">
        <v>340</v>
      </c>
      <c r="B503" s="6" t="s">
        <v>1601</v>
      </c>
      <c r="C503" s="7" t="s">
        <v>1520</v>
      </c>
      <c r="D503" s="10">
        <v>40263</v>
      </c>
      <c r="E503" s="166">
        <v>42338</v>
      </c>
      <c r="F503" s="166">
        <v>42369</v>
      </c>
      <c r="G503" s="9">
        <v>2</v>
      </c>
      <c r="H503" s="9">
        <v>2</v>
      </c>
      <c r="I503" s="3">
        <v>76.3</v>
      </c>
      <c r="J503" s="9">
        <f>SUM(K503:L503)</f>
        <v>1</v>
      </c>
      <c r="K503" s="9">
        <v>0</v>
      </c>
      <c r="L503" s="9">
        <v>1</v>
      </c>
      <c r="M503" s="11">
        <f>SUM(N503:O503)</f>
        <v>38.2</v>
      </c>
      <c r="N503" s="11">
        <v>0</v>
      </c>
      <c r="O503" s="11">
        <v>38.2</v>
      </c>
      <c r="P503" s="11">
        <f t="shared" si="139"/>
        <v>1391626</v>
      </c>
      <c r="Q503" s="11">
        <v>448252.57</v>
      </c>
      <c r="R503" s="11">
        <v>377349.37</v>
      </c>
      <c r="S503" s="11">
        <f>P503-Q503-R503</f>
        <v>566024.0599999999</v>
      </c>
      <c r="T503" s="56"/>
      <c r="Z503" s="65"/>
      <c r="AA503" s="65"/>
    </row>
    <row r="504" spans="1:27" s="55" customFormat="1" ht="21.75" customHeight="1">
      <c r="A504" s="6"/>
      <c r="B504" s="29" t="s">
        <v>1973</v>
      </c>
      <c r="C504" s="179"/>
      <c r="D504" s="176"/>
      <c r="E504" s="176"/>
      <c r="F504" s="145"/>
      <c r="G504" s="9"/>
      <c r="H504" s="9"/>
      <c r="I504" s="11"/>
      <c r="J504" s="9"/>
      <c r="K504" s="9"/>
      <c r="L504" s="9"/>
      <c r="M504" s="11"/>
      <c r="N504" s="11"/>
      <c r="O504" s="11"/>
      <c r="P504" s="11"/>
      <c r="Q504" s="11"/>
      <c r="R504" s="11"/>
      <c r="S504" s="11"/>
      <c r="T504" s="56"/>
      <c r="Z504" s="65"/>
      <c r="AA504" s="65"/>
    </row>
    <row r="505" spans="1:27" s="55" customFormat="1" ht="21">
      <c r="A505" s="6"/>
      <c r="B505" s="53" t="s">
        <v>1974</v>
      </c>
      <c r="C505" s="5"/>
      <c r="D505" s="10"/>
      <c r="E505" s="5"/>
      <c r="F505" s="5"/>
      <c r="G505" s="5"/>
      <c r="H505" s="5"/>
      <c r="I505" s="11"/>
      <c r="J505" s="9"/>
      <c r="K505" s="5"/>
      <c r="L505" s="5"/>
      <c r="M505" s="11"/>
      <c r="N505" s="11"/>
      <c r="O505" s="11"/>
      <c r="P505" s="11"/>
      <c r="Q505" s="11"/>
      <c r="R505" s="11"/>
      <c r="S505" s="11"/>
      <c r="T505" s="56"/>
      <c r="Z505" s="65"/>
      <c r="AA505" s="65"/>
    </row>
    <row r="506" spans="1:27" s="55" customFormat="1" ht="31.5">
      <c r="A506" s="6"/>
      <c r="B506" s="30" t="s">
        <v>1070</v>
      </c>
      <c r="C506" s="5" t="s">
        <v>1721</v>
      </c>
      <c r="D506" s="10" t="s">
        <v>1721</v>
      </c>
      <c r="E506" s="5" t="s">
        <v>1721</v>
      </c>
      <c r="F506" s="5" t="s">
        <v>1721</v>
      </c>
      <c r="G506" s="5">
        <f aca="true" t="shared" si="154" ref="G506:M506">SUM(G507:G514)</f>
        <v>121</v>
      </c>
      <c r="H506" s="5">
        <f t="shared" si="154"/>
        <v>121</v>
      </c>
      <c r="I506" s="11">
        <f t="shared" si="154"/>
        <v>1890.2</v>
      </c>
      <c r="J506" s="9">
        <f t="shared" si="154"/>
        <v>54</v>
      </c>
      <c r="K506" s="5">
        <f t="shared" si="154"/>
        <v>27</v>
      </c>
      <c r="L506" s="5">
        <f t="shared" si="154"/>
        <v>27</v>
      </c>
      <c r="M506" s="11">
        <f t="shared" si="154"/>
        <v>1739.3200000000002</v>
      </c>
      <c r="N506" s="11">
        <f aca="true" t="shared" si="155" ref="N506:S506">SUM(N507:N514)</f>
        <v>779.5999999999999</v>
      </c>
      <c r="O506" s="11">
        <f t="shared" si="155"/>
        <v>959.72</v>
      </c>
      <c r="P506" s="11">
        <f>SUM(P507:P514)</f>
        <v>63341246.2</v>
      </c>
      <c r="Q506" s="11">
        <f t="shared" si="155"/>
        <v>20402662.970000003</v>
      </c>
      <c r="R506" s="11">
        <f t="shared" si="155"/>
        <v>17175433.290000003</v>
      </c>
      <c r="S506" s="11">
        <f t="shared" si="155"/>
        <v>25763149.939999998</v>
      </c>
      <c r="T506" s="56"/>
      <c r="Z506" s="65"/>
      <c r="AA506" s="65"/>
    </row>
    <row r="507" spans="1:27" s="55" customFormat="1" ht="10.5">
      <c r="A507" s="6" t="s">
        <v>341</v>
      </c>
      <c r="B507" s="27" t="s">
        <v>2032</v>
      </c>
      <c r="C507" s="184">
        <v>23</v>
      </c>
      <c r="D507" s="169">
        <v>40836</v>
      </c>
      <c r="E507" s="166">
        <v>42338</v>
      </c>
      <c r="F507" s="166">
        <v>42369</v>
      </c>
      <c r="G507" s="5">
        <v>13</v>
      </c>
      <c r="H507" s="5">
        <v>13</v>
      </c>
      <c r="I507" s="3">
        <v>259.8</v>
      </c>
      <c r="J507" s="92">
        <f aca="true" t="shared" si="156" ref="J507:J514">SUM(K507:L507)</f>
        <v>7</v>
      </c>
      <c r="K507" s="5">
        <v>4</v>
      </c>
      <c r="L507" s="5">
        <v>3</v>
      </c>
      <c r="M507" s="11">
        <f aca="true" t="shared" si="157" ref="M507:M514">SUM(N507:O507)</f>
        <v>247.12</v>
      </c>
      <c r="N507" s="11">
        <v>150.2</v>
      </c>
      <c r="O507" s="11">
        <v>96.92</v>
      </c>
      <c r="P507" s="72">
        <v>8998206.2</v>
      </c>
      <c r="Q507" s="72">
        <v>2898385.8</v>
      </c>
      <c r="R507" s="72">
        <v>2439928.16</v>
      </c>
      <c r="S507" s="72">
        <f aca="true" t="shared" si="158" ref="S507:S514">P507-Q507-R507</f>
        <v>3659892.2399999993</v>
      </c>
      <c r="T507" s="56"/>
      <c r="Z507" s="65"/>
      <c r="AA507" s="65"/>
    </row>
    <row r="508" spans="1:27" s="55" customFormat="1" ht="10.5">
      <c r="A508" s="6" t="s">
        <v>342</v>
      </c>
      <c r="B508" s="27" t="s">
        <v>2033</v>
      </c>
      <c r="C508" s="184">
        <v>24</v>
      </c>
      <c r="D508" s="169">
        <v>40836</v>
      </c>
      <c r="E508" s="166">
        <v>42338</v>
      </c>
      <c r="F508" s="166">
        <v>42369</v>
      </c>
      <c r="G508" s="5">
        <v>4</v>
      </c>
      <c r="H508" s="5">
        <v>4</v>
      </c>
      <c r="I508" s="3">
        <v>136.8</v>
      </c>
      <c r="J508" s="92">
        <f t="shared" si="156"/>
        <v>3</v>
      </c>
      <c r="K508" s="5">
        <v>0</v>
      </c>
      <c r="L508" s="5">
        <v>3</v>
      </c>
      <c r="M508" s="11">
        <f t="shared" si="157"/>
        <v>136.8</v>
      </c>
      <c r="N508" s="11">
        <v>0</v>
      </c>
      <c r="O508" s="11">
        <v>136.8</v>
      </c>
      <c r="P508" s="72">
        <v>4981201.91</v>
      </c>
      <c r="Q508" s="72">
        <v>1604480.33</v>
      </c>
      <c r="R508" s="72">
        <v>1350688.63</v>
      </c>
      <c r="S508" s="72">
        <f t="shared" si="158"/>
        <v>2026032.9500000002</v>
      </c>
      <c r="T508" s="56"/>
      <c r="Z508" s="65"/>
      <c r="AA508" s="65"/>
    </row>
    <row r="509" spans="1:35" s="55" customFormat="1" ht="11.25" customHeight="1">
      <c r="A509" s="6" t="s">
        <v>1380</v>
      </c>
      <c r="B509" s="27" t="s">
        <v>2034</v>
      </c>
      <c r="C509" s="184">
        <v>25</v>
      </c>
      <c r="D509" s="169">
        <v>40836</v>
      </c>
      <c r="E509" s="166">
        <v>42338</v>
      </c>
      <c r="F509" s="166">
        <v>42369</v>
      </c>
      <c r="G509" s="5">
        <v>20</v>
      </c>
      <c r="H509" s="5">
        <v>20</v>
      </c>
      <c r="I509" s="3">
        <v>248.5</v>
      </c>
      <c r="J509" s="92">
        <f t="shared" si="156"/>
        <v>8</v>
      </c>
      <c r="K509" s="5">
        <v>5</v>
      </c>
      <c r="L509" s="5">
        <v>3</v>
      </c>
      <c r="M509" s="11">
        <f t="shared" si="157"/>
        <v>248.5</v>
      </c>
      <c r="N509" s="11">
        <v>163.8</v>
      </c>
      <c r="O509" s="11">
        <v>84.7</v>
      </c>
      <c r="P509" s="72">
        <v>9052499.5</v>
      </c>
      <c r="Q509" s="72">
        <v>2915874.06</v>
      </c>
      <c r="R509" s="72">
        <v>2454650.18</v>
      </c>
      <c r="S509" s="72">
        <f>P509-Q509-R509</f>
        <v>3681975.2599999993</v>
      </c>
      <c r="T509" s="56"/>
      <c r="Z509" s="65"/>
      <c r="AA509" s="65"/>
      <c r="AI509" s="198"/>
    </row>
    <row r="510" spans="1:27" s="55" customFormat="1" ht="10.5">
      <c r="A510" s="6" t="s">
        <v>343</v>
      </c>
      <c r="B510" s="27" t="s">
        <v>2038</v>
      </c>
      <c r="C510" s="184">
        <v>31</v>
      </c>
      <c r="D510" s="169">
        <v>40836</v>
      </c>
      <c r="E510" s="166">
        <v>42338</v>
      </c>
      <c r="F510" s="166">
        <v>42369</v>
      </c>
      <c r="G510" s="5">
        <v>17</v>
      </c>
      <c r="H510" s="5">
        <v>17</v>
      </c>
      <c r="I510" s="3">
        <v>178.9</v>
      </c>
      <c r="J510" s="92">
        <f t="shared" si="156"/>
        <v>6</v>
      </c>
      <c r="K510" s="5">
        <v>4</v>
      </c>
      <c r="L510" s="5">
        <v>2</v>
      </c>
      <c r="M510" s="11">
        <f t="shared" si="157"/>
        <v>178.89999999999998</v>
      </c>
      <c r="N510" s="11">
        <v>107.1</v>
      </c>
      <c r="O510" s="11">
        <v>71.8</v>
      </c>
      <c r="P510" s="72">
        <v>6514159.51</v>
      </c>
      <c r="Q510" s="72">
        <v>2098256.81</v>
      </c>
      <c r="R510" s="72">
        <v>1766361.08</v>
      </c>
      <c r="S510" s="72">
        <f t="shared" si="158"/>
        <v>2649541.619999999</v>
      </c>
      <c r="T510" s="56"/>
      <c r="Z510" s="65"/>
      <c r="AA510" s="65"/>
    </row>
    <row r="511" spans="1:27" ht="10.5">
      <c r="A511" s="6" t="s">
        <v>344</v>
      </c>
      <c r="B511" s="27" t="s">
        <v>2039</v>
      </c>
      <c r="C511" s="184">
        <v>28</v>
      </c>
      <c r="D511" s="169">
        <v>40836</v>
      </c>
      <c r="E511" s="166">
        <v>42338</v>
      </c>
      <c r="F511" s="166">
        <v>42369</v>
      </c>
      <c r="G511" s="5">
        <v>18</v>
      </c>
      <c r="H511" s="5">
        <v>18</v>
      </c>
      <c r="I511" s="3">
        <v>250.2</v>
      </c>
      <c r="J511" s="92">
        <f t="shared" si="156"/>
        <v>7</v>
      </c>
      <c r="K511" s="5">
        <v>1</v>
      </c>
      <c r="L511" s="5">
        <v>6</v>
      </c>
      <c r="M511" s="11">
        <f t="shared" si="157"/>
        <v>223</v>
      </c>
      <c r="N511" s="11">
        <v>19.9</v>
      </c>
      <c r="O511" s="11">
        <v>203.1</v>
      </c>
      <c r="P511" s="72">
        <f t="shared" si="139"/>
        <v>8123890</v>
      </c>
      <c r="Q511" s="72">
        <v>2616762.37</v>
      </c>
      <c r="R511" s="72">
        <v>2202851.05</v>
      </c>
      <c r="S511" s="72">
        <f t="shared" si="158"/>
        <v>3304276.58</v>
      </c>
      <c r="T511" s="5"/>
      <c r="Z511" s="65"/>
      <c r="AA511" s="65"/>
    </row>
    <row r="512" spans="1:27" ht="10.5">
      <c r="A512" s="6" t="s">
        <v>345</v>
      </c>
      <c r="B512" s="27" t="s">
        <v>2055</v>
      </c>
      <c r="C512" s="184">
        <v>16</v>
      </c>
      <c r="D512" s="169">
        <v>40836</v>
      </c>
      <c r="E512" s="166">
        <v>42338</v>
      </c>
      <c r="F512" s="166">
        <v>42369</v>
      </c>
      <c r="G512" s="5">
        <v>20</v>
      </c>
      <c r="H512" s="5">
        <v>20</v>
      </c>
      <c r="I512" s="3">
        <v>348.2</v>
      </c>
      <c r="J512" s="92">
        <f t="shared" si="156"/>
        <v>8</v>
      </c>
      <c r="K512" s="5">
        <v>3</v>
      </c>
      <c r="L512" s="5">
        <v>5</v>
      </c>
      <c r="M512" s="11">
        <f t="shared" si="157"/>
        <v>283.3</v>
      </c>
      <c r="N512" s="11">
        <v>76.3</v>
      </c>
      <c r="O512" s="11">
        <v>207</v>
      </c>
      <c r="P512" s="72">
        <v>10315603.03</v>
      </c>
      <c r="Q512" s="72">
        <v>3322728.62</v>
      </c>
      <c r="R512" s="72">
        <v>2797149.76</v>
      </c>
      <c r="S512" s="72">
        <f t="shared" si="158"/>
        <v>4195724.649999999</v>
      </c>
      <c r="T512" s="5"/>
      <c r="Z512" s="65"/>
      <c r="AA512" s="65"/>
    </row>
    <row r="513" spans="1:27" ht="10.5">
      <c r="A513" s="6" t="s">
        <v>346</v>
      </c>
      <c r="B513" s="27" t="s">
        <v>2057</v>
      </c>
      <c r="C513" s="184">
        <v>18</v>
      </c>
      <c r="D513" s="169">
        <v>40836</v>
      </c>
      <c r="E513" s="166">
        <v>42338</v>
      </c>
      <c r="F513" s="166">
        <v>42369</v>
      </c>
      <c r="G513" s="5">
        <v>27</v>
      </c>
      <c r="H513" s="5">
        <v>27</v>
      </c>
      <c r="I513" s="3">
        <v>412.6</v>
      </c>
      <c r="J513" s="92">
        <f t="shared" si="156"/>
        <v>14</v>
      </c>
      <c r="K513" s="5">
        <v>10</v>
      </c>
      <c r="L513" s="5">
        <v>4</v>
      </c>
      <c r="M513" s="11">
        <f t="shared" si="157"/>
        <v>386.6</v>
      </c>
      <c r="N513" s="11">
        <v>262.3</v>
      </c>
      <c r="O513" s="11">
        <v>124.3</v>
      </c>
      <c r="P513" s="72">
        <v>14076993.05</v>
      </c>
      <c r="Q513" s="72">
        <v>4534298.93</v>
      </c>
      <c r="R513" s="72">
        <v>3817077.65</v>
      </c>
      <c r="S513" s="72">
        <f t="shared" si="158"/>
        <v>5725616.470000001</v>
      </c>
      <c r="T513" s="5"/>
      <c r="Z513" s="65"/>
      <c r="AA513" s="65"/>
    </row>
    <row r="514" spans="1:27" ht="10.5">
      <c r="A514" s="6" t="s">
        <v>347</v>
      </c>
      <c r="B514" s="27" t="s">
        <v>2101</v>
      </c>
      <c r="C514" s="184">
        <v>21</v>
      </c>
      <c r="D514" s="169">
        <v>40836</v>
      </c>
      <c r="E514" s="166">
        <v>42338</v>
      </c>
      <c r="F514" s="166">
        <v>42369</v>
      </c>
      <c r="G514" s="5">
        <v>2</v>
      </c>
      <c r="H514" s="5">
        <v>2</v>
      </c>
      <c r="I514" s="3">
        <v>55.2</v>
      </c>
      <c r="J514" s="92">
        <f t="shared" si="156"/>
        <v>1</v>
      </c>
      <c r="K514" s="5">
        <v>0</v>
      </c>
      <c r="L514" s="5">
        <v>1</v>
      </c>
      <c r="M514" s="11">
        <f t="shared" si="157"/>
        <v>35.1</v>
      </c>
      <c r="N514" s="3">
        <v>0</v>
      </c>
      <c r="O514" s="3">
        <v>35.1</v>
      </c>
      <c r="P514" s="72">
        <f t="shared" si="139"/>
        <v>1278693</v>
      </c>
      <c r="Q514" s="72">
        <v>411876.05</v>
      </c>
      <c r="R514" s="72">
        <v>346726.78</v>
      </c>
      <c r="S514" s="72">
        <f t="shared" si="158"/>
        <v>520090.1699999999</v>
      </c>
      <c r="T514" s="5"/>
      <c r="Z514" s="65"/>
      <c r="AA514" s="65"/>
    </row>
    <row r="515" spans="1:27" ht="21.75" customHeight="1">
      <c r="A515" s="6"/>
      <c r="B515" s="12" t="s">
        <v>2320</v>
      </c>
      <c r="C515" s="3"/>
      <c r="D515" s="10"/>
      <c r="E515" s="3"/>
      <c r="F515" s="3"/>
      <c r="G515" s="9"/>
      <c r="H515" s="9"/>
      <c r="I515" s="11"/>
      <c r="J515" s="9"/>
      <c r="K515" s="9"/>
      <c r="L515" s="9"/>
      <c r="M515" s="11"/>
      <c r="N515" s="11"/>
      <c r="O515" s="11"/>
      <c r="P515" s="72"/>
      <c r="Q515" s="72"/>
      <c r="R515" s="72"/>
      <c r="S515" s="72"/>
      <c r="T515" s="5"/>
      <c r="Z515" s="65"/>
      <c r="AA515" s="65"/>
    </row>
    <row r="516" spans="1:27" ht="31.5">
      <c r="A516" s="6"/>
      <c r="B516" s="190" t="s">
        <v>1350</v>
      </c>
      <c r="C516" s="5" t="s">
        <v>1721</v>
      </c>
      <c r="D516" s="10" t="s">
        <v>1721</v>
      </c>
      <c r="E516" s="5" t="s">
        <v>1721</v>
      </c>
      <c r="F516" s="5" t="s">
        <v>1721</v>
      </c>
      <c r="G516" s="17">
        <f aca="true" t="shared" si="159" ref="G516:S516">SUM(G517:G521)</f>
        <v>92</v>
      </c>
      <c r="H516" s="17">
        <f t="shared" si="159"/>
        <v>92</v>
      </c>
      <c r="I516" s="74">
        <f t="shared" si="159"/>
        <v>1528.8999999999999</v>
      </c>
      <c r="J516" s="17">
        <f t="shared" si="159"/>
        <v>42</v>
      </c>
      <c r="K516" s="17">
        <f t="shared" si="159"/>
        <v>32</v>
      </c>
      <c r="L516" s="17">
        <f t="shared" si="159"/>
        <v>10</v>
      </c>
      <c r="M516" s="74">
        <f>SUM(M517:M521)</f>
        <v>1483.3999999999999</v>
      </c>
      <c r="N516" s="74">
        <f t="shared" si="159"/>
        <v>972.2000000000002</v>
      </c>
      <c r="O516" s="74">
        <f t="shared" si="159"/>
        <v>511.2</v>
      </c>
      <c r="P516" s="74">
        <f t="shared" si="159"/>
        <v>53971879.85</v>
      </c>
      <c r="Q516" s="74">
        <f t="shared" si="159"/>
        <v>17384723.87</v>
      </c>
      <c r="R516" s="74">
        <f t="shared" si="159"/>
        <v>14634862.389999999</v>
      </c>
      <c r="S516" s="74">
        <f t="shared" si="159"/>
        <v>21952293.59</v>
      </c>
      <c r="T516" s="5"/>
      <c r="Z516" s="65"/>
      <c r="AA516" s="65"/>
    </row>
    <row r="517" spans="1:27" ht="10.5">
      <c r="A517" s="6" t="s">
        <v>348</v>
      </c>
      <c r="B517" s="30" t="s">
        <v>2060</v>
      </c>
      <c r="C517" s="191">
        <v>1</v>
      </c>
      <c r="D517" s="10">
        <v>40900</v>
      </c>
      <c r="E517" s="166">
        <v>42338</v>
      </c>
      <c r="F517" s="166">
        <v>42369</v>
      </c>
      <c r="G517" s="9">
        <v>25</v>
      </c>
      <c r="H517" s="9">
        <v>25</v>
      </c>
      <c r="I517" s="3">
        <v>583.9</v>
      </c>
      <c r="J517" s="9">
        <f>SUM(K517:L517)</f>
        <v>12</v>
      </c>
      <c r="K517" s="9">
        <v>6</v>
      </c>
      <c r="L517" s="9">
        <v>6</v>
      </c>
      <c r="M517" s="11">
        <f>SUM(N517:O517)</f>
        <v>583.9</v>
      </c>
      <c r="N517" s="11">
        <v>243.9</v>
      </c>
      <c r="O517" s="11">
        <v>340</v>
      </c>
      <c r="P517" s="11">
        <f>M517*36430</f>
        <v>21271477</v>
      </c>
      <c r="Q517" s="11">
        <v>6851693.05</v>
      </c>
      <c r="R517" s="11">
        <v>5767913.58</v>
      </c>
      <c r="S517" s="11">
        <f>P517-Q517-R517</f>
        <v>8651870.37</v>
      </c>
      <c r="T517" s="5"/>
      <c r="Z517" s="65"/>
      <c r="AA517" s="65"/>
    </row>
    <row r="518" spans="1:27" ht="10.5">
      <c r="A518" s="6" t="s">
        <v>349</v>
      </c>
      <c r="B518" s="30" t="s">
        <v>2061</v>
      </c>
      <c r="C518" s="191">
        <v>2</v>
      </c>
      <c r="D518" s="10">
        <v>40900</v>
      </c>
      <c r="E518" s="166">
        <v>42338</v>
      </c>
      <c r="F518" s="166">
        <v>42369</v>
      </c>
      <c r="G518" s="9">
        <v>38</v>
      </c>
      <c r="H518" s="9">
        <v>38</v>
      </c>
      <c r="I518" s="3">
        <v>368</v>
      </c>
      <c r="J518" s="9">
        <f>SUM(K518:L518)</f>
        <v>13</v>
      </c>
      <c r="K518" s="9">
        <v>10</v>
      </c>
      <c r="L518" s="9">
        <v>3</v>
      </c>
      <c r="M518" s="11">
        <f>SUM(N518:O518)</f>
        <v>322.5</v>
      </c>
      <c r="N518" s="11">
        <v>227.3</v>
      </c>
      <c r="O518" s="11">
        <v>95.2</v>
      </c>
      <c r="P518" s="72">
        <f>Q518+R518+S518</f>
        <v>11706923.31</v>
      </c>
      <c r="Q518" s="72">
        <v>3770882.72</v>
      </c>
      <c r="R518" s="72">
        <v>3174416.24</v>
      </c>
      <c r="S518" s="72">
        <v>4761624.35</v>
      </c>
      <c r="T518" s="5"/>
      <c r="Z518" s="65"/>
      <c r="AA518" s="65"/>
    </row>
    <row r="519" spans="1:27" ht="10.5">
      <c r="A519" s="6" t="s">
        <v>350</v>
      </c>
      <c r="B519" s="30" t="s">
        <v>2062</v>
      </c>
      <c r="C519" s="191">
        <v>7</v>
      </c>
      <c r="D519" s="10">
        <v>40900</v>
      </c>
      <c r="E519" s="166">
        <v>42338</v>
      </c>
      <c r="F519" s="166">
        <v>42369</v>
      </c>
      <c r="G519" s="9">
        <v>6</v>
      </c>
      <c r="H519" s="9">
        <v>6</v>
      </c>
      <c r="I519" s="3">
        <v>115.7</v>
      </c>
      <c r="J519" s="9">
        <f>SUM(K519:L519)</f>
        <v>4</v>
      </c>
      <c r="K519" s="9">
        <v>4</v>
      </c>
      <c r="L519" s="9">
        <v>0</v>
      </c>
      <c r="M519" s="11">
        <f>SUM(N519:O519)</f>
        <v>115.7</v>
      </c>
      <c r="N519" s="11">
        <v>115.7</v>
      </c>
      <c r="O519" s="11">
        <v>0</v>
      </c>
      <c r="P519" s="72">
        <f t="shared" si="139"/>
        <v>4214951</v>
      </c>
      <c r="Q519" s="72">
        <v>1357665.5</v>
      </c>
      <c r="R519" s="72">
        <v>1142914.2</v>
      </c>
      <c r="S519" s="72">
        <f>P519-Q519-R519</f>
        <v>1714371.3</v>
      </c>
      <c r="T519" s="5"/>
      <c r="Z519" s="65"/>
      <c r="AA519" s="65"/>
    </row>
    <row r="520" spans="1:27" s="89" customFormat="1" ht="10.5">
      <c r="A520" s="6" t="s">
        <v>123</v>
      </c>
      <c r="B520" s="30" t="s">
        <v>2063</v>
      </c>
      <c r="C520" s="191">
        <v>3</v>
      </c>
      <c r="D520" s="10">
        <v>40900</v>
      </c>
      <c r="E520" s="166">
        <v>42338</v>
      </c>
      <c r="F520" s="166">
        <v>42369</v>
      </c>
      <c r="G520" s="9">
        <v>11</v>
      </c>
      <c r="H520" s="9">
        <v>11</v>
      </c>
      <c r="I520" s="3">
        <v>205.7</v>
      </c>
      <c r="J520" s="9">
        <f>SUM(K520:L520)</f>
        <v>5</v>
      </c>
      <c r="K520" s="9">
        <v>4</v>
      </c>
      <c r="L520" s="9">
        <v>1</v>
      </c>
      <c r="M520" s="11">
        <f>SUM(N520:O520)</f>
        <v>205.7</v>
      </c>
      <c r="N520" s="11">
        <v>129.7</v>
      </c>
      <c r="O520" s="11">
        <v>76</v>
      </c>
      <c r="P520" s="72">
        <f>Q520+R520+S520</f>
        <v>7467020.539999999</v>
      </c>
      <c r="Q520" s="72">
        <v>2405180.08</v>
      </c>
      <c r="R520" s="72">
        <v>2024736.18</v>
      </c>
      <c r="S520" s="72">
        <v>3037104.28</v>
      </c>
      <c r="T520" s="3"/>
      <c r="Z520" s="65"/>
      <c r="AA520" s="65"/>
    </row>
    <row r="521" spans="1:27" s="89" customFormat="1" ht="10.5">
      <c r="A521" s="6" t="s">
        <v>792</v>
      </c>
      <c r="B521" s="30" t="s">
        <v>2064</v>
      </c>
      <c r="C521" s="191">
        <v>5</v>
      </c>
      <c r="D521" s="10">
        <v>40900</v>
      </c>
      <c r="E521" s="166">
        <v>42338</v>
      </c>
      <c r="F521" s="166">
        <v>42369</v>
      </c>
      <c r="G521" s="9">
        <v>12</v>
      </c>
      <c r="H521" s="9">
        <v>12</v>
      </c>
      <c r="I521" s="3">
        <v>255.6</v>
      </c>
      <c r="J521" s="9">
        <f>SUM(K521:L521)</f>
        <v>8</v>
      </c>
      <c r="K521" s="9">
        <v>8</v>
      </c>
      <c r="L521" s="9">
        <v>0</v>
      </c>
      <c r="M521" s="11">
        <f>SUM(N521:O521)</f>
        <v>255.6</v>
      </c>
      <c r="N521" s="11">
        <v>255.6</v>
      </c>
      <c r="O521" s="11">
        <v>0</v>
      </c>
      <c r="P521" s="72">
        <f t="shared" si="139"/>
        <v>9311508</v>
      </c>
      <c r="Q521" s="72">
        <v>2999302.52</v>
      </c>
      <c r="R521" s="72">
        <v>2524882.19</v>
      </c>
      <c r="S521" s="72">
        <f>P521-Q521-R521</f>
        <v>3787323.2900000005</v>
      </c>
      <c r="T521" s="3"/>
      <c r="Z521" s="65"/>
      <c r="AA521" s="65"/>
    </row>
    <row r="522" spans="1:27" s="89" customFormat="1" ht="21.75" customHeight="1">
      <c r="A522" s="6"/>
      <c r="B522" s="29" t="s">
        <v>1900</v>
      </c>
      <c r="C522" s="179"/>
      <c r="D522" s="176"/>
      <c r="E522" s="176"/>
      <c r="F522" s="176"/>
      <c r="G522" s="9"/>
      <c r="H522" s="9"/>
      <c r="I522" s="11"/>
      <c r="J522" s="9"/>
      <c r="K522" s="9"/>
      <c r="L522" s="9"/>
      <c r="M522" s="13"/>
      <c r="N522" s="11"/>
      <c r="O522" s="11"/>
      <c r="P522" s="72"/>
      <c r="Q522" s="72"/>
      <c r="R522" s="72"/>
      <c r="S522" s="72"/>
      <c r="T522" s="3"/>
      <c r="Z522" s="65"/>
      <c r="AA522" s="65"/>
    </row>
    <row r="523" spans="1:27" s="91" customFormat="1" ht="21">
      <c r="A523" s="6"/>
      <c r="B523" s="53" t="s">
        <v>1901</v>
      </c>
      <c r="C523" s="5"/>
      <c r="D523" s="10"/>
      <c r="E523" s="5"/>
      <c r="F523" s="5"/>
      <c r="G523" s="9"/>
      <c r="H523" s="9"/>
      <c r="I523" s="11"/>
      <c r="J523" s="9"/>
      <c r="K523" s="9"/>
      <c r="L523" s="9"/>
      <c r="M523" s="11"/>
      <c r="N523" s="11"/>
      <c r="O523" s="11"/>
      <c r="P523" s="72"/>
      <c r="Q523" s="72"/>
      <c r="R523" s="72"/>
      <c r="S523" s="72"/>
      <c r="T523" s="90"/>
      <c r="Z523" s="65"/>
      <c r="AA523" s="65"/>
    </row>
    <row r="524" spans="1:27" s="91" customFormat="1" ht="31.5">
      <c r="A524" s="6"/>
      <c r="B524" s="30" t="s">
        <v>1079</v>
      </c>
      <c r="C524" s="5" t="s">
        <v>1721</v>
      </c>
      <c r="D524" s="10" t="s">
        <v>1721</v>
      </c>
      <c r="E524" s="5" t="s">
        <v>1721</v>
      </c>
      <c r="F524" s="5" t="s">
        <v>1721</v>
      </c>
      <c r="G524" s="9">
        <f>SUM(G525:G534)</f>
        <v>115</v>
      </c>
      <c r="H524" s="9">
        <f aca="true" t="shared" si="160" ref="H524:S524">SUM(H525:H534)</f>
        <v>115</v>
      </c>
      <c r="I524" s="11">
        <f t="shared" si="160"/>
        <v>2167.6</v>
      </c>
      <c r="J524" s="9">
        <f t="shared" si="160"/>
        <v>49</v>
      </c>
      <c r="K524" s="9">
        <f t="shared" si="160"/>
        <v>22</v>
      </c>
      <c r="L524" s="9">
        <f t="shared" si="160"/>
        <v>27</v>
      </c>
      <c r="M524" s="11">
        <f>SUM(M525:M534)</f>
        <v>1953.6</v>
      </c>
      <c r="N524" s="11">
        <f t="shared" si="160"/>
        <v>843.4000000000001</v>
      </c>
      <c r="O524" s="11">
        <f t="shared" si="160"/>
        <v>1110.2</v>
      </c>
      <c r="P524" s="11">
        <f t="shared" si="160"/>
        <v>71169648</v>
      </c>
      <c r="Q524" s="11">
        <f t="shared" si="160"/>
        <v>22924246.509999994</v>
      </c>
      <c r="R524" s="11">
        <f t="shared" si="160"/>
        <v>19298160.599999998</v>
      </c>
      <c r="S524" s="11">
        <f t="shared" si="160"/>
        <v>28947240.89</v>
      </c>
      <c r="T524" s="90"/>
      <c r="Z524" s="65"/>
      <c r="AA524" s="65"/>
    </row>
    <row r="525" spans="1:27" s="91" customFormat="1" ht="10.5">
      <c r="A525" s="6" t="s">
        <v>351</v>
      </c>
      <c r="B525" s="6" t="s">
        <v>1608</v>
      </c>
      <c r="C525" s="7" t="s">
        <v>1729</v>
      </c>
      <c r="D525" s="10">
        <v>40533</v>
      </c>
      <c r="E525" s="166">
        <v>42338</v>
      </c>
      <c r="F525" s="166">
        <v>42369</v>
      </c>
      <c r="G525" s="9">
        <v>7</v>
      </c>
      <c r="H525" s="9">
        <v>7</v>
      </c>
      <c r="I525" s="3">
        <v>113</v>
      </c>
      <c r="J525" s="9">
        <f>SUM(K525:L525)</f>
        <v>4</v>
      </c>
      <c r="K525" s="9">
        <v>2</v>
      </c>
      <c r="L525" s="9">
        <v>2</v>
      </c>
      <c r="M525" s="11">
        <f aca="true" t="shared" si="161" ref="M525:M534">SUM(N525:O525)</f>
        <v>113</v>
      </c>
      <c r="N525" s="11">
        <v>56.4</v>
      </c>
      <c r="O525" s="11">
        <v>56.6</v>
      </c>
      <c r="P525" s="72">
        <f aca="true" t="shared" si="162" ref="P525:P583">M525*36430</f>
        <v>4116590</v>
      </c>
      <c r="Q525" s="72">
        <v>1325982.73</v>
      </c>
      <c r="R525" s="72">
        <v>1116242.91</v>
      </c>
      <c r="S525" s="72">
        <f aca="true" t="shared" si="163" ref="S525:S534">P525-Q525-R525</f>
        <v>1674364.36</v>
      </c>
      <c r="T525" s="90"/>
      <c r="Z525" s="65"/>
      <c r="AA525" s="65"/>
    </row>
    <row r="526" spans="1:27" s="91" customFormat="1" ht="10.5">
      <c r="A526" s="6" t="s">
        <v>352</v>
      </c>
      <c r="B526" s="6" t="s">
        <v>1609</v>
      </c>
      <c r="C526" s="7" t="s">
        <v>1730</v>
      </c>
      <c r="D526" s="10">
        <v>40533</v>
      </c>
      <c r="E526" s="166">
        <v>42338</v>
      </c>
      <c r="F526" s="166">
        <v>42369</v>
      </c>
      <c r="G526" s="9">
        <v>5</v>
      </c>
      <c r="H526" s="9">
        <v>5</v>
      </c>
      <c r="I526" s="3">
        <v>106.6</v>
      </c>
      <c r="J526" s="9">
        <f aca="true" t="shared" si="164" ref="J526:J534">SUM(K526:L526)</f>
        <v>3</v>
      </c>
      <c r="K526" s="9">
        <v>2</v>
      </c>
      <c r="L526" s="9">
        <v>1</v>
      </c>
      <c r="M526" s="11">
        <f t="shared" si="161"/>
        <v>106.6</v>
      </c>
      <c r="N526" s="11">
        <v>64.6</v>
      </c>
      <c r="O526" s="11">
        <v>42</v>
      </c>
      <c r="P526" s="72">
        <f t="shared" si="162"/>
        <v>3883438</v>
      </c>
      <c r="Q526" s="72">
        <v>1250882.82</v>
      </c>
      <c r="R526" s="72">
        <v>1053022.07</v>
      </c>
      <c r="S526" s="72">
        <f t="shared" si="163"/>
        <v>1579533.1099999996</v>
      </c>
      <c r="T526" s="90"/>
      <c r="Z526" s="65"/>
      <c r="AA526" s="65"/>
    </row>
    <row r="527" spans="1:27" s="91" customFormat="1" ht="10.5">
      <c r="A527" s="6" t="s">
        <v>353</v>
      </c>
      <c r="B527" s="6" t="s">
        <v>1610</v>
      </c>
      <c r="C527" s="7" t="s">
        <v>1731</v>
      </c>
      <c r="D527" s="10">
        <v>40533</v>
      </c>
      <c r="E527" s="166">
        <v>42338</v>
      </c>
      <c r="F527" s="166">
        <v>42369</v>
      </c>
      <c r="G527" s="9">
        <v>30</v>
      </c>
      <c r="H527" s="9">
        <v>30</v>
      </c>
      <c r="I527" s="3">
        <v>496.4</v>
      </c>
      <c r="J527" s="9">
        <f t="shared" si="164"/>
        <v>12</v>
      </c>
      <c r="K527" s="9">
        <v>3</v>
      </c>
      <c r="L527" s="9">
        <v>9</v>
      </c>
      <c r="M527" s="11">
        <f t="shared" si="161"/>
        <v>496.4</v>
      </c>
      <c r="N527" s="11">
        <v>133.2</v>
      </c>
      <c r="O527" s="11">
        <v>363.2</v>
      </c>
      <c r="P527" s="72">
        <f t="shared" si="162"/>
        <v>18083852</v>
      </c>
      <c r="Q527" s="72">
        <v>5824936.51</v>
      </c>
      <c r="R527" s="72">
        <v>4903566.2</v>
      </c>
      <c r="S527" s="72">
        <f t="shared" si="163"/>
        <v>7355349.29</v>
      </c>
      <c r="T527" s="90"/>
      <c r="Z527" s="65"/>
      <c r="AA527" s="65"/>
    </row>
    <row r="528" spans="1:27" s="91" customFormat="1" ht="10.5">
      <c r="A528" s="6" t="s">
        <v>354</v>
      </c>
      <c r="B528" s="6" t="s">
        <v>1611</v>
      </c>
      <c r="C528" s="7" t="s">
        <v>1518</v>
      </c>
      <c r="D528" s="10">
        <v>40533</v>
      </c>
      <c r="E528" s="166">
        <v>42338</v>
      </c>
      <c r="F528" s="166">
        <v>42369</v>
      </c>
      <c r="G528" s="9">
        <v>13</v>
      </c>
      <c r="H528" s="9">
        <v>13</v>
      </c>
      <c r="I528" s="3">
        <v>123.7</v>
      </c>
      <c r="J528" s="9">
        <f t="shared" si="164"/>
        <v>3</v>
      </c>
      <c r="K528" s="9">
        <v>1</v>
      </c>
      <c r="L528" s="9">
        <v>2</v>
      </c>
      <c r="M528" s="11">
        <f t="shared" si="161"/>
        <v>123.69999999999999</v>
      </c>
      <c r="N528" s="11">
        <v>40.6</v>
      </c>
      <c r="O528" s="11">
        <v>83.1</v>
      </c>
      <c r="P528" s="72">
        <f t="shared" si="162"/>
        <v>4506391</v>
      </c>
      <c r="Q528" s="72">
        <v>1451540.38</v>
      </c>
      <c r="R528" s="72">
        <v>1221940.25</v>
      </c>
      <c r="S528" s="72">
        <f t="shared" si="163"/>
        <v>1832910.37</v>
      </c>
      <c r="T528" s="90"/>
      <c r="Z528" s="65"/>
      <c r="AA528" s="65"/>
    </row>
    <row r="529" spans="1:27" s="91" customFormat="1" ht="10.5">
      <c r="A529" s="6" t="s">
        <v>1910</v>
      </c>
      <c r="B529" s="6" t="s">
        <v>1612</v>
      </c>
      <c r="C529" s="7" t="s">
        <v>1519</v>
      </c>
      <c r="D529" s="10">
        <v>40533</v>
      </c>
      <c r="E529" s="166">
        <v>42338</v>
      </c>
      <c r="F529" s="166">
        <v>42369</v>
      </c>
      <c r="G529" s="9">
        <v>10</v>
      </c>
      <c r="H529" s="9">
        <v>10</v>
      </c>
      <c r="I529" s="3">
        <v>191.1</v>
      </c>
      <c r="J529" s="9">
        <f t="shared" si="164"/>
        <v>4</v>
      </c>
      <c r="K529" s="9">
        <v>1</v>
      </c>
      <c r="L529" s="9">
        <v>3</v>
      </c>
      <c r="M529" s="11">
        <f t="shared" si="161"/>
        <v>191.1</v>
      </c>
      <c r="N529" s="11">
        <v>49.1</v>
      </c>
      <c r="O529" s="11">
        <v>142</v>
      </c>
      <c r="P529" s="72">
        <f t="shared" si="162"/>
        <v>6961773</v>
      </c>
      <c r="Q529" s="72">
        <v>2242436.28</v>
      </c>
      <c r="R529" s="72">
        <v>1887734.69</v>
      </c>
      <c r="S529" s="72">
        <f t="shared" si="163"/>
        <v>2831602.0300000007</v>
      </c>
      <c r="T529" s="90"/>
      <c r="Z529" s="65"/>
      <c r="AA529" s="65"/>
    </row>
    <row r="530" spans="1:27" s="91" customFormat="1" ht="10.5">
      <c r="A530" s="6" t="s">
        <v>1909</v>
      </c>
      <c r="B530" s="6" t="s">
        <v>1613</v>
      </c>
      <c r="C530" s="7" t="s">
        <v>1520</v>
      </c>
      <c r="D530" s="10">
        <v>40473</v>
      </c>
      <c r="E530" s="166">
        <v>42338</v>
      </c>
      <c r="F530" s="166">
        <v>42369</v>
      </c>
      <c r="G530" s="9">
        <v>4</v>
      </c>
      <c r="H530" s="9">
        <v>4</v>
      </c>
      <c r="I530" s="3">
        <v>198.1</v>
      </c>
      <c r="J530" s="9">
        <f t="shared" si="164"/>
        <v>3</v>
      </c>
      <c r="K530" s="9">
        <v>0</v>
      </c>
      <c r="L530" s="9">
        <v>3</v>
      </c>
      <c r="M530" s="11">
        <f t="shared" si="161"/>
        <v>93.1</v>
      </c>
      <c r="N530" s="11">
        <v>0</v>
      </c>
      <c r="O530" s="11">
        <v>93.1</v>
      </c>
      <c r="P530" s="72">
        <f t="shared" si="162"/>
        <v>3391633</v>
      </c>
      <c r="Q530" s="72">
        <v>1092468.96</v>
      </c>
      <c r="R530" s="72">
        <v>919665.62</v>
      </c>
      <c r="S530" s="72">
        <f t="shared" si="163"/>
        <v>1379498.42</v>
      </c>
      <c r="T530" s="90"/>
      <c r="Z530" s="65"/>
      <c r="AA530" s="65"/>
    </row>
    <row r="531" spans="1:27" s="89" customFormat="1" ht="10.5">
      <c r="A531" s="6" t="s">
        <v>355</v>
      </c>
      <c r="B531" s="6" t="s">
        <v>1630</v>
      </c>
      <c r="C531" s="7" t="s">
        <v>1521</v>
      </c>
      <c r="D531" s="10">
        <v>40533</v>
      </c>
      <c r="E531" s="166">
        <v>42338</v>
      </c>
      <c r="F531" s="166">
        <v>42369</v>
      </c>
      <c r="G531" s="9">
        <v>8</v>
      </c>
      <c r="H531" s="9">
        <v>8</v>
      </c>
      <c r="I531" s="3">
        <v>242.4</v>
      </c>
      <c r="J531" s="9">
        <f t="shared" si="164"/>
        <v>5</v>
      </c>
      <c r="K531" s="9">
        <v>1</v>
      </c>
      <c r="L531" s="9">
        <v>4</v>
      </c>
      <c r="M531" s="11">
        <f t="shared" si="161"/>
        <v>242.4</v>
      </c>
      <c r="N531" s="11">
        <v>50.5</v>
      </c>
      <c r="O531" s="11">
        <v>191.9</v>
      </c>
      <c r="P531" s="72">
        <f t="shared" si="162"/>
        <v>8830632</v>
      </c>
      <c r="Q531" s="72">
        <v>2844408.96</v>
      </c>
      <c r="R531" s="72">
        <v>2394489.21</v>
      </c>
      <c r="S531" s="72">
        <f t="shared" si="163"/>
        <v>3591733.83</v>
      </c>
      <c r="T531" s="3"/>
      <c r="Z531" s="65"/>
      <c r="AA531" s="65"/>
    </row>
    <row r="532" spans="1:27" s="55" customFormat="1" ht="10.5">
      <c r="A532" s="6" t="s">
        <v>356</v>
      </c>
      <c r="B532" s="6" t="s">
        <v>1631</v>
      </c>
      <c r="C532" s="7" t="s">
        <v>1522</v>
      </c>
      <c r="D532" s="10">
        <v>40473</v>
      </c>
      <c r="E532" s="166">
        <v>42338</v>
      </c>
      <c r="F532" s="166">
        <v>42369</v>
      </c>
      <c r="G532" s="9">
        <v>17</v>
      </c>
      <c r="H532" s="9">
        <v>17</v>
      </c>
      <c r="I532" s="3">
        <v>292.5</v>
      </c>
      <c r="J532" s="9">
        <f t="shared" si="164"/>
        <v>6</v>
      </c>
      <c r="K532" s="9">
        <v>4</v>
      </c>
      <c r="L532" s="9">
        <v>2</v>
      </c>
      <c r="M532" s="11">
        <f t="shared" si="161"/>
        <v>292.5</v>
      </c>
      <c r="N532" s="11">
        <v>182.9</v>
      </c>
      <c r="O532" s="11">
        <v>109.6</v>
      </c>
      <c r="P532" s="72">
        <f t="shared" si="162"/>
        <v>10655775</v>
      </c>
      <c r="Q532" s="72">
        <v>3432300.42</v>
      </c>
      <c r="R532" s="72">
        <v>2889389.83</v>
      </c>
      <c r="S532" s="72">
        <f t="shared" si="163"/>
        <v>4334084.75</v>
      </c>
      <c r="T532" s="56"/>
      <c r="Z532" s="65"/>
      <c r="AA532" s="65"/>
    </row>
    <row r="533" spans="1:27" s="55" customFormat="1" ht="10.5">
      <c r="A533" s="6" t="s">
        <v>357</v>
      </c>
      <c r="B533" s="6" t="s">
        <v>1632</v>
      </c>
      <c r="C533" s="7" t="s">
        <v>1523</v>
      </c>
      <c r="D533" s="10">
        <v>40533</v>
      </c>
      <c r="E533" s="166">
        <v>42338</v>
      </c>
      <c r="F533" s="166">
        <v>42369</v>
      </c>
      <c r="G533" s="9">
        <v>7</v>
      </c>
      <c r="H533" s="9">
        <v>7</v>
      </c>
      <c r="I533" s="3">
        <v>113</v>
      </c>
      <c r="J533" s="9">
        <f t="shared" si="164"/>
        <v>4</v>
      </c>
      <c r="K533" s="9">
        <v>3</v>
      </c>
      <c r="L533" s="9">
        <v>1</v>
      </c>
      <c r="M533" s="11">
        <f t="shared" si="161"/>
        <v>113</v>
      </c>
      <c r="N533" s="11">
        <v>84.3</v>
      </c>
      <c r="O533" s="11">
        <v>28.7</v>
      </c>
      <c r="P533" s="72">
        <f t="shared" si="162"/>
        <v>4116590</v>
      </c>
      <c r="Q533" s="72">
        <v>1325982.73</v>
      </c>
      <c r="R533" s="72">
        <v>1116242.91</v>
      </c>
      <c r="S533" s="72">
        <f t="shared" si="163"/>
        <v>1674364.36</v>
      </c>
      <c r="T533" s="56"/>
      <c r="Z533" s="65"/>
      <c r="AA533" s="65"/>
    </row>
    <row r="534" spans="1:27" s="55" customFormat="1" ht="10.5">
      <c r="A534" s="6" t="s">
        <v>358</v>
      </c>
      <c r="B534" s="6" t="s">
        <v>1633</v>
      </c>
      <c r="C534" s="7" t="s">
        <v>1524</v>
      </c>
      <c r="D534" s="10">
        <v>40473</v>
      </c>
      <c r="E534" s="166">
        <v>42338</v>
      </c>
      <c r="F534" s="166">
        <v>42369</v>
      </c>
      <c r="G534" s="9">
        <v>14</v>
      </c>
      <c r="H534" s="9">
        <v>14</v>
      </c>
      <c r="I534" s="3">
        <v>290.8</v>
      </c>
      <c r="J534" s="9">
        <f t="shared" si="164"/>
        <v>5</v>
      </c>
      <c r="K534" s="9">
        <v>5</v>
      </c>
      <c r="L534" s="9">
        <v>0</v>
      </c>
      <c r="M534" s="11">
        <f t="shared" si="161"/>
        <v>181.8</v>
      </c>
      <c r="N534" s="11">
        <v>181.8</v>
      </c>
      <c r="O534" s="11">
        <v>0</v>
      </c>
      <c r="P534" s="72">
        <f t="shared" si="162"/>
        <v>6622974</v>
      </c>
      <c r="Q534" s="72">
        <v>2133306.72</v>
      </c>
      <c r="R534" s="72">
        <v>1795866.91</v>
      </c>
      <c r="S534" s="72">
        <f t="shared" si="163"/>
        <v>2693800.369999999</v>
      </c>
      <c r="T534" s="56"/>
      <c r="Z534" s="65"/>
      <c r="AA534" s="65"/>
    </row>
    <row r="535" spans="1:27" s="55" customFormat="1" ht="21">
      <c r="A535" s="6"/>
      <c r="B535" s="12" t="s">
        <v>1250</v>
      </c>
      <c r="C535" s="3"/>
      <c r="D535" s="10"/>
      <c r="E535" s="3"/>
      <c r="F535" s="3"/>
      <c r="G535" s="9"/>
      <c r="H535" s="9"/>
      <c r="I535" s="11"/>
      <c r="J535" s="9"/>
      <c r="K535" s="9"/>
      <c r="L535" s="9"/>
      <c r="M535" s="11"/>
      <c r="N535" s="11"/>
      <c r="O535" s="11"/>
      <c r="P535" s="72"/>
      <c r="Q535" s="72"/>
      <c r="R535" s="72"/>
      <c r="S535" s="72"/>
      <c r="T535" s="56"/>
      <c r="Z535" s="65"/>
      <c r="AA535" s="65"/>
    </row>
    <row r="536" spans="1:27" s="55" customFormat="1" ht="31.5">
      <c r="A536" s="6"/>
      <c r="B536" s="1" t="s">
        <v>2138</v>
      </c>
      <c r="C536" s="5" t="s">
        <v>1721</v>
      </c>
      <c r="D536" s="10" t="s">
        <v>1721</v>
      </c>
      <c r="E536" s="5" t="s">
        <v>1721</v>
      </c>
      <c r="F536" s="5" t="s">
        <v>1721</v>
      </c>
      <c r="G536" s="9">
        <f aca="true" t="shared" si="165" ref="G536:S536">SUM(G537:G543)</f>
        <v>66</v>
      </c>
      <c r="H536" s="9">
        <f t="shared" si="165"/>
        <v>66</v>
      </c>
      <c r="I536" s="11">
        <f t="shared" si="165"/>
        <v>1516.9599999999998</v>
      </c>
      <c r="J536" s="9">
        <f t="shared" si="165"/>
        <v>35</v>
      </c>
      <c r="K536" s="9">
        <f t="shared" si="165"/>
        <v>22</v>
      </c>
      <c r="L536" s="9">
        <f t="shared" si="165"/>
        <v>13</v>
      </c>
      <c r="M536" s="11">
        <f>SUM(M537:M543)</f>
        <v>1336.8</v>
      </c>
      <c r="N536" s="11">
        <f t="shared" si="165"/>
        <v>843.3999999999999</v>
      </c>
      <c r="O536" s="11">
        <f t="shared" si="165"/>
        <v>493.4</v>
      </c>
      <c r="P536" s="11">
        <f t="shared" si="165"/>
        <v>48699624</v>
      </c>
      <c r="Q536" s="11">
        <f t="shared" si="165"/>
        <v>15686493.000000002</v>
      </c>
      <c r="R536" s="11">
        <f t="shared" si="165"/>
        <v>13205252.399999999</v>
      </c>
      <c r="S536" s="11">
        <f t="shared" si="165"/>
        <v>19807878.6</v>
      </c>
      <c r="T536" s="56"/>
      <c r="Z536" s="65"/>
      <c r="AA536" s="65"/>
    </row>
    <row r="537" spans="1:27" s="55" customFormat="1" ht="10.5">
      <c r="A537" s="6" t="s">
        <v>1302</v>
      </c>
      <c r="B537" s="1" t="s">
        <v>1172</v>
      </c>
      <c r="C537" s="9" t="s">
        <v>2220</v>
      </c>
      <c r="D537" s="10" t="s">
        <v>1251</v>
      </c>
      <c r="E537" s="166">
        <v>42338</v>
      </c>
      <c r="F537" s="166">
        <v>42369</v>
      </c>
      <c r="G537" s="9">
        <v>19</v>
      </c>
      <c r="H537" s="9">
        <v>19</v>
      </c>
      <c r="I537" s="3">
        <v>451.6</v>
      </c>
      <c r="J537" s="9">
        <f>SUM(K537:L537)</f>
        <v>8</v>
      </c>
      <c r="K537" s="9">
        <v>5</v>
      </c>
      <c r="L537" s="9">
        <v>3</v>
      </c>
      <c r="M537" s="11">
        <f aca="true" t="shared" si="166" ref="M537:M543">SUM(N537:O537)</f>
        <v>451.6</v>
      </c>
      <c r="N537" s="11">
        <v>340</v>
      </c>
      <c r="O537" s="11">
        <v>111.6</v>
      </c>
      <c r="P537" s="72">
        <f t="shared" si="162"/>
        <v>16451788</v>
      </c>
      <c r="Q537" s="72">
        <v>5299237.16</v>
      </c>
      <c r="R537" s="72">
        <v>4461020.33</v>
      </c>
      <c r="S537" s="72">
        <f aca="true" t="shared" si="167" ref="S537:S543">P537-Q537-R537</f>
        <v>6691530.51</v>
      </c>
      <c r="T537" s="56"/>
      <c r="Z537" s="65"/>
      <c r="AA537" s="65"/>
    </row>
    <row r="538" spans="1:27" s="89" customFormat="1" ht="10.5">
      <c r="A538" s="6" t="s">
        <v>359</v>
      </c>
      <c r="B538" s="1" t="s">
        <v>1173</v>
      </c>
      <c r="C538" s="9">
        <v>6</v>
      </c>
      <c r="D538" s="10" t="s">
        <v>1251</v>
      </c>
      <c r="E538" s="166">
        <v>42338</v>
      </c>
      <c r="F538" s="166">
        <v>42369</v>
      </c>
      <c r="G538" s="9">
        <v>7</v>
      </c>
      <c r="H538" s="9">
        <v>7</v>
      </c>
      <c r="I538" s="3">
        <v>172.2</v>
      </c>
      <c r="J538" s="9">
        <f aca="true" t="shared" si="168" ref="J538:J543">SUM(K538:L538)</f>
        <v>6</v>
      </c>
      <c r="K538" s="9">
        <v>3</v>
      </c>
      <c r="L538" s="9">
        <v>3</v>
      </c>
      <c r="M538" s="11">
        <f t="shared" si="166"/>
        <v>149.9</v>
      </c>
      <c r="N538" s="11">
        <v>86.3</v>
      </c>
      <c r="O538" s="11">
        <v>63.6</v>
      </c>
      <c r="P538" s="72">
        <f t="shared" si="162"/>
        <v>5460857</v>
      </c>
      <c r="Q538" s="72">
        <v>1758980.63</v>
      </c>
      <c r="R538" s="72">
        <v>1480750.55</v>
      </c>
      <c r="S538" s="72">
        <f t="shared" si="167"/>
        <v>2221125.8200000003</v>
      </c>
      <c r="T538" s="3"/>
      <c r="Z538" s="65"/>
      <c r="AA538" s="65"/>
    </row>
    <row r="539" spans="1:27" s="89" customFormat="1" ht="10.5">
      <c r="A539" s="6" t="s">
        <v>2300</v>
      </c>
      <c r="B539" s="1" t="s">
        <v>1174</v>
      </c>
      <c r="C539" s="9">
        <v>7</v>
      </c>
      <c r="D539" s="10" t="s">
        <v>1253</v>
      </c>
      <c r="E539" s="166">
        <v>42338</v>
      </c>
      <c r="F539" s="166">
        <v>42369</v>
      </c>
      <c r="G539" s="9">
        <v>5</v>
      </c>
      <c r="H539" s="9">
        <v>5</v>
      </c>
      <c r="I539" s="3">
        <v>173.5</v>
      </c>
      <c r="J539" s="9">
        <f t="shared" si="168"/>
        <v>5</v>
      </c>
      <c r="K539" s="9">
        <v>5</v>
      </c>
      <c r="L539" s="9">
        <v>0</v>
      </c>
      <c r="M539" s="11">
        <f t="shared" si="166"/>
        <v>106.5</v>
      </c>
      <c r="N539" s="11">
        <v>106.5</v>
      </c>
      <c r="O539" s="11">
        <v>0</v>
      </c>
      <c r="P539" s="72">
        <f t="shared" si="162"/>
        <v>3879795</v>
      </c>
      <c r="Q539" s="72">
        <v>1249709.38</v>
      </c>
      <c r="R539" s="72">
        <v>1052034.25</v>
      </c>
      <c r="S539" s="72">
        <f t="shared" si="167"/>
        <v>1578051.37</v>
      </c>
      <c r="T539" s="3"/>
      <c r="Z539" s="65"/>
      <c r="AA539" s="65"/>
    </row>
    <row r="540" spans="1:27" s="89" customFormat="1" ht="11.25" customHeight="1">
      <c r="A540" s="6" t="s">
        <v>124</v>
      </c>
      <c r="B540" s="1" t="s">
        <v>1175</v>
      </c>
      <c r="C540" s="9">
        <v>8</v>
      </c>
      <c r="D540" s="10" t="s">
        <v>1251</v>
      </c>
      <c r="E540" s="166">
        <v>42338</v>
      </c>
      <c r="F540" s="166">
        <v>42369</v>
      </c>
      <c r="G540" s="9">
        <v>21</v>
      </c>
      <c r="H540" s="9">
        <v>21</v>
      </c>
      <c r="I540" s="3">
        <v>338.8</v>
      </c>
      <c r="J540" s="9">
        <f t="shared" si="168"/>
        <v>7</v>
      </c>
      <c r="K540" s="9">
        <v>3</v>
      </c>
      <c r="L540" s="9">
        <v>4</v>
      </c>
      <c r="M540" s="11">
        <f t="shared" si="166"/>
        <v>299.1</v>
      </c>
      <c r="N540" s="11">
        <v>118.3</v>
      </c>
      <c r="O540" s="11">
        <v>180.8</v>
      </c>
      <c r="P540" s="72">
        <f t="shared" si="162"/>
        <v>10896213</v>
      </c>
      <c r="Q540" s="72">
        <v>3509747.2</v>
      </c>
      <c r="R540" s="72">
        <v>2954586.32</v>
      </c>
      <c r="S540" s="72">
        <f t="shared" si="167"/>
        <v>4431879.48</v>
      </c>
      <c r="T540" s="3"/>
      <c r="Z540" s="65"/>
      <c r="AA540" s="65"/>
    </row>
    <row r="541" spans="1:27" s="89" customFormat="1" ht="10.5">
      <c r="A541" s="6" t="s">
        <v>130</v>
      </c>
      <c r="B541" s="1" t="s">
        <v>1083</v>
      </c>
      <c r="C541" s="9">
        <v>9</v>
      </c>
      <c r="D541" s="10" t="s">
        <v>1251</v>
      </c>
      <c r="E541" s="166">
        <v>42338</v>
      </c>
      <c r="F541" s="166">
        <v>42369</v>
      </c>
      <c r="G541" s="9">
        <v>4</v>
      </c>
      <c r="H541" s="9">
        <v>4</v>
      </c>
      <c r="I541" s="3">
        <v>93.2</v>
      </c>
      <c r="J541" s="9">
        <f t="shared" si="168"/>
        <v>2</v>
      </c>
      <c r="K541" s="9">
        <v>1</v>
      </c>
      <c r="L541" s="9">
        <v>1</v>
      </c>
      <c r="M541" s="11">
        <f t="shared" si="166"/>
        <v>93.2</v>
      </c>
      <c r="N541" s="11">
        <v>43.6</v>
      </c>
      <c r="O541" s="11">
        <v>49.6</v>
      </c>
      <c r="P541" s="72">
        <f t="shared" si="162"/>
        <v>3395276</v>
      </c>
      <c r="Q541" s="72">
        <v>1093642.39</v>
      </c>
      <c r="R541" s="72">
        <v>920653.44</v>
      </c>
      <c r="S541" s="72">
        <f t="shared" si="167"/>
        <v>1380980.1700000004</v>
      </c>
      <c r="T541" s="3"/>
      <c r="Z541" s="65"/>
      <c r="AA541" s="65"/>
    </row>
    <row r="542" spans="1:27" s="89" customFormat="1" ht="10.5">
      <c r="A542" s="6" t="s">
        <v>360</v>
      </c>
      <c r="B542" s="1" t="s">
        <v>1084</v>
      </c>
      <c r="C542" s="9">
        <v>10</v>
      </c>
      <c r="D542" s="10" t="s">
        <v>1251</v>
      </c>
      <c r="E542" s="166">
        <v>42338</v>
      </c>
      <c r="F542" s="166">
        <v>42369</v>
      </c>
      <c r="G542" s="9">
        <v>4</v>
      </c>
      <c r="H542" s="9">
        <v>4</v>
      </c>
      <c r="I542" s="3">
        <v>162.8</v>
      </c>
      <c r="J542" s="9">
        <f t="shared" si="168"/>
        <v>4</v>
      </c>
      <c r="K542" s="9">
        <v>3</v>
      </c>
      <c r="L542" s="9">
        <v>1</v>
      </c>
      <c r="M542" s="11">
        <f t="shared" si="166"/>
        <v>130.2</v>
      </c>
      <c r="N542" s="11">
        <v>104.8</v>
      </c>
      <c r="O542" s="11">
        <v>25.4</v>
      </c>
      <c r="P542" s="72">
        <f t="shared" si="162"/>
        <v>4743186</v>
      </c>
      <c r="Q542" s="72">
        <v>1527813.73</v>
      </c>
      <c r="R542" s="72">
        <v>1286148.91</v>
      </c>
      <c r="S542" s="72">
        <f t="shared" si="167"/>
        <v>1929223.36</v>
      </c>
      <c r="T542" s="3"/>
      <c r="Z542" s="65"/>
      <c r="AA542" s="65"/>
    </row>
    <row r="543" spans="1:27" s="89" customFormat="1" ht="10.5">
      <c r="A543" s="6" t="s">
        <v>361</v>
      </c>
      <c r="B543" s="1" t="s">
        <v>1176</v>
      </c>
      <c r="C543" s="9">
        <v>5</v>
      </c>
      <c r="D543" s="10" t="s">
        <v>1254</v>
      </c>
      <c r="E543" s="166">
        <v>42338</v>
      </c>
      <c r="F543" s="166">
        <v>42369</v>
      </c>
      <c r="G543" s="9">
        <v>6</v>
      </c>
      <c r="H543" s="9">
        <v>6</v>
      </c>
      <c r="I543" s="3">
        <v>124.86</v>
      </c>
      <c r="J543" s="9">
        <f t="shared" si="168"/>
        <v>3</v>
      </c>
      <c r="K543" s="9">
        <v>2</v>
      </c>
      <c r="L543" s="9">
        <v>1</v>
      </c>
      <c r="M543" s="11">
        <f t="shared" si="166"/>
        <v>106.3</v>
      </c>
      <c r="N543" s="11">
        <v>43.9</v>
      </c>
      <c r="O543" s="11">
        <v>62.4</v>
      </c>
      <c r="P543" s="72">
        <f t="shared" si="162"/>
        <v>3872509</v>
      </c>
      <c r="Q543" s="72">
        <v>1247362.51</v>
      </c>
      <c r="R543" s="72">
        <v>1050058.6</v>
      </c>
      <c r="S543" s="72">
        <f t="shared" si="167"/>
        <v>1575087.8900000001</v>
      </c>
      <c r="T543" s="3"/>
      <c r="Z543" s="65"/>
      <c r="AA543" s="65"/>
    </row>
    <row r="544" spans="1:27" s="89" customFormat="1" ht="21">
      <c r="A544" s="6"/>
      <c r="B544" s="53" t="s">
        <v>1902</v>
      </c>
      <c r="C544" s="5"/>
      <c r="D544" s="10"/>
      <c r="E544" s="5"/>
      <c r="F544" s="5"/>
      <c r="G544" s="9"/>
      <c r="H544" s="9"/>
      <c r="I544" s="11"/>
      <c r="J544" s="9"/>
      <c r="K544" s="9"/>
      <c r="L544" s="9"/>
      <c r="M544" s="11"/>
      <c r="N544" s="11"/>
      <c r="O544" s="11"/>
      <c r="P544" s="72"/>
      <c r="Q544" s="72"/>
      <c r="R544" s="72"/>
      <c r="S544" s="72"/>
      <c r="T544" s="3"/>
      <c r="Z544" s="65"/>
      <c r="AA544" s="65"/>
    </row>
    <row r="545" spans="1:27" s="89" customFormat="1" ht="33.75" customHeight="1">
      <c r="A545" s="6"/>
      <c r="B545" s="30" t="s">
        <v>1435</v>
      </c>
      <c r="C545" s="5" t="s">
        <v>1721</v>
      </c>
      <c r="D545" s="10" t="s">
        <v>1721</v>
      </c>
      <c r="E545" s="5" t="s">
        <v>1721</v>
      </c>
      <c r="F545" s="5" t="s">
        <v>1721</v>
      </c>
      <c r="G545" s="9">
        <f aca="true" t="shared" si="169" ref="G545:S545">SUM(G546:G556)</f>
        <v>194</v>
      </c>
      <c r="H545" s="9">
        <f t="shared" si="169"/>
        <v>194</v>
      </c>
      <c r="I545" s="11">
        <f t="shared" si="169"/>
        <v>3238.0199999999995</v>
      </c>
      <c r="J545" s="9">
        <f t="shared" si="169"/>
        <v>78</v>
      </c>
      <c r="K545" s="9">
        <f t="shared" si="169"/>
        <v>28</v>
      </c>
      <c r="L545" s="9">
        <f t="shared" si="169"/>
        <v>50</v>
      </c>
      <c r="M545" s="11">
        <f>SUM(M546:M556)</f>
        <v>2993.77</v>
      </c>
      <c r="N545" s="11">
        <f t="shared" si="169"/>
        <v>1049.8799999999999</v>
      </c>
      <c r="O545" s="11">
        <f t="shared" si="169"/>
        <v>1943.89</v>
      </c>
      <c r="P545" s="11">
        <f t="shared" si="169"/>
        <v>109063041.1</v>
      </c>
      <c r="Q545" s="11">
        <f t="shared" si="169"/>
        <v>35129976.17</v>
      </c>
      <c r="R545" s="11">
        <f t="shared" si="169"/>
        <v>29573225.970000003</v>
      </c>
      <c r="S545" s="11">
        <f t="shared" si="169"/>
        <v>44359838.96000001</v>
      </c>
      <c r="T545" s="3"/>
      <c r="Z545" s="65"/>
      <c r="AA545" s="65"/>
    </row>
    <row r="546" spans="1:27" s="55" customFormat="1" ht="10.5">
      <c r="A546" s="6" t="s">
        <v>131</v>
      </c>
      <c r="B546" s="192" t="s">
        <v>950</v>
      </c>
      <c r="C546" s="184">
        <v>8</v>
      </c>
      <c r="D546" s="169">
        <v>38222</v>
      </c>
      <c r="E546" s="166">
        <v>42338</v>
      </c>
      <c r="F546" s="166">
        <v>42369</v>
      </c>
      <c r="G546" s="184">
        <v>26</v>
      </c>
      <c r="H546" s="184">
        <v>26</v>
      </c>
      <c r="I546" s="4">
        <v>337.2</v>
      </c>
      <c r="J546" s="92">
        <f aca="true" t="shared" si="170" ref="J546:J556">SUM(K546:L546)</f>
        <v>8</v>
      </c>
      <c r="K546" s="184">
        <v>2</v>
      </c>
      <c r="L546" s="184">
        <v>6</v>
      </c>
      <c r="M546" s="11">
        <f aca="true" t="shared" si="171" ref="M546:M556">SUM(N546:O546)</f>
        <v>323.1</v>
      </c>
      <c r="N546" s="71">
        <v>80.1</v>
      </c>
      <c r="O546" s="71">
        <v>243</v>
      </c>
      <c r="P546" s="72">
        <f t="shared" si="162"/>
        <v>11770533</v>
      </c>
      <c r="Q546" s="72">
        <v>3791371.85</v>
      </c>
      <c r="R546" s="72">
        <v>3191664.46</v>
      </c>
      <c r="S546" s="72">
        <f aca="true" t="shared" si="172" ref="S546:S556">P546-Q546-R546</f>
        <v>4787496.69</v>
      </c>
      <c r="T546" s="56"/>
      <c r="Z546" s="65"/>
      <c r="AA546" s="65"/>
    </row>
    <row r="547" spans="1:27" s="55" customFormat="1" ht="10.5">
      <c r="A547" s="6" t="s">
        <v>128</v>
      </c>
      <c r="B547" s="63" t="s">
        <v>951</v>
      </c>
      <c r="C547" s="5">
        <v>12</v>
      </c>
      <c r="D547" s="10">
        <v>38222</v>
      </c>
      <c r="E547" s="166">
        <v>42338</v>
      </c>
      <c r="F547" s="166">
        <v>42369</v>
      </c>
      <c r="G547" s="5">
        <v>27</v>
      </c>
      <c r="H547" s="5">
        <v>27</v>
      </c>
      <c r="I547" s="3">
        <v>326.8</v>
      </c>
      <c r="J547" s="9">
        <f t="shared" si="170"/>
        <v>8</v>
      </c>
      <c r="K547" s="5">
        <v>2</v>
      </c>
      <c r="L547" s="5">
        <v>6</v>
      </c>
      <c r="M547" s="11">
        <f t="shared" si="171"/>
        <v>326.8</v>
      </c>
      <c r="N547" s="11">
        <v>76.2</v>
      </c>
      <c r="O547" s="11">
        <v>250.6</v>
      </c>
      <c r="P547" s="72">
        <f t="shared" si="162"/>
        <v>11905324</v>
      </c>
      <c r="Q547" s="72">
        <v>3834788.98</v>
      </c>
      <c r="R547" s="72">
        <v>3228214</v>
      </c>
      <c r="S547" s="72">
        <f t="shared" si="172"/>
        <v>4842321.02</v>
      </c>
      <c r="T547" s="56"/>
      <c r="Z547" s="65"/>
      <c r="AA547" s="65"/>
    </row>
    <row r="548" spans="1:27" s="55" customFormat="1" ht="10.5">
      <c r="A548" s="6" t="s">
        <v>129</v>
      </c>
      <c r="B548" s="63" t="s">
        <v>952</v>
      </c>
      <c r="C548" s="5">
        <v>17</v>
      </c>
      <c r="D548" s="10">
        <v>38222</v>
      </c>
      <c r="E548" s="166">
        <v>42338</v>
      </c>
      <c r="F548" s="166">
        <v>42369</v>
      </c>
      <c r="G548" s="5">
        <v>14</v>
      </c>
      <c r="H548" s="5">
        <v>14</v>
      </c>
      <c r="I548" s="3">
        <v>321.6</v>
      </c>
      <c r="J548" s="9">
        <f t="shared" si="170"/>
        <v>7</v>
      </c>
      <c r="K548" s="5">
        <v>3</v>
      </c>
      <c r="L548" s="5">
        <v>4</v>
      </c>
      <c r="M548" s="11">
        <f t="shared" si="171"/>
        <v>284.38</v>
      </c>
      <c r="N548" s="11">
        <v>122.6</v>
      </c>
      <c r="O548" s="11">
        <v>161.78</v>
      </c>
      <c r="P548" s="72">
        <f t="shared" si="162"/>
        <v>10359963.4</v>
      </c>
      <c r="Q548" s="72">
        <v>3337017.42</v>
      </c>
      <c r="R548" s="72">
        <v>2809178.39</v>
      </c>
      <c r="S548" s="72">
        <f t="shared" si="172"/>
        <v>4213767.59</v>
      </c>
      <c r="T548" s="56"/>
      <c r="Z548" s="65"/>
      <c r="AA548" s="65"/>
    </row>
    <row r="549" spans="1:27" s="55" customFormat="1" ht="10.5">
      <c r="A549" s="6" t="s">
        <v>362</v>
      </c>
      <c r="B549" s="63" t="s">
        <v>953</v>
      </c>
      <c r="C549" s="5">
        <v>18</v>
      </c>
      <c r="D549" s="10">
        <v>38222</v>
      </c>
      <c r="E549" s="166">
        <v>42338</v>
      </c>
      <c r="F549" s="166">
        <v>42369</v>
      </c>
      <c r="G549" s="5">
        <v>26</v>
      </c>
      <c r="H549" s="5">
        <v>26</v>
      </c>
      <c r="I549" s="3">
        <v>384.27</v>
      </c>
      <c r="J549" s="9">
        <f t="shared" si="170"/>
        <v>8</v>
      </c>
      <c r="K549" s="5">
        <v>3</v>
      </c>
      <c r="L549" s="5">
        <v>5</v>
      </c>
      <c r="M549" s="11">
        <f t="shared" si="171"/>
        <v>384.27</v>
      </c>
      <c r="N549" s="11">
        <v>134.58</v>
      </c>
      <c r="O549" s="11">
        <v>249.69</v>
      </c>
      <c r="P549" s="72">
        <f t="shared" si="162"/>
        <v>13998956.1</v>
      </c>
      <c r="Q549" s="72">
        <v>4509162.68</v>
      </c>
      <c r="R549" s="72">
        <v>3795917.37</v>
      </c>
      <c r="S549" s="72">
        <f t="shared" si="172"/>
        <v>5693876.05</v>
      </c>
      <c r="T549" s="56"/>
      <c r="Z549" s="65"/>
      <c r="AA549" s="65"/>
    </row>
    <row r="550" spans="1:27" s="55" customFormat="1" ht="10.5">
      <c r="A550" s="6" t="s">
        <v>363</v>
      </c>
      <c r="B550" s="63" t="s">
        <v>888</v>
      </c>
      <c r="C550" s="5">
        <v>19</v>
      </c>
      <c r="D550" s="10">
        <v>38222</v>
      </c>
      <c r="E550" s="166">
        <v>42338</v>
      </c>
      <c r="F550" s="166">
        <v>42369</v>
      </c>
      <c r="G550" s="5">
        <v>18</v>
      </c>
      <c r="H550" s="5">
        <v>18</v>
      </c>
      <c r="I550" s="3">
        <v>330.9</v>
      </c>
      <c r="J550" s="9">
        <f t="shared" si="170"/>
        <v>7</v>
      </c>
      <c r="K550" s="5">
        <v>3</v>
      </c>
      <c r="L550" s="5">
        <v>4</v>
      </c>
      <c r="M550" s="11">
        <f t="shared" si="171"/>
        <v>289.92</v>
      </c>
      <c r="N550" s="11">
        <v>126.3</v>
      </c>
      <c r="O550" s="11">
        <v>163.62</v>
      </c>
      <c r="P550" s="72">
        <f t="shared" si="162"/>
        <v>10561785.600000001</v>
      </c>
      <c r="Q550" s="72">
        <v>3402025.77</v>
      </c>
      <c r="R550" s="72">
        <v>2863903.93</v>
      </c>
      <c r="S550" s="72">
        <f t="shared" si="172"/>
        <v>4295855.900000002</v>
      </c>
      <c r="T550" s="56"/>
      <c r="Z550" s="65"/>
      <c r="AA550" s="65"/>
    </row>
    <row r="551" spans="1:27" s="55" customFormat="1" ht="10.5">
      <c r="A551" s="6" t="s">
        <v>364</v>
      </c>
      <c r="B551" s="63" t="s">
        <v>954</v>
      </c>
      <c r="C551" s="5">
        <v>23</v>
      </c>
      <c r="D551" s="10">
        <v>38222</v>
      </c>
      <c r="E551" s="166">
        <v>42338</v>
      </c>
      <c r="F551" s="166">
        <v>42369</v>
      </c>
      <c r="G551" s="5">
        <v>11</v>
      </c>
      <c r="H551" s="5">
        <v>11</v>
      </c>
      <c r="I551" s="3">
        <v>215.8</v>
      </c>
      <c r="J551" s="9">
        <f t="shared" si="170"/>
        <v>5</v>
      </c>
      <c r="K551" s="5">
        <v>3</v>
      </c>
      <c r="L551" s="5">
        <v>2</v>
      </c>
      <c r="M551" s="11">
        <f t="shared" si="171"/>
        <v>133.3</v>
      </c>
      <c r="N551" s="11">
        <v>85.3</v>
      </c>
      <c r="O551" s="11">
        <v>48</v>
      </c>
      <c r="P551" s="72">
        <f t="shared" si="162"/>
        <v>4856119</v>
      </c>
      <c r="Q551" s="72">
        <v>1564190.24</v>
      </c>
      <c r="R551" s="72">
        <v>1316771.5</v>
      </c>
      <c r="S551" s="72">
        <f t="shared" si="172"/>
        <v>1975157.2599999998</v>
      </c>
      <c r="T551" s="56"/>
      <c r="Z551" s="65"/>
      <c r="AA551" s="65"/>
    </row>
    <row r="552" spans="1:27" s="89" customFormat="1" ht="10.5">
      <c r="A552" s="6" t="s">
        <v>794</v>
      </c>
      <c r="B552" s="63" t="s">
        <v>955</v>
      </c>
      <c r="C552" s="5">
        <v>29</v>
      </c>
      <c r="D552" s="10">
        <v>38222</v>
      </c>
      <c r="E552" s="166">
        <v>42338</v>
      </c>
      <c r="F552" s="166">
        <v>42369</v>
      </c>
      <c r="G552" s="5">
        <v>19</v>
      </c>
      <c r="H552" s="5">
        <v>19</v>
      </c>
      <c r="I552" s="3">
        <v>246.4</v>
      </c>
      <c r="J552" s="9">
        <f t="shared" si="170"/>
        <v>8</v>
      </c>
      <c r="K552" s="5">
        <v>5</v>
      </c>
      <c r="L552" s="5">
        <v>3</v>
      </c>
      <c r="M552" s="11">
        <f t="shared" si="171"/>
        <v>246.4</v>
      </c>
      <c r="N552" s="11">
        <v>141.3</v>
      </c>
      <c r="O552" s="11">
        <v>105.1</v>
      </c>
      <c r="P552" s="72">
        <f t="shared" si="162"/>
        <v>8976352</v>
      </c>
      <c r="Q552" s="72">
        <v>2891346.41</v>
      </c>
      <c r="R552" s="72">
        <v>2434002.24</v>
      </c>
      <c r="S552" s="72">
        <f t="shared" si="172"/>
        <v>3651003.3499999996</v>
      </c>
      <c r="T552" s="3"/>
      <c r="Z552" s="65"/>
      <c r="AA552" s="65"/>
    </row>
    <row r="553" spans="1:27" s="89" customFormat="1" ht="10.5">
      <c r="A553" s="6" t="s">
        <v>365</v>
      </c>
      <c r="B553" s="63" t="s">
        <v>956</v>
      </c>
      <c r="C553" s="5">
        <v>31</v>
      </c>
      <c r="D553" s="10">
        <v>38222</v>
      </c>
      <c r="E553" s="166">
        <v>42338</v>
      </c>
      <c r="F553" s="166">
        <v>42369</v>
      </c>
      <c r="G553" s="5">
        <v>11</v>
      </c>
      <c r="H553" s="5">
        <v>11</v>
      </c>
      <c r="I553" s="3">
        <v>395.5</v>
      </c>
      <c r="J553" s="9">
        <f t="shared" si="170"/>
        <v>10</v>
      </c>
      <c r="K553" s="5">
        <v>3</v>
      </c>
      <c r="L553" s="5">
        <v>7</v>
      </c>
      <c r="M553" s="11">
        <f t="shared" si="171"/>
        <v>326.05</v>
      </c>
      <c r="N553" s="11">
        <v>143.4</v>
      </c>
      <c r="O553" s="11">
        <v>182.65</v>
      </c>
      <c r="P553" s="72">
        <f t="shared" si="162"/>
        <v>11878001.5</v>
      </c>
      <c r="Q553" s="72">
        <v>3825988.21</v>
      </c>
      <c r="R553" s="72">
        <v>3220805.32</v>
      </c>
      <c r="S553" s="72">
        <f t="shared" si="172"/>
        <v>4831207.970000001</v>
      </c>
      <c r="T553" s="3"/>
      <c r="Z553" s="65"/>
      <c r="AA553" s="65"/>
    </row>
    <row r="554" spans="1:27" s="89" customFormat="1" ht="10.5">
      <c r="A554" s="6" t="s">
        <v>1297</v>
      </c>
      <c r="B554" s="63" t="s">
        <v>957</v>
      </c>
      <c r="C554" s="5">
        <v>36</v>
      </c>
      <c r="D554" s="10">
        <v>38222</v>
      </c>
      <c r="E554" s="166">
        <v>42338</v>
      </c>
      <c r="F554" s="166">
        <v>42369</v>
      </c>
      <c r="G554" s="5">
        <v>24</v>
      </c>
      <c r="H554" s="5">
        <v>24</v>
      </c>
      <c r="I554" s="3">
        <v>329.85</v>
      </c>
      <c r="J554" s="9">
        <f t="shared" si="170"/>
        <v>8</v>
      </c>
      <c r="K554" s="5">
        <v>3</v>
      </c>
      <c r="L554" s="5">
        <v>5</v>
      </c>
      <c r="M554" s="11">
        <f t="shared" si="171"/>
        <v>329.85</v>
      </c>
      <c r="N554" s="11">
        <v>116.2</v>
      </c>
      <c r="O554" s="11">
        <v>213.65</v>
      </c>
      <c r="P554" s="72">
        <f t="shared" si="162"/>
        <v>12016435.5</v>
      </c>
      <c r="Q554" s="72">
        <v>3870578.78</v>
      </c>
      <c r="R554" s="72">
        <v>3258342.69</v>
      </c>
      <c r="S554" s="72">
        <f t="shared" si="172"/>
        <v>4887514.030000001</v>
      </c>
      <c r="T554" s="3"/>
      <c r="Z554" s="65"/>
      <c r="AA554" s="65"/>
    </row>
    <row r="555" spans="1:27" s="89" customFormat="1" ht="10.5">
      <c r="A555" s="6" t="s">
        <v>366</v>
      </c>
      <c r="B555" s="63" t="s">
        <v>958</v>
      </c>
      <c r="C555" s="5">
        <v>39</v>
      </c>
      <c r="D555" s="10">
        <v>38222</v>
      </c>
      <c r="E555" s="166">
        <v>42338</v>
      </c>
      <c r="F555" s="166">
        <v>42369</v>
      </c>
      <c r="G555" s="5">
        <v>6</v>
      </c>
      <c r="H555" s="5">
        <v>6</v>
      </c>
      <c r="I555" s="3">
        <v>166</v>
      </c>
      <c r="J555" s="9">
        <f t="shared" si="170"/>
        <v>4</v>
      </c>
      <c r="K555" s="5">
        <v>0</v>
      </c>
      <c r="L555" s="5">
        <v>4</v>
      </c>
      <c r="M555" s="11">
        <f t="shared" si="171"/>
        <v>166</v>
      </c>
      <c r="N555" s="11">
        <v>0</v>
      </c>
      <c r="O555" s="11">
        <v>166</v>
      </c>
      <c r="P555" s="72">
        <f t="shared" si="162"/>
        <v>6047380</v>
      </c>
      <c r="Q555" s="72">
        <v>1947903.83</v>
      </c>
      <c r="R555" s="72">
        <v>1639790.47</v>
      </c>
      <c r="S555" s="72">
        <f t="shared" si="172"/>
        <v>2459685.7</v>
      </c>
      <c r="T555" s="3"/>
      <c r="Z555" s="65"/>
      <c r="AA555" s="65"/>
    </row>
    <row r="556" spans="1:27" s="89" customFormat="1" ht="10.5">
      <c r="A556" s="6" t="s">
        <v>367</v>
      </c>
      <c r="B556" s="63" t="s">
        <v>959</v>
      </c>
      <c r="C556" s="5">
        <v>44</v>
      </c>
      <c r="D556" s="10">
        <v>38222</v>
      </c>
      <c r="E556" s="166">
        <v>42338</v>
      </c>
      <c r="F556" s="166">
        <v>42369</v>
      </c>
      <c r="G556" s="5">
        <v>12</v>
      </c>
      <c r="H556" s="5">
        <v>12</v>
      </c>
      <c r="I556" s="3">
        <v>183.7</v>
      </c>
      <c r="J556" s="9">
        <f t="shared" si="170"/>
        <v>5</v>
      </c>
      <c r="K556" s="5">
        <v>1</v>
      </c>
      <c r="L556" s="5">
        <v>4</v>
      </c>
      <c r="M556" s="11">
        <f t="shared" si="171"/>
        <v>183.70000000000002</v>
      </c>
      <c r="N556" s="11">
        <v>23.9</v>
      </c>
      <c r="O556" s="11">
        <v>159.8</v>
      </c>
      <c r="P556" s="72">
        <f t="shared" si="162"/>
        <v>6692191.000000001</v>
      </c>
      <c r="Q556" s="72">
        <v>2155602</v>
      </c>
      <c r="R556" s="72">
        <v>1814635.6</v>
      </c>
      <c r="S556" s="72">
        <f t="shared" si="172"/>
        <v>2721953.400000001</v>
      </c>
      <c r="T556" s="3"/>
      <c r="Z556" s="65"/>
      <c r="AA556" s="65"/>
    </row>
    <row r="557" spans="1:27" s="89" customFormat="1" ht="21.75" customHeight="1">
      <c r="A557" s="6"/>
      <c r="B557" s="29" t="s">
        <v>2000</v>
      </c>
      <c r="C557" s="179"/>
      <c r="D557" s="176"/>
      <c r="E557" s="166"/>
      <c r="F557" s="176"/>
      <c r="G557" s="9"/>
      <c r="H557" s="9"/>
      <c r="I557" s="11"/>
      <c r="J557" s="9"/>
      <c r="K557" s="9"/>
      <c r="L557" s="9"/>
      <c r="M557" s="13"/>
      <c r="N557" s="11"/>
      <c r="O557" s="11"/>
      <c r="P557" s="72"/>
      <c r="Q557" s="72"/>
      <c r="R557" s="72"/>
      <c r="S557" s="72"/>
      <c r="T557" s="3"/>
      <c r="Z557" s="65"/>
      <c r="AA557" s="65"/>
    </row>
    <row r="558" spans="1:27" s="89" customFormat="1" ht="33" customHeight="1">
      <c r="A558" s="6"/>
      <c r="B558" s="53" t="s">
        <v>1904</v>
      </c>
      <c r="C558" s="5"/>
      <c r="D558" s="10"/>
      <c r="E558" s="5"/>
      <c r="F558" s="5"/>
      <c r="G558" s="9"/>
      <c r="H558" s="9"/>
      <c r="I558" s="11"/>
      <c r="J558" s="9"/>
      <c r="K558" s="9"/>
      <c r="L558" s="9"/>
      <c r="M558" s="13"/>
      <c r="N558" s="11"/>
      <c r="O558" s="11"/>
      <c r="P558" s="72"/>
      <c r="Q558" s="72"/>
      <c r="R558" s="72"/>
      <c r="S558" s="72"/>
      <c r="T558" s="3"/>
      <c r="Z558" s="65"/>
      <c r="AA558" s="65"/>
    </row>
    <row r="559" spans="1:27" s="89" customFormat="1" ht="31.5">
      <c r="A559" s="6"/>
      <c r="B559" s="30" t="s">
        <v>489</v>
      </c>
      <c r="C559" s="5" t="s">
        <v>1721</v>
      </c>
      <c r="D559" s="10" t="s">
        <v>1721</v>
      </c>
      <c r="E559" s="5" t="s">
        <v>1721</v>
      </c>
      <c r="F559" s="5" t="s">
        <v>1721</v>
      </c>
      <c r="G559" s="9">
        <f>SUM(G560:G574)</f>
        <v>108</v>
      </c>
      <c r="H559" s="9">
        <f aca="true" t="shared" si="173" ref="H559:S559">SUM(H560:H574)</f>
        <v>108</v>
      </c>
      <c r="I559" s="11">
        <f t="shared" si="173"/>
        <v>1761.45</v>
      </c>
      <c r="J559" s="9">
        <f t="shared" si="173"/>
        <v>38</v>
      </c>
      <c r="K559" s="9">
        <f t="shared" si="173"/>
        <v>21</v>
      </c>
      <c r="L559" s="9">
        <f t="shared" si="173"/>
        <v>17</v>
      </c>
      <c r="M559" s="11">
        <f>SUM(M560:M574)</f>
        <v>1472.68</v>
      </c>
      <c r="N559" s="11">
        <f t="shared" si="173"/>
        <v>734.9799999999999</v>
      </c>
      <c r="O559" s="11">
        <f t="shared" si="173"/>
        <v>737.7</v>
      </c>
      <c r="P559" s="11">
        <f t="shared" si="173"/>
        <v>53649732.4</v>
      </c>
      <c r="Q559" s="11">
        <f t="shared" si="173"/>
        <v>17280957.901</v>
      </c>
      <c r="R559" s="11">
        <f t="shared" si="173"/>
        <v>14547509.8</v>
      </c>
      <c r="S559" s="11">
        <f t="shared" si="173"/>
        <v>21821264.699000005</v>
      </c>
      <c r="T559" s="3"/>
      <c r="Z559" s="65"/>
      <c r="AA559" s="65"/>
    </row>
    <row r="560" spans="1:27" s="89" customFormat="1" ht="10.5">
      <c r="A560" s="6" t="s">
        <v>83</v>
      </c>
      <c r="B560" s="6" t="s">
        <v>897</v>
      </c>
      <c r="C560" s="7" t="s">
        <v>2222</v>
      </c>
      <c r="D560" s="10">
        <v>39213</v>
      </c>
      <c r="E560" s="166">
        <v>42338</v>
      </c>
      <c r="F560" s="166">
        <v>42369</v>
      </c>
      <c r="G560" s="9">
        <v>19</v>
      </c>
      <c r="H560" s="9">
        <v>19</v>
      </c>
      <c r="I560" s="3">
        <v>335.46</v>
      </c>
      <c r="J560" s="9">
        <f aca="true" t="shared" si="174" ref="J560:J574">SUM(K560:L560)</f>
        <v>8</v>
      </c>
      <c r="K560" s="9">
        <v>3</v>
      </c>
      <c r="L560" s="9">
        <v>5</v>
      </c>
      <c r="M560" s="11">
        <f aca="true" t="shared" si="175" ref="M560:M574">SUM(N560:O560)</f>
        <v>335.46</v>
      </c>
      <c r="N560" s="11">
        <v>117.27</v>
      </c>
      <c r="O560" s="11">
        <v>218.19</v>
      </c>
      <c r="P560" s="72">
        <f t="shared" si="162"/>
        <v>12220807.799999999</v>
      </c>
      <c r="Q560" s="72">
        <v>3936408.54</v>
      </c>
      <c r="R560" s="72">
        <v>3313759.7</v>
      </c>
      <c r="S560" s="72">
        <f aca="true" t="shared" si="176" ref="S560:S574">P560-Q560-R560</f>
        <v>4970639.559999999</v>
      </c>
      <c r="T560" s="3"/>
      <c r="Z560" s="65"/>
      <c r="AA560" s="65"/>
    </row>
    <row r="561" spans="1:27" s="55" customFormat="1" ht="10.5">
      <c r="A561" s="6" t="s">
        <v>121</v>
      </c>
      <c r="B561" s="6" t="s">
        <v>895</v>
      </c>
      <c r="C561" s="7" t="s">
        <v>2233</v>
      </c>
      <c r="D561" s="10">
        <v>39276</v>
      </c>
      <c r="E561" s="166">
        <v>42338</v>
      </c>
      <c r="F561" s="166">
        <v>42369</v>
      </c>
      <c r="G561" s="9">
        <v>5</v>
      </c>
      <c r="H561" s="9">
        <v>5</v>
      </c>
      <c r="I561" s="3">
        <v>86</v>
      </c>
      <c r="J561" s="9">
        <f t="shared" si="174"/>
        <v>2</v>
      </c>
      <c r="K561" s="9">
        <v>1</v>
      </c>
      <c r="L561" s="9">
        <v>1</v>
      </c>
      <c r="M561" s="11">
        <f t="shared" si="175"/>
        <v>62.7</v>
      </c>
      <c r="N561" s="11">
        <v>35.7</v>
      </c>
      <c r="O561" s="11">
        <v>27</v>
      </c>
      <c r="P561" s="72">
        <f t="shared" si="162"/>
        <v>2284161</v>
      </c>
      <c r="Q561" s="72">
        <v>735744.4</v>
      </c>
      <c r="R561" s="72">
        <v>619366.64</v>
      </c>
      <c r="S561" s="72">
        <f t="shared" si="176"/>
        <v>929049.9600000001</v>
      </c>
      <c r="T561" s="56"/>
      <c r="Z561" s="65"/>
      <c r="AA561" s="65"/>
    </row>
    <row r="562" spans="1:27" s="91" customFormat="1" ht="10.5">
      <c r="A562" s="6" t="s">
        <v>84</v>
      </c>
      <c r="B562" s="6" t="s">
        <v>894</v>
      </c>
      <c r="C562" s="7" t="s">
        <v>258</v>
      </c>
      <c r="D562" s="10">
        <v>39280</v>
      </c>
      <c r="E562" s="166">
        <v>42338</v>
      </c>
      <c r="F562" s="166">
        <v>42369</v>
      </c>
      <c r="G562" s="9">
        <v>1</v>
      </c>
      <c r="H562" s="9">
        <v>1</v>
      </c>
      <c r="I562" s="3">
        <v>59.21</v>
      </c>
      <c r="J562" s="9">
        <f t="shared" si="174"/>
        <v>1</v>
      </c>
      <c r="K562" s="9">
        <v>1</v>
      </c>
      <c r="L562" s="9">
        <v>0</v>
      </c>
      <c r="M562" s="11">
        <f t="shared" si="175"/>
        <v>30.61</v>
      </c>
      <c r="N562" s="11">
        <v>30.61</v>
      </c>
      <c r="O562" s="11">
        <v>0</v>
      </c>
      <c r="P562" s="72">
        <f t="shared" si="162"/>
        <v>1115122.3</v>
      </c>
      <c r="Q562" s="72">
        <v>359188.77</v>
      </c>
      <c r="R562" s="72">
        <v>302373.41</v>
      </c>
      <c r="S562" s="72">
        <f t="shared" si="176"/>
        <v>453560.12000000005</v>
      </c>
      <c r="T562" s="90"/>
      <c r="Z562" s="65"/>
      <c r="AA562" s="65"/>
    </row>
    <row r="563" spans="1:27" s="94" customFormat="1" ht="10.5">
      <c r="A563" s="6" t="s">
        <v>85</v>
      </c>
      <c r="B563" s="6" t="s">
        <v>896</v>
      </c>
      <c r="C563" s="7" t="s">
        <v>1910</v>
      </c>
      <c r="D563" s="10">
        <v>39286</v>
      </c>
      <c r="E563" s="166">
        <v>42338</v>
      </c>
      <c r="F563" s="166">
        <v>42369</v>
      </c>
      <c r="G563" s="9">
        <v>6</v>
      </c>
      <c r="H563" s="9">
        <v>6</v>
      </c>
      <c r="I563" s="3">
        <v>139.58</v>
      </c>
      <c r="J563" s="9">
        <f t="shared" si="174"/>
        <v>2</v>
      </c>
      <c r="K563" s="9">
        <v>2</v>
      </c>
      <c r="L563" s="9">
        <v>0</v>
      </c>
      <c r="M563" s="11">
        <f t="shared" si="175"/>
        <v>69.78</v>
      </c>
      <c r="N563" s="11">
        <v>69.78</v>
      </c>
      <c r="O563" s="11">
        <v>0</v>
      </c>
      <c r="P563" s="72">
        <f t="shared" si="162"/>
        <v>2542085.4</v>
      </c>
      <c r="Q563" s="72">
        <v>818823.67</v>
      </c>
      <c r="R563" s="72">
        <v>689304.69</v>
      </c>
      <c r="S563" s="72">
        <f t="shared" si="176"/>
        <v>1033957.04</v>
      </c>
      <c r="T563" s="90"/>
      <c r="Z563" s="65"/>
      <c r="AA563" s="65"/>
    </row>
    <row r="564" spans="1:27" s="91" customFormat="1" ht="10.5">
      <c r="A564" s="6" t="s">
        <v>1353</v>
      </c>
      <c r="B564" s="6" t="s">
        <v>893</v>
      </c>
      <c r="C564" s="7" t="s">
        <v>1911</v>
      </c>
      <c r="D564" s="10">
        <v>39311</v>
      </c>
      <c r="E564" s="166">
        <v>42338</v>
      </c>
      <c r="F564" s="166">
        <v>42369</v>
      </c>
      <c r="G564" s="9">
        <v>6</v>
      </c>
      <c r="H564" s="9">
        <v>6</v>
      </c>
      <c r="I564" s="3">
        <v>107.79</v>
      </c>
      <c r="J564" s="9">
        <f t="shared" si="174"/>
        <v>2</v>
      </c>
      <c r="K564" s="9">
        <v>0</v>
      </c>
      <c r="L564" s="9">
        <v>2</v>
      </c>
      <c r="M564" s="11">
        <f t="shared" si="175"/>
        <v>107.79</v>
      </c>
      <c r="N564" s="11">
        <v>0</v>
      </c>
      <c r="O564" s="11">
        <v>107.79</v>
      </c>
      <c r="P564" s="72">
        <f t="shared" si="162"/>
        <v>3926789.7</v>
      </c>
      <c r="Q564" s="72">
        <v>1264846.71</v>
      </c>
      <c r="R564" s="72">
        <v>1064777.2</v>
      </c>
      <c r="S564" s="72">
        <f t="shared" si="176"/>
        <v>1597165.7900000003</v>
      </c>
      <c r="T564" s="90"/>
      <c r="Z564" s="65"/>
      <c r="AA564" s="65"/>
    </row>
    <row r="565" spans="1:27" s="91" customFormat="1" ht="10.5">
      <c r="A565" s="6" t="s">
        <v>86</v>
      </c>
      <c r="B565" s="6" t="s">
        <v>898</v>
      </c>
      <c r="C565" s="7" t="s">
        <v>1905</v>
      </c>
      <c r="D565" s="10">
        <v>39352</v>
      </c>
      <c r="E565" s="166">
        <v>42338</v>
      </c>
      <c r="F565" s="166">
        <v>42369</v>
      </c>
      <c r="G565" s="9">
        <v>9</v>
      </c>
      <c r="H565" s="9">
        <v>9</v>
      </c>
      <c r="I565" s="3">
        <v>79.34</v>
      </c>
      <c r="J565" s="9">
        <f t="shared" si="174"/>
        <v>3</v>
      </c>
      <c r="K565" s="9">
        <v>2</v>
      </c>
      <c r="L565" s="9">
        <v>1</v>
      </c>
      <c r="M565" s="11">
        <f t="shared" si="175"/>
        <v>79.34</v>
      </c>
      <c r="N565" s="11">
        <v>30.3</v>
      </c>
      <c r="O565" s="11">
        <v>49.04</v>
      </c>
      <c r="P565" s="72">
        <f t="shared" si="162"/>
        <v>2890356.2</v>
      </c>
      <c r="Q565" s="72">
        <v>931004.16</v>
      </c>
      <c r="R565" s="72">
        <v>783740.82</v>
      </c>
      <c r="S565" s="72">
        <f t="shared" si="176"/>
        <v>1175611.2200000002</v>
      </c>
      <c r="T565" s="90"/>
      <c r="Z565" s="65"/>
      <c r="AA565" s="65"/>
    </row>
    <row r="566" spans="1:27" s="91" customFormat="1" ht="10.5">
      <c r="A566" s="6" t="s">
        <v>87</v>
      </c>
      <c r="B566" s="6" t="s">
        <v>899</v>
      </c>
      <c r="C566" s="7" t="s">
        <v>1906</v>
      </c>
      <c r="D566" s="10">
        <v>39385</v>
      </c>
      <c r="E566" s="166">
        <v>42338</v>
      </c>
      <c r="F566" s="166">
        <v>42369</v>
      </c>
      <c r="G566" s="9">
        <v>8</v>
      </c>
      <c r="H566" s="9">
        <v>8</v>
      </c>
      <c r="I566" s="3">
        <v>78.55</v>
      </c>
      <c r="J566" s="9">
        <f t="shared" si="174"/>
        <v>1</v>
      </c>
      <c r="K566" s="9">
        <v>0</v>
      </c>
      <c r="L566" s="9">
        <v>1</v>
      </c>
      <c r="M566" s="11">
        <f t="shared" si="175"/>
        <v>33.35</v>
      </c>
      <c r="N566" s="11">
        <v>0</v>
      </c>
      <c r="O566" s="11">
        <v>33.35</v>
      </c>
      <c r="P566" s="72">
        <f t="shared" si="162"/>
        <v>1214940.5</v>
      </c>
      <c r="Q566" s="72">
        <v>391340.92</v>
      </c>
      <c r="R566" s="75">
        <v>329439.83</v>
      </c>
      <c r="S566" s="72">
        <f t="shared" si="176"/>
        <v>494159.75000000006</v>
      </c>
      <c r="T566" s="90"/>
      <c r="Z566" s="65"/>
      <c r="AA566" s="65"/>
    </row>
    <row r="567" spans="1:27" s="91" customFormat="1" ht="10.5">
      <c r="A567" s="6" t="s">
        <v>88</v>
      </c>
      <c r="B567" s="6" t="s">
        <v>892</v>
      </c>
      <c r="C567" s="7" t="s">
        <v>1912</v>
      </c>
      <c r="D567" s="10">
        <v>39415</v>
      </c>
      <c r="E567" s="166">
        <v>42338</v>
      </c>
      <c r="F567" s="166">
        <v>42369</v>
      </c>
      <c r="G567" s="9">
        <v>8</v>
      </c>
      <c r="H567" s="9">
        <v>8</v>
      </c>
      <c r="I567" s="3">
        <v>202.87</v>
      </c>
      <c r="J567" s="9">
        <f t="shared" si="174"/>
        <v>4</v>
      </c>
      <c r="K567" s="9">
        <v>3</v>
      </c>
      <c r="L567" s="9">
        <v>1</v>
      </c>
      <c r="M567" s="11">
        <f t="shared" si="175"/>
        <v>147.87</v>
      </c>
      <c r="N567" s="11">
        <v>119.7</v>
      </c>
      <c r="O567" s="11">
        <v>28.17</v>
      </c>
      <c r="P567" s="72">
        <f t="shared" si="162"/>
        <v>5386904.100000001</v>
      </c>
      <c r="Q567" s="72">
        <v>1735159.87</v>
      </c>
      <c r="R567" s="72">
        <v>1460697.69</v>
      </c>
      <c r="S567" s="72">
        <f t="shared" si="176"/>
        <v>2191046.5400000005</v>
      </c>
      <c r="T567" s="90"/>
      <c r="Z567" s="65"/>
      <c r="AA567" s="65"/>
    </row>
    <row r="568" spans="1:27" s="91" customFormat="1" ht="10.5">
      <c r="A568" s="6" t="s">
        <v>89</v>
      </c>
      <c r="B568" s="6" t="s">
        <v>901</v>
      </c>
      <c r="C568" s="7" t="s">
        <v>2218</v>
      </c>
      <c r="D568" s="10">
        <v>39603</v>
      </c>
      <c r="E568" s="166">
        <v>42338</v>
      </c>
      <c r="F568" s="166">
        <v>42369</v>
      </c>
      <c r="G568" s="9">
        <v>2</v>
      </c>
      <c r="H568" s="9">
        <v>2</v>
      </c>
      <c r="I568" s="3">
        <v>71.04</v>
      </c>
      <c r="J568" s="9">
        <f t="shared" si="174"/>
        <v>1</v>
      </c>
      <c r="K568" s="9">
        <v>1</v>
      </c>
      <c r="L568" s="9">
        <v>0</v>
      </c>
      <c r="M568" s="11">
        <f t="shared" si="175"/>
        <v>35.4</v>
      </c>
      <c r="N568" s="11">
        <v>35.4</v>
      </c>
      <c r="O568" s="11">
        <v>0</v>
      </c>
      <c r="P568" s="72">
        <f t="shared" si="162"/>
        <v>1289622</v>
      </c>
      <c r="Q568" s="72">
        <v>415396.36</v>
      </c>
      <c r="R568" s="72">
        <v>349690.26</v>
      </c>
      <c r="S568" s="72">
        <f t="shared" si="176"/>
        <v>524535.38</v>
      </c>
      <c r="T568" s="90"/>
      <c r="Z568" s="65"/>
      <c r="AA568" s="65"/>
    </row>
    <row r="569" spans="1:27" s="91" customFormat="1" ht="10.5">
      <c r="A569" s="6" t="s">
        <v>90</v>
      </c>
      <c r="B569" s="6" t="s">
        <v>900</v>
      </c>
      <c r="C569" s="7" t="s">
        <v>2235</v>
      </c>
      <c r="D569" s="10">
        <v>39759</v>
      </c>
      <c r="E569" s="166">
        <v>42338</v>
      </c>
      <c r="F569" s="166">
        <v>42369</v>
      </c>
      <c r="G569" s="9">
        <v>11</v>
      </c>
      <c r="H569" s="9">
        <v>11</v>
      </c>
      <c r="I569" s="3">
        <v>89.97</v>
      </c>
      <c r="J569" s="9">
        <f t="shared" si="174"/>
        <v>2</v>
      </c>
      <c r="K569" s="9">
        <v>0</v>
      </c>
      <c r="L569" s="9">
        <v>2</v>
      </c>
      <c r="M569" s="11">
        <f t="shared" si="175"/>
        <v>89.97</v>
      </c>
      <c r="N569" s="11">
        <v>0</v>
      </c>
      <c r="O569" s="11">
        <v>89.97</v>
      </c>
      <c r="P569" s="72">
        <f t="shared" si="162"/>
        <v>3277607.1</v>
      </c>
      <c r="Q569" s="72">
        <v>1055740.41</v>
      </c>
      <c r="R569" s="72">
        <v>888746.68</v>
      </c>
      <c r="S569" s="72">
        <f t="shared" si="176"/>
        <v>1333120.0100000002</v>
      </c>
      <c r="T569" s="90"/>
      <c r="Z569" s="65"/>
      <c r="AA569" s="65"/>
    </row>
    <row r="570" spans="1:27" s="91" customFormat="1" ht="10.5">
      <c r="A570" s="6" t="s">
        <v>91</v>
      </c>
      <c r="B570" s="6" t="s">
        <v>1333</v>
      </c>
      <c r="C570" s="7" t="s">
        <v>2224</v>
      </c>
      <c r="D570" s="10">
        <v>39780</v>
      </c>
      <c r="E570" s="166">
        <v>42338</v>
      </c>
      <c r="F570" s="166">
        <v>42369</v>
      </c>
      <c r="G570" s="9">
        <v>11</v>
      </c>
      <c r="H570" s="9">
        <v>11</v>
      </c>
      <c r="I570" s="3">
        <v>144.5</v>
      </c>
      <c r="J570" s="9">
        <f t="shared" si="174"/>
        <v>4</v>
      </c>
      <c r="K570" s="9">
        <v>3</v>
      </c>
      <c r="L570" s="9">
        <v>1</v>
      </c>
      <c r="M570" s="11">
        <f t="shared" si="175"/>
        <v>144.5</v>
      </c>
      <c r="N570" s="11">
        <v>97.2</v>
      </c>
      <c r="O570" s="11">
        <v>47.3</v>
      </c>
      <c r="P570" s="72">
        <f t="shared" si="162"/>
        <v>5264135</v>
      </c>
      <c r="Q570" s="72">
        <v>1695615.08</v>
      </c>
      <c r="R570" s="72">
        <v>1427407.97</v>
      </c>
      <c r="S570" s="72">
        <f t="shared" si="176"/>
        <v>2141111.95</v>
      </c>
      <c r="T570" s="90"/>
      <c r="Z570" s="65"/>
      <c r="AA570" s="65"/>
    </row>
    <row r="571" spans="1:27" s="91" customFormat="1" ht="10.5">
      <c r="A571" s="6" t="s">
        <v>92</v>
      </c>
      <c r="B571" s="6" t="s">
        <v>1334</v>
      </c>
      <c r="C571" s="7" t="s">
        <v>2235</v>
      </c>
      <c r="D571" s="10">
        <v>40231</v>
      </c>
      <c r="E571" s="166">
        <v>42338</v>
      </c>
      <c r="F571" s="166">
        <v>42369</v>
      </c>
      <c r="G571" s="9">
        <v>4</v>
      </c>
      <c r="H571" s="9">
        <v>4</v>
      </c>
      <c r="I571" s="3">
        <v>92.8</v>
      </c>
      <c r="J571" s="9">
        <f t="shared" si="174"/>
        <v>2</v>
      </c>
      <c r="K571" s="9">
        <v>2</v>
      </c>
      <c r="L571" s="9">
        <v>0</v>
      </c>
      <c r="M571" s="11">
        <f t="shared" si="175"/>
        <v>92.8</v>
      </c>
      <c r="N571" s="11">
        <v>92.8</v>
      </c>
      <c r="O571" s="11">
        <v>0</v>
      </c>
      <c r="P571" s="72">
        <f t="shared" si="162"/>
        <v>3380704</v>
      </c>
      <c r="Q571" s="72">
        <v>1088948.65</v>
      </c>
      <c r="R571" s="72">
        <v>916702.14</v>
      </c>
      <c r="S571" s="72">
        <f t="shared" si="176"/>
        <v>1375053.21</v>
      </c>
      <c r="T571" s="90"/>
      <c r="Z571" s="65"/>
      <c r="AA571" s="65"/>
    </row>
    <row r="572" spans="1:27" s="55" customFormat="1" ht="11.25" customHeight="1">
      <c r="A572" s="6" t="s">
        <v>93</v>
      </c>
      <c r="B572" s="6" t="s">
        <v>1336</v>
      </c>
      <c r="C572" s="7" t="s">
        <v>851</v>
      </c>
      <c r="D572" s="10">
        <v>40231</v>
      </c>
      <c r="E572" s="166">
        <v>42338</v>
      </c>
      <c r="F572" s="166">
        <v>42369</v>
      </c>
      <c r="G572" s="9">
        <v>1</v>
      </c>
      <c r="H572" s="9">
        <v>1</v>
      </c>
      <c r="I572" s="3">
        <v>62.39</v>
      </c>
      <c r="J572" s="9">
        <f t="shared" si="174"/>
        <v>1</v>
      </c>
      <c r="K572" s="9">
        <v>0</v>
      </c>
      <c r="L572" s="9">
        <v>1</v>
      </c>
      <c r="M572" s="11">
        <f t="shared" si="175"/>
        <v>31.16</v>
      </c>
      <c r="N572" s="11">
        <v>0</v>
      </c>
      <c r="O572" s="11">
        <v>31.16</v>
      </c>
      <c r="P572" s="72">
        <f t="shared" si="162"/>
        <v>1135158.8</v>
      </c>
      <c r="Q572" s="72">
        <v>365642.671</v>
      </c>
      <c r="R572" s="72">
        <v>307806.45</v>
      </c>
      <c r="S572" s="72">
        <f t="shared" si="176"/>
        <v>461709.67900000006</v>
      </c>
      <c r="T572" s="56"/>
      <c r="Z572" s="65"/>
      <c r="AA572" s="65"/>
    </row>
    <row r="573" spans="1:27" s="91" customFormat="1" ht="10.5">
      <c r="A573" s="6" t="s">
        <v>94</v>
      </c>
      <c r="B573" s="6" t="s">
        <v>1337</v>
      </c>
      <c r="C573" s="7" t="s">
        <v>236</v>
      </c>
      <c r="D573" s="10">
        <v>40325</v>
      </c>
      <c r="E573" s="166">
        <v>42338</v>
      </c>
      <c r="F573" s="166">
        <v>42369</v>
      </c>
      <c r="G573" s="9">
        <v>10</v>
      </c>
      <c r="H573" s="9">
        <v>10</v>
      </c>
      <c r="I573" s="3">
        <v>106.25</v>
      </c>
      <c r="J573" s="9">
        <f t="shared" si="174"/>
        <v>3</v>
      </c>
      <c r="K573" s="9">
        <v>2</v>
      </c>
      <c r="L573" s="9">
        <v>1</v>
      </c>
      <c r="M573" s="11">
        <f t="shared" si="175"/>
        <v>106.25</v>
      </c>
      <c r="N573" s="11">
        <v>53.12</v>
      </c>
      <c r="O573" s="11">
        <v>53.13</v>
      </c>
      <c r="P573" s="72">
        <f t="shared" si="162"/>
        <v>3870687.5</v>
      </c>
      <c r="Q573" s="72">
        <v>1246775.79</v>
      </c>
      <c r="R573" s="72">
        <v>1049564.68</v>
      </c>
      <c r="S573" s="72">
        <f t="shared" si="176"/>
        <v>1574347.03</v>
      </c>
      <c r="T573" s="90"/>
      <c r="Z573" s="65"/>
      <c r="AA573" s="65"/>
    </row>
    <row r="574" spans="1:27" s="55" customFormat="1" ht="10.5">
      <c r="A574" s="6" t="s">
        <v>95</v>
      </c>
      <c r="B574" s="6" t="s">
        <v>1335</v>
      </c>
      <c r="C574" s="7" t="s">
        <v>253</v>
      </c>
      <c r="D574" s="10">
        <v>40388</v>
      </c>
      <c r="E574" s="166">
        <v>42338</v>
      </c>
      <c r="F574" s="166">
        <v>42369</v>
      </c>
      <c r="G574" s="9">
        <v>7</v>
      </c>
      <c r="H574" s="9">
        <v>7</v>
      </c>
      <c r="I574" s="3">
        <v>105.7</v>
      </c>
      <c r="J574" s="9">
        <f t="shared" si="174"/>
        <v>2</v>
      </c>
      <c r="K574" s="9">
        <v>1</v>
      </c>
      <c r="L574" s="9">
        <v>1</v>
      </c>
      <c r="M574" s="11">
        <f t="shared" si="175"/>
        <v>105.7</v>
      </c>
      <c r="N574" s="11">
        <v>53.1</v>
      </c>
      <c r="O574" s="11">
        <v>52.6</v>
      </c>
      <c r="P574" s="72">
        <f t="shared" si="162"/>
        <v>3850651</v>
      </c>
      <c r="Q574" s="72">
        <v>1240321.9</v>
      </c>
      <c r="R574" s="72">
        <v>1044131.64</v>
      </c>
      <c r="S574" s="72">
        <f t="shared" si="176"/>
        <v>1566197.46</v>
      </c>
      <c r="T574" s="56"/>
      <c r="Z574" s="65"/>
      <c r="AA574" s="65"/>
    </row>
    <row r="575" spans="1:27" s="55" customFormat="1" ht="21.75" customHeight="1">
      <c r="A575" s="6"/>
      <c r="B575" s="12" t="s">
        <v>890</v>
      </c>
      <c r="C575" s="3"/>
      <c r="D575" s="10"/>
      <c r="E575" s="3"/>
      <c r="F575" s="3"/>
      <c r="G575" s="9"/>
      <c r="H575" s="9"/>
      <c r="I575" s="11"/>
      <c r="J575" s="9"/>
      <c r="K575" s="9"/>
      <c r="L575" s="9"/>
      <c r="M575" s="11"/>
      <c r="N575" s="11"/>
      <c r="O575" s="11"/>
      <c r="P575" s="72"/>
      <c r="Q575" s="72"/>
      <c r="R575" s="72"/>
      <c r="S575" s="72"/>
      <c r="T575" s="56"/>
      <c r="Z575" s="65"/>
      <c r="AA575" s="65"/>
    </row>
    <row r="576" spans="1:27" s="55" customFormat="1" ht="31.5">
      <c r="A576" s="6"/>
      <c r="B576" s="1" t="s">
        <v>902</v>
      </c>
      <c r="C576" s="5" t="s">
        <v>1721</v>
      </c>
      <c r="D576" s="10" t="s">
        <v>1721</v>
      </c>
      <c r="E576" s="5" t="s">
        <v>1721</v>
      </c>
      <c r="F576" s="5" t="s">
        <v>1721</v>
      </c>
      <c r="G576" s="9">
        <f>SUM(G577:G583)</f>
        <v>68</v>
      </c>
      <c r="H576" s="9">
        <f aca="true" t="shared" si="177" ref="H576:S576">SUM(H577:H583)</f>
        <v>68</v>
      </c>
      <c r="I576" s="11">
        <f t="shared" si="177"/>
        <v>1192.64</v>
      </c>
      <c r="J576" s="9">
        <f t="shared" si="177"/>
        <v>23</v>
      </c>
      <c r="K576" s="9">
        <f t="shared" si="177"/>
        <v>7</v>
      </c>
      <c r="L576" s="9">
        <f t="shared" si="177"/>
        <v>16</v>
      </c>
      <c r="M576" s="11">
        <f>SUM(M577:M583)</f>
        <v>821.2600000000001</v>
      </c>
      <c r="N576" s="11">
        <f t="shared" si="177"/>
        <v>246.2</v>
      </c>
      <c r="O576" s="11">
        <f t="shared" si="177"/>
        <v>575.0600000000001</v>
      </c>
      <c r="P576" s="11">
        <f t="shared" si="177"/>
        <v>29918501.8</v>
      </c>
      <c r="Q576" s="11">
        <f t="shared" si="177"/>
        <v>9636960.83</v>
      </c>
      <c r="R576" s="11">
        <f t="shared" si="177"/>
        <v>8112616.39</v>
      </c>
      <c r="S576" s="11">
        <f t="shared" si="177"/>
        <v>12168924.580000002</v>
      </c>
      <c r="T576" s="56"/>
      <c r="Z576" s="65"/>
      <c r="AA576" s="65"/>
    </row>
    <row r="577" spans="1:27" s="55" customFormat="1" ht="10.5">
      <c r="A577" s="6" t="s">
        <v>96</v>
      </c>
      <c r="B577" s="1" t="s">
        <v>909</v>
      </c>
      <c r="C577" s="9">
        <v>32</v>
      </c>
      <c r="D577" s="10" t="s">
        <v>1564</v>
      </c>
      <c r="E577" s="166">
        <v>42338</v>
      </c>
      <c r="F577" s="166">
        <v>42369</v>
      </c>
      <c r="G577" s="9">
        <v>2</v>
      </c>
      <c r="H577" s="9">
        <v>2</v>
      </c>
      <c r="I577" s="3">
        <v>84.1</v>
      </c>
      <c r="J577" s="9">
        <f aca="true" t="shared" si="178" ref="J577:J583">SUM(K577:L577)</f>
        <v>1</v>
      </c>
      <c r="K577" s="9">
        <v>0</v>
      </c>
      <c r="L577" s="9">
        <v>1</v>
      </c>
      <c r="M577" s="11">
        <f aca="true" t="shared" si="179" ref="M577:M583">SUM(N577:O577)</f>
        <v>21.42</v>
      </c>
      <c r="N577" s="11">
        <v>0</v>
      </c>
      <c r="O577" s="11">
        <v>21.42</v>
      </c>
      <c r="P577" s="72">
        <f t="shared" si="162"/>
        <v>780330.6000000001</v>
      </c>
      <c r="Q577" s="72">
        <v>251350</v>
      </c>
      <c r="R577" s="72">
        <v>211592.24</v>
      </c>
      <c r="S577" s="72">
        <f aca="true" t="shared" si="180" ref="S577:S583">P577-Q577-R577</f>
        <v>317388.3600000001</v>
      </c>
      <c r="T577" s="56"/>
      <c r="Z577" s="65"/>
      <c r="AA577" s="65"/>
    </row>
    <row r="578" spans="1:27" s="55" customFormat="1" ht="10.5">
      <c r="A578" s="6" t="s">
        <v>97</v>
      </c>
      <c r="B578" s="1" t="s">
        <v>905</v>
      </c>
      <c r="C578" s="9">
        <v>21</v>
      </c>
      <c r="D578" s="10" t="s">
        <v>1560</v>
      </c>
      <c r="E578" s="166">
        <v>42338</v>
      </c>
      <c r="F578" s="166">
        <v>42369</v>
      </c>
      <c r="G578" s="9">
        <v>1</v>
      </c>
      <c r="H578" s="9">
        <v>1</v>
      </c>
      <c r="I578" s="3">
        <v>264</v>
      </c>
      <c r="J578" s="9">
        <f t="shared" si="178"/>
        <v>1</v>
      </c>
      <c r="K578" s="9">
        <v>0</v>
      </c>
      <c r="L578" s="9">
        <v>1</v>
      </c>
      <c r="M578" s="11">
        <f t="shared" si="179"/>
        <v>42.9</v>
      </c>
      <c r="N578" s="11">
        <v>0</v>
      </c>
      <c r="O578" s="11">
        <v>42.9</v>
      </c>
      <c r="P578" s="72">
        <f t="shared" si="162"/>
        <v>1562847</v>
      </c>
      <c r="Q578" s="72">
        <v>503404.06</v>
      </c>
      <c r="R578" s="72">
        <v>423777.18</v>
      </c>
      <c r="S578" s="72">
        <f t="shared" si="180"/>
        <v>635665.76</v>
      </c>
      <c r="T578" s="56"/>
      <c r="Z578" s="65"/>
      <c r="AA578" s="65"/>
    </row>
    <row r="579" spans="1:27" s="55" customFormat="1" ht="10.5">
      <c r="A579" s="6" t="s">
        <v>98</v>
      </c>
      <c r="B579" s="1" t="s">
        <v>904</v>
      </c>
      <c r="C579" s="9">
        <v>12</v>
      </c>
      <c r="D579" s="10" t="s">
        <v>1559</v>
      </c>
      <c r="E579" s="166">
        <v>42338</v>
      </c>
      <c r="F579" s="166">
        <v>42369</v>
      </c>
      <c r="G579" s="9">
        <v>23</v>
      </c>
      <c r="H579" s="9">
        <v>23</v>
      </c>
      <c r="I579" s="3">
        <v>252.39</v>
      </c>
      <c r="J579" s="9">
        <f t="shared" si="178"/>
        <v>8</v>
      </c>
      <c r="K579" s="9">
        <v>4</v>
      </c>
      <c r="L579" s="9">
        <v>4</v>
      </c>
      <c r="M579" s="11">
        <f t="shared" si="179"/>
        <v>252.39000000000001</v>
      </c>
      <c r="N579" s="11">
        <v>123.4</v>
      </c>
      <c r="O579" s="11">
        <v>128.99</v>
      </c>
      <c r="P579" s="72">
        <f t="shared" si="162"/>
        <v>9194567.700000001</v>
      </c>
      <c r="Q579" s="72">
        <v>2961635.23</v>
      </c>
      <c r="R579" s="72">
        <v>2493172.99</v>
      </c>
      <c r="S579" s="72">
        <f t="shared" si="180"/>
        <v>3739759.4800000004</v>
      </c>
      <c r="Z579" s="56"/>
      <c r="AA579" s="65"/>
    </row>
    <row r="580" spans="1:27" s="55" customFormat="1" ht="10.5">
      <c r="A580" s="6" t="s">
        <v>99</v>
      </c>
      <c r="B580" s="1" t="s">
        <v>907</v>
      </c>
      <c r="C580" s="9">
        <v>26</v>
      </c>
      <c r="D580" s="10" t="s">
        <v>1562</v>
      </c>
      <c r="E580" s="166">
        <v>42338</v>
      </c>
      <c r="F580" s="166">
        <v>42369</v>
      </c>
      <c r="G580" s="9">
        <v>3</v>
      </c>
      <c r="H580" s="9">
        <v>3</v>
      </c>
      <c r="I580" s="3">
        <v>59.8</v>
      </c>
      <c r="J580" s="9">
        <f t="shared" si="178"/>
        <v>1</v>
      </c>
      <c r="K580" s="9">
        <v>0</v>
      </c>
      <c r="L580" s="9">
        <v>1</v>
      </c>
      <c r="M580" s="11">
        <f t="shared" si="179"/>
        <v>32.5</v>
      </c>
      <c r="N580" s="11">
        <v>0</v>
      </c>
      <c r="O580" s="11">
        <v>32.5</v>
      </c>
      <c r="P580" s="72">
        <f t="shared" si="162"/>
        <v>1183975</v>
      </c>
      <c r="Q580" s="72">
        <v>381366.71</v>
      </c>
      <c r="R580" s="72">
        <v>321043.32</v>
      </c>
      <c r="S580" s="72">
        <f t="shared" si="180"/>
        <v>481564.97000000003</v>
      </c>
      <c r="T580" s="56"/>
      <c r="Z580" s="65"/>
      <c r="AA580" s="65"/>
    </row>
    <row r="581" spans="1:27" s="55" customFormat="1" ht="10.5">
      <c r="A581" s="6" t="s">
        <v>100</v>
      </c>
      <c r="B581" s="1" t="s">
        <v>908</v>
      </c>
      <c r="C581" s="9">
        <v>11</v>
      </c>
      <c r="D581" s="10" t="s">
        <v>1563</v>
      </c>
      <c r="E581" s="166">
        <v>42338</v>
      </c>
      <c r="F581" s="166">
        <v>42369</v>
      </c>
      <c r="G581" s="9">
        <v>28</v>
      </c>
      <c r="H581" s="9">
        <v>28</v>
      </c>
      <c r="I581" s="3">
        <v>341.42</v>
      </c>
      <c r="J581" s="9">
        <f t="shared" si="178"/>
        <v>8</v>
      </c>
      <c r="K581" s="9">
        <v>3</v>
      </c>
      <c r="L581" s="9">
        <v>5</v>
      </c>
      <c r="M581" s="11">
        <f t="shared" si="179"/>
        <v>341.42</v>
      </c>
      <c r="N581" s="11">
        <v>122.8</v>
      </c>
      <c r="O581" s="11">
        <v>218.62</v>
      </c>
      <c r="P581" s="72">
        <f t="shared" si="162"/>
        <v>12437930.600000001</v>
      </c>
      <c r="Q581" s="72">
        <v>4006345.33</v>
      </c>
      <c r="R581" s="72">
        <v>3372634.1</v>
      </c>
      <c r="S581" s="72">
        <f t="shared" si="180"/>
        <v>5058951.170000002</v>
      </c>
      <c r="T581" s="56"/>
      <c r="Z581" s="65"/>
      <c r="AA581" s="65"/>
    </row>
    <row r="582" spans="1:27" s="55" customFormat="1" ht="10.5">
      <c r="A582" s="6" t="s">
        <v>791</v>
      </c>
      <c r="B582" s="1" t="s">
        <v>906</v>
      </c>
      <c r="C582" s="9">
        <v>18</v>
      </c>
      <c r="D582" s="10" t="s">
        <v>1561</v>
      </c>
      <c r="E582" s="166">
        <v>42338</v>
      </c>
      <c r="F582" s="166">
        <v>42369</v>
      </c>
      <c r="G582" s="9">
        <v>4</v>
      </c>
      <c r="H582" s="9">
        <v>4</v>
      </c>
      <c r="I582" s="3">
        <v>55.03</v>
      </c>
      <c r="J582" s="9">
        <f t="shared" si="178"/>
        <v>2</v>
      </c>
      <c r="K582" s="9">
        <v>0</v>
      </c>
      <c r="L582" s="9">
        <v>2</v>
      </c>
      <c r="M582" s="11">
        <f t="shared" si="179"/>
        <v>55.03</v>
      </c>
      <c r="N582" s="11">
        <v>0</v>
      </c>
      <c r="O582" s="11">
        <v>55.03</v>
      </c>
      <c r="P582" s="72">
        <f t="shared" si="162"/>
        <v>2004742.9000000001</v>
      </c>
      <c r="Q582" s="72">
        <v>645741.85</v>
      </c>
      <c r="R582" s="72">
        <v>543600.42</v>
      </c>
      <c r="S582" s="72">
        <f t="shared" si="180"/>
        <v>815400.6300000002</v>
      </c>
      <c r="T582" s="56"/>
      <c r="Z582" s="65"/>
      <c r="AA582" s="65"/>
    </row>
    <row r="583" spans="1:27" s="55" customFormat="1" ht="10.5">
      <c r="A583" s="6" t="s">
        <v>790</v>
      </c>
      <c r="B583" s="1" t="s">
        <v>903</v>
      </c>
      <c r="C583" s="9">
        <v>12</v>
      </c>
      <c r="D583" s="10" t="s">
        <v>1558</v>
      </c>
      <c r="E583" s="166">
        <v>42338</v>
      </c>
      <c r="F583" s="166">
        <v>42369</v>
      </c>
      <c r="G583" s="9">
        <v>7</v>
      </c>
      <c r="H583" s="9">
        <v>7</v>
      </c>
      <c r="I583" s="3">
        <v>135.9</v>
      </c>
      <c r="J583" s="9">
        <f t="shared" si="178"/>
        <v>2</v>
      </c>
      <c r="K583" s="9">
        <v>0</v>
      </c>
      <c r="L583" s="9">
        <v>2</v>
      </c>
      <c r="M583" s="11">
        <f t="shared" si="179"/>
        <v>75.6</v>
      </c>
      <c r="N583" s="11">
        <v>0</v>
      </c>
      <c r="O583" s="11">
        <v>75.6</v>
      </c>
      <c r="P583" s="72">
        <f t="shared" si="162"/>
        <v>2754108</v>
      </c>
      <c r="Q583" s="72">
        <v>887117.65</v>
      </c>
      <c r="R583" s="72">
        <v>746796.14</v>
      </c>
      <c r="S583" s="72">
        <f t="shared" si="180"/>
        <v>1120194.21</v>
      </c>
      <c r="T583" s="56"/>
      <c r="Z583" s="65"/>
      <c r="AA583" s="65"/>
    </row>
    <row r="584" spans="1:27" s="55" customFormat="1" ht="21.75" customHeight="1">
      <c r="A584" s="6"/>
      <c r="B584" s="29" t="s">
        <v>1913</v>
      </c>
      <c r="C584" s="179"/>
      <c r="D584" s="176"/>
      <c r="E584" s="176"/>
      <c r="F584" s="176"/>
      <c r="G584" s="9"/>
      <c r="H584" s="9"/>
      <c r="I584" s="11"/>
      <c r="J584" s="9"/>
      <c r="K584" s="9"/>
      <c r="L584" s="9"/>
      <c r="M584" s="13"/>
      <c r="N584" s="11"/>
      <c r="O584" s="11"/>
      <c r="P584" s="72"/>
      <c r="Q584" s="72"/>
      <c r="R584" s="72"/>
      <c r="S584" s="72"/>
      <c r="T584" s="56"/>
      <c r="Z584" s="65"/>
      <c r="AA584" s="65"/>
    </row>
    <row r="585" spans="1:27" s="55" customFormat="1" ht="21">
      <c r="A585" s="6"/>
      <c r="B585" s="53" t="s">
        <v>1834</v>
      </c>
      <c r="C585" s="5"/>
      <c r="D585" s="10"/>
      <c r="E585" s="5"/>
      <c r="F585" s="5"/>
      <c r="G585" s="9"/>
      <c r="H585" s="9"/>
      <c r="I585" s="11"/>
      <c r="J585" s="9"/>
      <c r="K585" s="9"/>
      <c r="L585" s="9"/>
      <c r="M585" s="11"/>
      <c r="N585" s="11"/>
      <c r="O585" s="11"/>
      <c r="P585" s="72"/>
      <c r="Q585" s="72"/>
      <c r="R585" s="72"/>
      <c r="S585" s="72"/>
      <c r="T585" s="56"/>
      <c r="Z585" s="65"/>
      <c r="AA585" s="65"/>
    </row>
    <row r="586" spans="1:27" ht="33.75" customHeight="1">
      <c r="A586" s="6"/>
      <c r="B586" s="30" t="s">
        <v>1350</v>
      </c>
      <c r="C586" s="5" t="s">
        <v>1721</v>
      </c>
      <c r="D586" s="10" t="s">
        <v>1721</v>
      </c>
      <c r="E586" s="5" t="s">
        <v>1721</v>
      </c>
      <c r="F586" s="5" t="s">
        <v>1721</v>
      </c>
      <c r="G586" s="9">
        <f>SUM(G587:G591)</f>
        <v>37</v>
      </c>
      <c r="H586" s="9">
        <f aca="true" t="shared" si="181" ref="H586:S586">SUM(H587:H591)</f>
        <v>37</v>
      </c>
      <c r="I586" s="11">
        <f t="shared" si="181"/>
        <v>1743.09</v>
      </c>
      <c r="J586" s="9">
        <f t="shared" si="181"/>
        <v>14</v>
      </c>
      <c r="K586" s="9">
        <f t="shared" si="181"/>
        <v>0</v>
      </c>
      <c r="L586" s="9">
        <f t="shared" si="181"/>
        <v>14</v>
      </c>
      <c r="M586" s="11">
        <f>SUM(M587:M591)</f>
        <v>600.86</v>
      </c>
      <c r="N586" s="11">
        <f t="shared" si="181"/>
        <v>0</v>
      </c>
      <c r="O586" s="11">
        <f t="shared" si="181"/>
        <v>600.86</v>
      </c>
      <c r="P586" s="11">
        <f t="shared" si="181"/>
        <v>21889329.8</v>
      </c>
      <c r="Q586" s="11">
        <f t="shared" si="181"/>
        <v>7050707.799999999</v>
      </c>
      <c r="R586" s="11">
        <f t="shared" si="181"/>
        <v>5935448.800000001</v>
      </c>
      <c r="S586" s="11">
        <f t="shared" si="181"/>
        <v>8903173.2</v>
      </c>
      <c r="T586" s="5"/>
      <c r="Z586" s="65"/>
      <c r="AA586" s="65"/>
    </row>
    <row r="587" spans="1:27" s="86" customFormat="1" ht="10.5">
      <c r="A587" s="6" t="s">
        <v>122</v>
      </c>
      <c r="B587" s="6" t="s">
        <v>917</v>
      </c>
      <c r="C587" s="7" t="s">
        <v>2220</v>
      </c>
      <c r="D587" s="10">
        <v>39063</v>
      </c>
      <c r="E587" s="166">
        <v>42338</v>
      </c>
      <c r="F587" s="166">
        <v>42369</v>
      </c>
      <c r="G587" s="9">
        <v>3</v>
      </c>
      <c r="H587" s="9">
        <v>3</v>
      </c>
      <c r="I587" s="3">
        <v>516</v>
      </c>
      <c r="J587" s="9">
        <f>SUM(K587:L587)</f>
        <v>2</v>
      </c>
      <c r="K587" s="9">
        <v>0</v>
      </c>
      <c r="L587" s="9">
        <v>2</v>
      </c>
      <c r="M587" s="11">
        <f>SUM(N587:O587)</f>
        <v>65.87</v>
      </c>
      <c r="N587" s="11">
        <v>0</v>
      </c>
      <c r="O587" s="11">
        <v>65.87</v>
      </c>
      <c r="P587" s="72">
        <f>M587*36430</f>
        <v>2399644.1</v>
      </c>
      <c r="Q587" s="72">
        <v>772942.32</v>
      </c>
      <c r="R587" s="72">
        <v>650680.71</v>
      </c>
      <c r="S587" s="72">
        <f>P587-Q587-R587</f>
        <v>976021.0700000003</v>
      </c>
      <c r="T587" s="56"/>
      <c r="Z587" s="65"/>
      <c r="AA587" s="65"/>
    </row>
    <row r="588" spans="1:27" s="86" customFormat="1" ht="10.5">
      <c r="A588" s="6" t="s">
        <v>795</v>
      </c>
      <c r="B588" s="6" t="s">
        <v>918</v>
      </c>
      <c r="C588" s="7" t="s">
        <v>1522</v>
      </c>
      <c r="D588" s="10">
        <v>39063</v>
      </c>
      <c r="E588" s="166">
        <v>42338</v>
      </c>
      <c r="F588" s="166">
        <v>42369</v>
      </c>
      <c r="G588" s="9">
        <v>11</v>
      </c>
      <c r="H588" s="9">
        <v>11</v>
      </c>
      <c r="I588" s="3">
        <v>528.8</v>
      </c>
      <c r="J588" s="9">
        <f>SUM(K588:L588)</f>
        <v>5</v>
      </c>
      <c r="K588" s="9">
        <v>0</v>
      </c>
      <c r="L588" s="9">
        <v>5</v>
      </c>
      <c r="M588" s="11">
        <f>SUM(N588:O588)</f>
        <v>195.48</v>
      </c>
      <c r="N588" s="11">
        <v>0</v>
      </c>
      <c r="O588" s="11">
        <v>195.48</v>
      </c>
      <c r="P588" s="72">
        <f>M588*36430</f>
        <v>7121336.399999999</v>
      </c>
      <c r="Q588" s="72">
        <v>2293832.77</v>
      </c>
      <c r="R588" s="72">
        <v>1931001.45</v>
      </c>
      <c r="S588" s="72">
        <f>P588-Q588-R588</f>
        <v>2896502.179999999</v>
      </c>
      <c r="T588" s="56"/>
      <c r="Z588" s="65"/>
      <c r="AA588" s="65"/>
    </row>
    <row r="589" spans="1:27" s="86" customFormat="1" ht="10.5">
      <c r="A589" s="6" t="s">
        <v>120</v>
      </c>
      <c r="B589" s="6" t="s">
        <v>919</v>
      </c>
      <c r="C589" s="7" t="s">
        <v>1728</v>
      </c>
      <c r="D589" s="10">
        <v>40465</v>
      </c>
      <c r="E589" s="166">
        <v>42338</v>
      </c>
      <c r="F589" s="166">
        <v>42369</v>
      </c>
      <c r="G589" s="9">
        <v>2</v>
      </c>
      <c r="H589" s="9">
        <v>2</v>
      </c>
      <c r="I589" s="3">
        <v>153.29</v>
      </c>
      <c r="J589" s="9">
        <f>SUM(K589:L589)</f>
        <v>1</v>
      </c>
      <c r="K589" s="9">
        <v>0</v>
      </c>
      <c r="L589" s="9">
        <v>1</v>
      </c>
      <c r="M589" s="11">
        <f>SUM(N589:O589)</f>
        <v>45.31</v>
      </c>
      <c r="N589" s="11">
        <v>0</v>
      </c>
      <c r="O589" s="11">
        <v>45.31</v>
      </c>
      <c r="P589" s="72">
        <f>M589*36430</f>
        <v>1650643.3</v>
      </c>
      <c r="Q589" s="72">
        <v>531683.87</v>
      </c>
      <c r="R589" s="72">
        <v>447583.77</v>
      </c>
      <c r="S589" s="72">
        <f>P589-Q589-R589</f>
        <v>671375.6600000001</v>
      </c>
      <c r="T589" s="56"/>
      <c r="Z589" s="65"/>
      <c r="AA589" s="65"/>
    </row>
    <row r="590" spans="1:27" s="55" customFormat="1" ht="10.5">
      <c r="A590" s="6" t="s">
        <v>101</v>
      </c>
      <c r="B590" s="6" t="s">
        <v>921</v>
      </c>
      <c r="C590" s="7" t="s">
        <v>1521</v>
      </c>
      <c r="D590" s="10">
        <v>40360</v>
      </c>
      <c r="E590" s="166">
        <v>42338</v>
      </c>
      <c r="F590" s="166">
        <v>42369</v>
      </c>
      <c r="G590" s="9">
        <v>2</v>
      </c>
      <c r="H590" s="9">
        <v>2</v>
      </c>
      <c r="I590" s="3">
        <v>151.2</v>
      </c>
      <c r="J590" s="9">
        <f>SUM(K590:L590)</f>
        <v>2</v>
      </c>
      <c r="K590" s="9">
        <v>0</v>
      </c>
      <c r="L590" s="9">
        <v>2</v>
      </c>
      <c r="M590" s="11">
        <f>SUM(N590:O590)</f>
        <v>87.2</v>
      </c>
      <c r="N590" s="11">
        <v>0</v>
      </c>
      <c r="O590" s="11">
        <v>87.2</v>
      </c>
      <c r="P590" s="72">
        <f>M590*36430</f>
        <v>3176696</v>
      </c>
      <c r="Q590" s="72">
        <v>1023236.23</v>
      </c>
      <c r="R590" s="72">
        <v>861383.91</v>
      </c>
      <c r="S590" s="72">
        <f>P590-Q590-R590</f>
        <v>1292075.8599999999</v>
      </c>
      <c r="T590" s="56"/>
      <c r="Z590" s="65"/>
      <c r="AA590" s="65"/>
    </row>
    <row r="591" spans="1:27" s="55" customFormat="1" ht="10.5">
      <c r="A591" s="6" t="s">
        <v>102</v>
      </c>
      <c r="B591" s="6" t="s">
        <v>920</v>
      </c>
      <c r="C591" s="7" t="s">
        <v>2217</v>
      </c>
      <c r="D591" s="10">
        <v>40903</v>
      </c>
      <c r="E591" s="166">
        <v>42338</v>
      </c>
      <c r="F591" s="166">
        <v>42369</v>
      </c>
      <c r="G591" s="9">
        <v>19</v>
      </c>
      <c r="H591" s="9">
        <v>19</v>
      </c>
      <c r="I591" s="3">
        <v>393.8</v>
      </c>
      <c r="J591" s="9">
        <f>SUM(K591:L591)</f>
        <v>4</v>
      </c>
      <c r="K591" s="9">
        <v>0</v>
      </c>
      <c r="L591" s="9">
        <v>4</v>
      </c>
      <c r="M591" s="11">
        <f>SUM(N591:O591)</f>
        <v>207</v>
      </c>
      <c r="N591" s="11">
        <v>0</v>
      </c>
      <c r="O591" s="11">
        <v>207</v>
      </c>
      <c r="P591" s="72">
        <f>M591*36430</f>
        <v>7541010</v>
      </c>
      <c r="Q591" s="72">
        <v>2429012.61</v>
      </c>
      <c r="R591" s="72">
        <v>2044798.96</v>
      </c>
      <c r="S591" s="72">
        <f>P591-Q591-R591</f>
        <v>3067198.4300000006</v>
      </c>
      <c r="T591" s="56"/>
      <c r="Z591" s="65"/>
      <c r="AA591" s="65"/>
    </row>
    <row r="592" spans="1:27" s="55" customFormat="1" ht="21.75" customHeight="1">
      <c r="A592" s="6"/>
      <c r="B592" s="12" t="s">
        <v>889</v>
      </c>
      <c r="C592" s="3"/>
      <c r="D592" s="10"/>
      <c r="E592" s="3"/>
      <c r="F592" s="3"/>
      <c r="G592" s="9"/>
      <c r="H592" s="9"/>
      <c r="I592" s="11"/>
      <c r="J592" s="9"/>
      <c r="K592" s="9"/>
      <c r="L592" s="9"/>
      <c r="M592" s="11"/>
      <c r="N592" s="11"/>
      <c r="O592" s="11"/>
      <c r="P592" s="72"/>
      <c r="Q592" s="72"/>
      <c r="R592" s="72"/>
      <c r="S592" s="72"/>
      <c r="T592" s="56"/>
      <c r="Z592" s="65"/>
      <c r="AA592" s="65"/>
    </row>
    <row r="593" spans="1:27" s="55" customFormat="1" ht="31.5">
      <c r="A593" s="6"/>
      <c r="B593" s="1" t="s">
        <v>1572</v>
      </c>
      <c r="C593" s="5" t="s">
        <v>1721</v>
      </c>
      <c r="D593" s="10" t="s">
        <v>1721</v>
      </c>
      <c r="E593" s="5" t="s">
        <v>1721</v>
      </c>
      <c r="F593" s="5" t="s">
        <v>1721</v>
      </c>
      <c r="G593" s="9">
        <f>SUM(G594:G597)</f>
        <v>37</v>
      </c>
      <c r="H593" s="9">
        <f aca="true" t="shared" si="182" ref="H593:S593">SUM(H594:H597)</f>
        <v>37</v>
      </c>
      <c r="I593" s="11">
        <f t="shared" si="182"/>
        <v>709</v>
      </c>
      <c r="J593" s="9">
        <f t="shared" si="182"/>
        <v>18</v>
      </c>
      <c r="K593" s="9">
        <f t="shared" si="182"/>
        <v>3</v>
      </c>
      <c r="L593" s="9">
        <f t="shared" si="182"/>
        <v>15</v>
      </c>
      <c r="M593" s="11">
        <f>SUM(M594:M597)</f>
        <v>553.88</v>
      </c>
      <c r="N593" s="11">
        <f t="shared" si="182"/>
        <v>93.4</v>
      </c>
      <c r="O593" s="11">
        <f t="shared" si="182"/>
        <v>460.48</v>
      </c>
      <c r="P593" s="11">
        <f t="shared" si="182"/>
        <v>20177848.4</v>
      </c>
      <c r="Q593" s="11">
        <f t="shared" si="182"/>
        <v>6499427.54</v>
      </c>
      <c r="R593" s="11">
        <f t="shared" si="182"/>
        <v>5471368.34</v>
      </c>
      <c r="S593" s="11">
        <f t="shared" si="182"/>
        <v>8207052.519999999</v>
      </c>
      <c r="T593" s="56"/>
      <c r="Z593" s="65"/>
      <c r="AA593" s="65"/>
    </row>
    <row r="594" spans="1:27" s="55" customFormat="1" ht="10.5">
      <c r="A594" s="6" t="s">
        <v>103</v>
      </c>
      <c r="B594" s="1" t="s">
        <v>922</v>
      </c>
      <c r="C594" s="9">
        <v>24</v>
      </c>
      <c r="D594" s="10" t="s">
        <v>2275</v>
      </c>
      <c r="E594" s="166">
        <v>42338</v>
      </c>
      <c r="F594" s="166">
        <v>42369</v>
      </c>
      <c r="G594" s="9">
        <v>10</v>
      </c>
      <c r="H594" s="9">
        <v>10</v>
      </c>
      <c r="I594" s="3">
        <v>121.4</v>
      </c>
      <c r="J594" s="9">
        <f>SUM(K594:L594)</f>
        <v>4</v>
      </c>
      <c r="K594" s="9">
        <v>2</v>
      </c>
      <c r="L594" s="9">
        <v>2</v>
      </c>
      <c r="M594" s="11">
        <f>SUM(N594:O594)</f>
        <v>104.9</v>
      </c>
      <c r="N594" s="11">
        <v>65.7</v>
      </c>
      <c r="O594" s="11">
        <v>39.2</v>
      </c>
      <c r="P594" s="72">
        <f>M594*36430</f>
        <v>3821507</v>
      </c>
      <c r="Q594" s="72">
        <v>1230934.41</v>
      </c>
      <c r="R594" s="72">
        <v>1036229.03</v>
      </c>
      <c r="S594" s="72">
        <f>P594-Q594-R594</f>
        <v>1554343.5599999998</v>
      </c>
      <c r="T594" s="56"/>
      <c r="Z594" s="65"/>
      <c r="AA594" s="65"/>
    </row>
    <row r="595" spans="1:27" s="55" customFormat="1" ht="10.5">
      <c r="A595" s="6" t="s">
        <v>1298</v>
      </c>
      <c r="B595" s="1" t="s">
        <v>923</v>
      </c>
      <c r="C595" s="9">
        <v>3</v>
      </c>
      <c r="D595" s="10" t="s">
        <v>2276</v>
      </c>
      <c r="E595" s="166">
        <v>42338</v>
      </c>
      <c r="F595" s="166">
        <v>42369</v>
      </c>
      <c r="G595" s="9">
        <v>4</v>
      </c>
      <c r="H595" s="9">
        <v>4</v>
      </c>
      <c r="I595" s="3">
        <v>124.3</v>
      </c>
      <c r="J595" s="9">
        <f>SUM(K595:L595)</f>
        <v>3</v>
      </c>
      <c r="K595" s="9">
        <v>1</v>
      </c>
      <c r="L595" s="9">
        <v>2</v>
      </c>
      <c r="M595" s="11">
        <f>SUM(N595:O595)</f>
        <v>97.87</v>
      </c>
      <c r="N595" s="11">
        <v>27.7</v>
      </c>
      <c r="O595" s="11">
        <v>70.17</v>
      </c>
      <c r="P595" s="72">
        <f>M595*36430</f>
        <v>3565404.1</v>
      </c>
      <c r="Q595" s="72">
        <v>1148441.85</v>
      </c>
      <c r="R595" s="72">
        <v>966784.9</v>
      </c>
      <c r="S595" s="72">
        <f>P595-Q595-R595</f>
        <v>1450177.35</v>
      </c>
      <c r="T595" s="56"/>
      <c r="Z595" s="65"/>
      <c r="AA595" s="65"/>
    </row>
    <row r="596" spans="1:27" s="55" customFormat="1" ht="11.25" customHeight="1">
      <c r="A596" s="6" t="s">
        <v>104</v>
      </c>
      <c r="B596" s="1" t="s">
        <v>924</v>
      </c>
      <c r="C596" s="9">
        <v>6</v>
      </c>
      <c r="D596" s="10" t="s">
        <v>2277</v>
      </c>
      <c r="E596" s="166">
        <v>42338</v>
      </c>
      <c r="F596" s="166">
        <v>42369</v>
      </c>
      <c r="G596" s="9">
        <v>1</v>
      </c>
      <c r="H596" s="9">
        <v>1</v>
      </c>
      <c r="I596" s="3">
        <v>124</v>
      </c>
      <c r="J596" s="9">
        <f>SUM(K596:L596)</f>
        <v>1</v>
      </c>
      <c r="K596" s="9">
        <v>0</v>
      </c>
      <c r="L596" s="9">
        <v>1</v>
      </c>
      <c r="M596" s="11">
        <f>SUM(N596:O596)</f>
        <v>20.4</v>
      </c>
      <c r="N596" s="11">
        <v>0</v>
      </c>
      <c r="O596" s="11">
        <v>20.4</v>
      </c>
      <c r="P596" s="11">
        <f>M596*36430</f>
        <v>743172</v>
      </c>
      <c r="Q596" s="11">
        <v>239380.95</v>
      </c>
      <c r="R596" s="11">
        <v>201516.42</v>
      </c>
      <c r="S596" s="11">
        <f>P596-Q596-R596</f>
        <v>302274.63</v>
      </c>
      <c r="T596" s="56"/>
      <c r="Z596" s="65"/>
      <c r="AA596" s="65"/>
    </row>
    <row r="597" spans="1:27" s="86" customFormat="1" ht="11.25" customHeight="1">
      <c r="A597" s="6" t="s">
        <v>105</v>
      </c>
      <c r="B597" s="1" t="s">
        <v>1338</v>
      </c>
      <c r="C597" s="9">
        <v>4</v>
      </c>
      <c r="D597" s="10" t="s">
        <v>2276</v>
      </c>
      <c r="E597" s="166">
        <v>42338</v>
      </c>
      <c r="F597" s="166">
        <v>42369</v>
      </c>
      <c r="G597" s="9">
        <v>22</v>
      </c>
      <c r="H597" s="9">
        <v>22</v>
      </c>
      <c r="I597" s="3">
        <v>339.3</v>
      </c>
      <c r="J597" s="9">
        <f>SUM(K597:L597)</f>
        <v>10</v>
      </c>
      <c r="K597" s="9">
        <v>0</v>
      </c>
      <c r="L597" s="9">
        <v>10</v>
      </c>
      <c r="M597" s="11">
        <f>SUM(N597:O597)</f>
        <v>330.71</v>
      </c>
      <c r="N597" s="11">
        <v>0</v>
      </c>
      <c r="O597" s="11">
        <v>330.71</v>
      </c>
      <c r="P597" s="72">
        <f>M597*36430</f>
        <v>12047765.299999999</v>
      </c>
      <c r="Q597" s="72">
        <v>3880670.33</v>
      </c>
      <c r="R597" s="72">
        <v>3266837.99</v>
      </c>
      <c r="S597" s="72">
        <f>P597-Q597-R597</f>
        <v>4900256.979999999</v>
      </c>
      <c r="T597" s="56"/>
      <c r="Z597" s="65"/>
      <c r="AA597" s="65"/>
    </row>
    <row r="598" spans="1:27" s="55" customFormat="1" ht="21.75" customHeight="1">
      <c r="A598" s="6"/>
      <c r="B598" s="12" t="s">
        <v>202</v>
      </c>
      <c r="C598" s="9"/>
      <c r="D598" s="10"/>
      <c r="E598" s="166"/>
      <c r="F598" s="166"/>
      <c r="G598" s="9"/>
      <c r="H598" s="9"/>
      <c r="I598" s="11"/>
      <c r="J598" s="9"/>
      <c r="K598" s="9"/>
      <c r="L598" s="9"/>
      <c r="M598" s="13"/>
      <c r="N598" s="11"/>
      <c r="O598" s="11"/>
      <c r="P598" s="72"/>
      <c r="Q598" s="72"/>
      <c r="R598" s="72"/>
      <c r="S598" s="72"/>
      <c r="T598" s="56"/>
      <c r="Z598" s="65"/>
      <c r="AA598" s="65"/>
    </row>
    <row r="599" spans="1:27" s="55" customFormat="1" ht="22.5" customHeight="1">
      <c r="A599" s="6"/>
      <c r="B599" s="193" t="s">
        <v>181</v>
      </c>
      <c r="C599" s="5"/>
      <c r="D599" s="10"/>
      <c r="E599" s="5"/>
      <c r="F599" s="5"/>
      <c r="G599" s="9"/>
      <c r="H599" s="9"/>
      <c r="I599" s="11"/>
      <c r="J599" s="9"/>
      <c r="K599" s="9"/>
      <c r="L599" s="9"/>
      <c r="M599" s="11"/>
      <c r="N599" s="11"/>
      <c r="O599" s="11"/>
      <c r="P599" s="72"/>
      <c r="Q599" s="72"/>
      <c r="R599" s="72"/>
      <c r="S599" s="72"/>
      <c r="T599" s="56"/>
      <c r="Z599" s="65"/>
      <c r="AA599" s="65"/>
    </row>
    <row r="600" spans="1:27" s="55" customFormat="1" ht="34.5" customHeight="1">
      <c r="A600" s="6"/>
      <c r="B600" s="63" t="s">
        <v>489</v>
      </c>
      <c r="C600" s="5" t="s">
        <v>1721</v>
      </c>
      <c r="D600" s="10" t="s">
        <v>1721</v>
      </c>
      <c r="E600" s="5" t="s">
        <v>1721</v>
      </c>
      <c r="F600" s="5" t="s">
        <v>1721</v>
      </c>
      <c r="G600" s="9">
        <f>SUM(G601:G615)</f>
        <v>217</v>
      </c>
      <c r="H600" s="9">
        <f>SUM(H601:H615)</f>
        <v>210</v>
      </c>
      <c r="I600" s="11">
        <f aca="true" t="shared" si="183" ref="I600:S600">SUM(I601:I615)</f>
        <v>2992.7000000000003</v>
      </c>
      <c r="J600" s="9">
        <f>SUM(J601:J615)</f>
        <v>77</v>
      </c>
      <c r="K600" s="9">
        <f t="shared" si="183"/>
        <v>30</v>
      </c>
      <c r="L600" s="9">
        <f t="shared" si="183"/>
        <v>47</v>
      </c>
      <c r="M600" s="11">
        <f t="shared" si="183"/>
        <v>2495.08</v>
      </c>
      <c r="N600" s="3">
        <f t="shared" si="183"/>
        <v>951.4499999999999</v>
      </c>
      <c r="O600" s="11">
        <f t="shared" si="183"/>
        <v>1543.6299999999999</v>
      </c>
      <c r="P600" s="11">
        <f t="shared" si="183"/>
        <v>88301102.06</v>
      </c>
      <c r="Q600" s="11">
        <f t="shared" si="183"/>
        <v>28442408.899999995</v>
      </c>
      <c r="R600" s="11">
        <f t="shared" si="183"/>
        <v>23943477.27</v>
      </c>
      <c r="S600" s="11">
        <f t="shared" si="183"/>
        <v>35915215.89000001</v>
      </c>
      <c r="T600" s="56"/>
      <c r="Z600" s="65"/>
      <c r="AA600" s="65"/>
    </row>
    <row r="601" spans="1:27" s="55" customFormat="1" ht="13.5" customHeight="1">
      <c r="A601" s="6" t="s">
        <v>106</v>
      </c>
      <c r="B601" s="6" t="s">
        <v>811</v>
      </c>
      <c r="C601" s="7" t="s">
        <v>1724</v>
      </c>
      <c r="D601" s="10">
        <v>39052</v>
      </c>
      <c r="E601" s="166">
        <v>42338</v>
      </c>
      <c r="F601" s="166">
        <v>42369</v>
      </c>
      <c r="G601" s="9">
        <v>31</v>
      </c>
      <c r="H601" s="9">
        <v>31</v>
      </c>
      <c r="I601" s="3">
        <v>323.7</v>
      </c>
      <c r="J601" s="9">
        <f>SUM(K601:L601)</f>
        <v>8</v>
      </c>
      <c r="K601" s="9">
        <v>2</v>
      </c>
      <c r="L601" s="9">
        <v>6</v>
      </c>
      <c r="M601" s="11">
        <f aca="true" t="shared" si="184" ref="M601:M615">SUM(N601:O601)</f>
        <v>303.6</v>
      </c>
      <c r="N601" s="11">
        <v>68.8</v>
      </c>
      <c r="O601" s="11">
        <v>234.8</v>
      </c>
      <c r="P601" s="11">
        <v>10938018.94</v>
      </c>
      <c r="Q601" s="11">
        <v>3523213.19</v>
      </c>
      <c r="R601" s="11">
        <v>2965922.3</v>
      </c>
      <c r="S601" s="11">
        <f aca="true" t="shared" si="185" ref="S601:S614">P601-Q601-R601</f>
        <v>4448883.45</v>
      </c>
      <c r="T601" s="56"/>
      <c r="Z601" s="65"/>
      <c r="AA601" s="65"/>
    </row>
    <row r="602" spans="1:27" s="195" customFormat="1" ht="10.5">
      <c r="A602" s="6" t="s">
        <v>107</v>
      </c>
      <c r="B602" s="6" t="s">
        <v>835</v>
      </c>
      <c r="C602" s="7" t="s">
        <v>1526</v>
      </c>
      <c r="D602" s="10">
        <v>39064</v>
      </c>
      <c r="E602" s="166">
        <v>42338</v>
      </c>
      <c r="F602" s="166">
        <v>42369</v>
      </c>
      <c r="G602" s="9">
        <v>16</v>
      </c>
      <c r="H602" s="9">
        <v>16</v>
      </c>
      <c r="I602" s="3">
        <v>125.2</v>
      </c>
      <c r="J602" s="9">
        <f aca="true" t="shared" si="186" ref="J602:J615">SUM(K602:L602)</f>
        <v>5</v>
      </c>
      <c r="K602" s="9">
        <v>0</v>
      </c>
      <c r="L602" s="9">
        <v>5</v>
      </c>
      <c r="M602" s="11">
        <f t="shared" si="184"/>
        <v>100.4</v>
      </c>
      <c r="N602" s="11">
        <v>0</v>
      </c>
      <c r="O602" s="11">
        <v>100.4</v>
      </c>
      <c r="P602" s="11">
        <v>3617184.13</v>
      </c>
      <c r="Q602" s="11">
        <v>1165120.57</v>
      </c>
      <c r="R602" s="11">
        <v>980825.4299999997</v>
      </c>
      <c r="S602" s="11">
        <f t="shared" si="185"/>
        <v>1471238.13</v>
      </c>
      <c r="T602" s="194"/>
      <c r="Z602" s="65"/>
      <c r="AA602" s="65"/>
    </row>
    <row r="603" spans="1:27" s="195" customFormat="1" ht="10.5">
      <c r="A603" s="6" t="s">
        <v>108</v>
      </c>
      <c r="B603" s="6" t="s">
        <v>832</v>
      </c>
      <c r="C603" s="7" t="s">
        <v>1727</v>
      </c>
      <c r="D603" s="10">
        <v>39064</v>
      </c>
      <c r="E603" s="166">
        <v>42338</v>
      </c>
      <c r="F603" s="166">
        <v>42369</v>
      </c>
      <c r="G603" s="9">
        <v>10</v>
      </c>
      <c r="H603" s="9">
        <v>10</v>
      </c>
      <c r="I603" s="3">
        <v>227.4</v>
      </c>
      <c r="J603" s="9">
        <f t="shared" si="186"/>
        <v>6</v>
      </c>
      <c r="K603" s="9">
        <v>5</v>
      </c>
      <c r="L603" s="9">
        <v>1</v>
      </c>
      <c r="M603" s="11">
        <f t="shared" si="184"/>
        <v>202.39999999999998</v>
      </c>
      <c r="N603" s="11">
        <v>170.1</v>
      </c>
      <c r="O603" s="11">
        <v>32.3</v>
      </c>
      <c r="P603" s="11">
        <v>7292012.63</v>
      </c>
      <c r="Q603" s="11">
        <v>2348808.8</v>
      </c>
      <c r="R603" s="11">
        <v>1977281.53</v>
      </c>
      <c r="S603" s="11">
        <v>2965922.3</v>
      </c>
      <c r="T603" s="230"/>
      <c r="Z603" s="65"/>
      <c r="AA603" s="65"/>
    </row>
    <row r="604" spans="1:27" s="195" customFormat="1" ht="10.5">
      <c r="A604" s="6" t="s">
        <v>109</v>
      </c>
      <c r="B604" s="30" t="s">
        <v>1045</v>
      </c>
      <c r="C604" s="5">
        <v>14</v>
      </c>
      <c r="D604" s="10">
        <v>39527</v>
      </c>
      <c r="E604" s="166">
        <v>42338</v>
      </c>
      <c r="F604" s="166">
        <v>42369</v>
      </c>
      <c r="G604" s="5">
        <v>5</v>
      </c>
      <c r="H604" s="5">
        <v>5</v>
      </c>
      <c r="I604" s="3">
        <v>100.7</v>
      </c>
      <c r="J604" s="9">
        <f t="shared" si="186"/>
        <v>2</v>
      </c>
      <c r="K604" s="5">
        <v>0</v>
      </c>
      <c r="L604" s="5">
        <v>2</v>
      </c>
      <c r="M604" s="11">
        <f t="shared" si="184"/>
        <v>35.96</v>
      </c>
      <c r="N604" s="11">
        <v>0</v>
      </c>
      <c r="O604" s="11">
        <v>35.96</v>
      </c>
      <c r="P604" s="11">
        <v>1295557.18</v>
      </c>
      <c r="Q604" s="11">
        <v>417308.12</v>
      </c>
      <c r="R604" s="11">
        <v>351299.62</v>
      </c>
      <c r="S604" s="11">
        <f t="shared" si="185"/>
        <v>526949.44</v>
      </c>
      <c r="T604" s="194"/>
      <c r="Z604" s="65"/>
      <c r="AA604" s="65"/>
    </row>
    <row r="605" spans="1:27" s="89" customFormat="1" ht="15.75" customHeight="1">
      <c r="A605" s="6" t="s">
        <v>110</v>
      </c>
      <c r="B605" s="6" t="s">
        <v>2102</v>
      </c>
      <c r="C605" s="7" t="s">
        <v>850</v>
      </c>
      <c r="D605" s="10">
        <v>39589</v>
      </c>
      <c r="E605" s="166">
        <v>42338</v>
      </c>
      <c r="F605" s="166">
        <v>42369</v>
      </c>
      <c r="G605" s="9">
        <v>26</v>
      </c>
      <c r="H605" s="9">
        <v>26</v>
      </c>
      <c r="I605" s="3">
        <v>198</v>
      </c>
      <c r="J605" s="9">
        <f t="shared" si="186"/>
        <v>6</v>
      </c>
      <c r="K605" s="9">
        <v>2</v>
      </c>
      <c r="L605" s="9">
        <v>4</v>
      </c>
      <c r="M605" s="11">
        <f t="shared" si="184"/>
        <v>198</v>
      </c>
      <c r="N605" s="11">
        <v>62.7</v>
      </c>
      <c r="O605" s="11">
        <v>135.3</v>
      </c>
      <c r="P605" s="11">
        <v>7133490.62</v>
      </c>
      <c r="Q605" s="11">
        <v>2297747.73</v>
      </c>
      <c r="R605" s="11">
        <v>1934297.1600000006</v>
      </c>
      <c r="S605" s="11">
        <f t="shared" si="185"/>
        <v>2901445.73</v>
      </c>
      <c r="T605" s="3"/>
      <c r="Z605" s="65"/>
      <c r="AA605" s="65"/>
    </row>
    <row r="606" spans="1:27" s="89" customFormat="1" ht="10.5">
      <c r="A606" s="6" t="s">
        <v>111</v>
      </c>
      <c r="B606" s="6" t="s">
        <v>812</v>
      </c>
      <c r="C606" s="7" t="s">
        <v>1723</v>
      </c>
      <c r="D606" s="10">
        <v>39589</v>
      </c>
      <c r="E606" s="166">
        <v>42338</v>
      </c>
      <c r="F606" s="166">
        <v>42369</v>
      </c>
      <c r="G606" s="9">
        <v>8</v>
      </c>
      <c r="H606" s="9">
        <v>8</v>
      </c>
      <c r="I606" s="3">
        <v>139.01</v>
      </c>
      <c r="J606" s="9">
        <f t="shared" si="186"/>
        <v>5</v>
      </c>
      <c r="K606" s="9">
        <v>1</v>
      </c>
      <c r="L606" s="9">
        <v>4</v>
      </c>
      <c r="M606" s="11">
        <f t="shared" si="184"/>
        <v>139.01</v>
      </c>
      <c r="N606" s="11">
        <v>22.7</v>
      </c>
      <c r="O606" s="11">
        <v>116.31</v>
      </c>
      <c r="P606" s="11">
        <v>5008214.8</v>
      </c>
      <c r="Q606" s="11">
        <v>1613181.37</v>
      </c>
      <c r="R606" s="11">
        <v>1358013.3699999996</v>
      </c>
      <c r="S606" s="11">
        <f t="shared" si="185"/>
        <v>2037020.06</v>
      </c>
      <c r="T606" s="3"/>
      <c r="Z606" s="65"/>
      <c r="AA606" s="65"/>
    </row>
    <row r="607" spans="1:27" s="89" customFormat="1" ht="10.5">
      <c r="A607" s="6" t="s">
        <v>112</v>
      </c>
      <c r="B607" s="6" t="s">
        <v>813</v>
      </c>
      <c r="C607" s="7" t="s">
        <v>1530</v>
      </c>
      <c r="D607" s="10">
        <v>39589</v>
      </c>
      <c r="E607" s="166">
        <v>42338</v>
      </c>
      <c r="F607" s="166">
        <v>42369</v>
      </c>
      <c r="G607" s="9">
        <v>15</v>
      </c>
      <c r="H607" s="9">
        <v>15</v>
      </c>
      <c r="I607" s="3">
        <v>153.43</v>
      </c>
      <c r="J607" s="9">
        <f t="shared" si="186"/>
        <v>6</v>
      </c>
      <c r="K607" s="9">
        <v>2</v>
      </c>
      <c r="L607" s="9">
        <v>4</v>
      </c>
      <c r="M607" s="11">
        <f t="shared" si="184"/>
        <v>124.08</v>
      </c>
      <c r="N607" s="11">
        <v>39</v>
      </c>
      <c r="O607" s="11">
        <v>85.08</v>
      </c>
      <c r="P607" s="11">
        <v>4422456.28</v>
      </c>
      <c r="Q607" s="11">
        <v>1424504.42</v>
      </c>
      <c r="R607" s="11">
        <v>1199180.7400000002</v>
      </c>
      <c r="S607" s="11">
        <f t="shared" si="185"/>
        <v>1798771.12</v>
      </c>
      <c r="T607" s="3"/>
      <c r="Z607" s="65"/>
      <c r="AA607" s="65"/>
    </row>
    <row r="608" spans="1:27" s="89" customFormat="1" ht="10.5">
      <c r="A608" s="6" t="s">
        <v>113</v>
      </c>
      <c r="B608" s="6" t="s">
        <v>828</v>
      </c>
      <c r="C608" s="7" t="s">
        <v>2229</v>
      </c>
      <c r="D608" s="10">
        <v>39589</v>
      </c>
      <c r="E608" s="166">
        <v>42338</v>
      </c>
      <c r="F608" s="166">
        <v>42369</v>
      </c>
      <c r="G608" s="9">
        <v>7</v>
      </c>
      <c r="H608" s="9">
        <v>7</v>
      </c>
      <c r="I608" s="3">
        <v>159.33</v>
      </c>
      <c r="J608" s="9">
        <f t="shared" si="186"/>
        <v>4</v>
      </c>
      <c r="K608" s="9">
        <v>2</v>
      </c>
      <c r="L608" s="9">
        <v>2</v>
      </c>
      <c r="M608" s="11">
        <f t="shared" si="184"/>
        <v>159.32999999999998</v>
      </c>
      <c r="N608" s="11">
        <v>80.21</v>
      </c>
      <c r="O608" s="11">
        <v>79.12</v>
      </c>
      <c r="P608" s="11">
        <v>5678835.91</v>
      </c>
      <c r="Q608" s="11">
        <v>1829193.17</v>
      </c>
      <c r="R608" s="11">
        <v>1539857.1</v>
      </c>
      <c r="S608" s="11">
        <f t="shared" si="185"/>
        <v>2309785.64</v>
      </c>
      <c r="T608" s="3"/>
      <c r="Z608" s="65"/>
      <c r="AA608" s="65"/>
    </row>
    <row r="609" spans="1:27" s="89" customFormat="1" ht="10.5">
      <c r="A609" s="6" t="s">
        <v>114</v>
      </c>
      <c r="B609" s="6" t="s">
        <v>814</v>
      </c>
      <c r="C609" s="7" t="s">
        <v>252</v>
      </c>
      <c r="D609" s="10">
        <v>39071</v>
      </c>
      <c r="E609" s="166">
        <v>42338</v>
      </c>
      <c r="F609" s="166">
        <v>42369</v>
      </c>
      <c r="G609" s="9">
        <v>9</v>
      </c>
      <c r="H609" s="9">
        <v>9</v>
      </c>
      <c r="I609" s="3">
        <v>169.7</v>
      </c>
      <c r="J609" s="9">
        <f t="shared" si="186"/>
        <v>6</v>
      </c>
      <c r="K609" s="9">
        <v>5</v>
      </c>
      <c r="L609" s="9">
        <v>1</v>
      </c>
      <c r="M609" s="11">
        <f t="shared" si="184"/>
        <v>169.7</v>
      </c>
      <c r="N609" s="11">
        <v>148.1</v>
      </c>
      <c r="O609" s="11">
        <v>21.6</v>
      </c>
      <c r="P609" s="11">
        <v>6048443.19</v>
      </c>
      <c r="Q609" s="11">
        <v>1948246.29</v>
      </c>
      <c r="R609" s="11">
        <v>1640078.7600000002</v>
      </c>
      <c r="S609" s="11">
        <f t="shared" si="185"/>
        <v>2460118.14</v>
      </c>
      <c r="T609" s="3"/>
      <c r="Z609" s="65"/>
      <c r="AA609" s="65"/>
    </row>
    <row r="610" spans="1:27" s="89" customFormat="1" ht="10.5">
      <c r="A610" s="6" t="s">
        <v>115</v>
      </c>
      <c r="B610" s="6" t="s">
        <v>815</v>
      </c>
      <c r="C610" s="7" t="s">
        <v>853</v>
      </c>
      <c r="D610" s="10" t="s">
        <v>1293</v>
      </c>
      <c r="E610" s="166">
        <v>42338</v>
      </c>
      <c r="F610" s="166">
        <v>42369</v>
      </c>
      <c r="G610" s="9">
        <v>4</v>
      </c>
      <c r="H610" s="9">
        <v>4</v>
      </c>
      <c r="I610" s="3">
        <v>211.2</v>
      </c>
      <c r="J610" s="9">
        <f t="shared" si="186"/>
        <v>4</v>
      </c>
      <c r="K610" s="9">
        <v>1</v>
      </c>
      <c r="L610" s="9">
        <v>3</v>
      </c>
      <c r="M610" s="11">
        <f t="shared" si="184"/>
        <v>142.7</v>
      </c>
      <c r="N610" s="11">
        <v>26.7</v>
      </c>
      <c r="O610" s="11">
        <v>116</v>
      </c>
      <c r="P610" s="11">
        <v>5086109.86</v>
      </c>
      <c r="Q610" s="11">
        <v>1638271.92</v>
      </c>
      <c r="R610" s="11">
        <v>1379135.1800000004</v>
      </c>
      <c r="S610" s="11">
        <f t="shared" si="185"/>
        <v>2068702.76</v>
      </c>
      <c r="T610" s="3"/>
      <c r="Z610" s="65"/>
      <c r="AA610" s="65"/>
    </row>
    <row r="611" spans="1:27" s="89" customFormat="1" ht="10.5">
      <c r="A611" s="6" t="s">
        <v>116</v>
      </c>
      <c r="B611" s="6" t="s">
        <v>816</v>
      </c>
      <c r="C611" s="7" t="s">
        <v>255</v>
      </c>
      <c r="D611" s="10">
        <v>39076</v>
      </c>
      <c r="E611" s="166">
        <v>42338</v>
      </c>
      <c r="F611" s="166">
        <v>42369</v>
      </c>
      <c r="G611" s="9">
        <v>24</v>
      </c>
      <c r="H611" s="9">
        <v>24</v>
      </c>
      <c r="I611" s="3">
        <v>333.13</v>
      </c>
      <c r="J611" s="9">
        <f t="shared" si="186"/>
        <v>7</v>
      </c>
      <c r="K611" s="9">
        <v>2</v>
      </c>
      <c r="L611" s="9">
        <v>5</v>
      </c>
      <c r="M611" s="11">
        <f t="shared" si="184"/>
        <v>294.3</v>
      </c>
      <c r="N611" s="11">
        <v>77.34</v>
      </c>
      <c r="O611" s="11">
        <v>216.96</v>
      </c>
      <c r="P611" s="11">
        <v>10489433.29</v>
      </c>
      <c r="Q611" s="11">
        <v>3378720.58</v>
      </c>
      <c r="R611" s="11">
        <v>2844285.079999999</v>
      </c>
      <c r="S611" s="11">
        <f t="shared" si="185"/>
        <v>4266427.63</v>
      </c>
      <c r="T611" s="3"/>
      <c r="Z611" s="65"/>
      <c r="AA611" s="65"/>
    </row>
    <row r="612" spans="1:27" ht="10.5">
      <c r="A612" s="6" t="s">
        <v>117</v>
      </c>
      <c r="B612" s="6" t="s">
        <v>818</v>
      </c>
      <c r="C612" s="7" t="s">
        <v>1522</v>
      </c>
      <c r="D612" s="10">
        <v>39924</v>
      </c>
      <c r="E612" s="166">
        <v>42338</v>
      </c>
      <c r="F612" s="166">
        <v>42369</v>
      </c>
      <c r="G612" s="9">
        <v>9</v>
      </c>
      <c r="H612" s="9">
        <v>9</v>
      </c>
      <c r="I612" s="3">
        <v>111.8</v>
      </c>
      <c r="J612" s="9">
        <f t="shared" si="186"/>
        <v>3</v>
      </c>
      <c r="K612" s="9">
        <v>1</v>
      </c>
      <c r="L612" s="9">
        <v>2</v>
      </c>
      <c r="M612" s="11">
        <f t="shared" si="184"/>
        <v>111.8</v>
      </c>
      <c r="N612" s="11">
        <v>40.2</v>
      </c>
      <c r="O612" s="11">
        <v>71.6</v>
      </c>
      <c r="P612" s="11">
        <v>3797351.49</v>
      </c>
      <c r="Q612" s="11">
        <v>1223153.75</v>
      </c>
      <c r="R612" s="11">
        <v>1029679.1000000003</v>
      </c>
      <c r="S612" s="11">
        <f t="shared" si="185"/>
        <v>1544518.64</v>
      </c>
      <c r="T612" s="5"/>
      <c r="Z612" s="65"/>
      <c r="AA612" s="65"/>
    </row>
    <row r="613" spans="1:34" ht="10.5">
      <c r="A613" s="6" t="s">
        <v>37</v>
      </c>
      <c r="B613" s="6" t="s">
        <v>823</v>
      </c>
      <c r="C613" s="7" t="s">
        <v>1294</v>
      </c>
      <c r="D613" s="10">
        <v>40449</v>
      </c>
      <c r="E613" s="166">
        <v>42338</v>
      </c>
      <c r="F613" s="166">
        <v>42369</v>
      </c>
      <c r="G613" s="9">
        <v>15</v>
      </c>
      <c r="H613" s="9">
        <v>15</v>
      </c>
      <c r="I613" s="3">
        <v>202.6</v>
      </c>
      <c r="J613" s="9">
        <f t="shared" si="186"/>
        <v>4</v>
      </c>
      <c r="K613" s="9">
        <v>3</v>
      </c>
      <c r="L613" s="9">
        <v>1</v>
      </c>
      <c r="M613" s="11">
        <f t="shared" si="184"/>
        <v>122.5</v>
      </c>
      <c r="N613" s="11">
        <v>76.3</v>
      </c>
      <c r="O613" s="11">
        <v>46.2</v>
      </c>
      <c r="P613" s="11">
        <v>4160783.15</v>
      </c>
      <c r="Q613" s="11">
        <v>1340217.65</v>
      </c>
      <c r="R613" s="11">
        <v>1128226.2</v>
      </c>
      <c r="S613" s="11">
        <v>1692339.3</v>
      </c>
      <c r="T613" s="11"/>
      <c r="Z613" s="65"/>
      <c r="AA613" s="65"/>
      <c r="AB613" s="103"/>
      <c r="AC613" s="103"/>
      <c r="AD613" s="103"/>
      <c r="AE613" s="103"/>
      <c r="AF613" s="103"/>
      <c r="AG613" s="103"/>
      <c r="AH613" s="103"/>
    </row>
    <row r="614" spans="1:34" ht="10.5">
      <c r="A614" s="6" t="s">
        <v>2190</v>
      </c>
      <c r="B614" s="6" t="s">
        <v>817</v>
      </c>
      <c r="C614" s="7" t="s">
        <v>2222</v>
      </c>
      <c r="D614" s="10">
        <v>40497</v>
      </c>
      <c r="E614" s="166">
        <v>42338</v>
      </c>
      <c r="F614" s="166">
        <v>42369</v>
      </c>
      <c r="G614" s="9">
        <v>25</v>
      </c>
      <c r="H614" s="9">
        <v>25</v>
      </c>
      <c r="I614" s="3">
        <v>321.5</v>
      </c>
      <c r="J614" s="9">
        <f t="shared" si="186"/>
        <v>8</v>
      </c>
      <c r="K614" s="9">
        <v>3</v>
      </c>
      <c r="L614" s="9">
        <v>5</v>
      </c>
      <c r="M614" s="11">
        <f t="shared" si="184"/>
        <v>321.5</v>
      </c>
      <c r="N614" s="11">
        <v>112.9</v>
      </c>
      <c r="O614" s="11">
        <v>208.6</v>
      </c>
      <c r="P614" s="11">
        <v>10919932.96</v>
      </c>
      <c r="Q614" s="11">
        <v>3517387.56</v>
      </c>
      <c r="R614" s="11">
        <v>2961018.16</v>
      </c>
      <c r="S614" s="11">
        <f t="shared" si="185"/>
        <v>4441527.24</v>
      </c>
      <c r="T614" s="5"/>
      <c r="Z614" s="65"/>
      <c r="AA614" s="65"/>
      <c r="AB614" s="103"/>
      <c r="AC614" s="103"/>
      <c r="AD614" s="103"/>
      <c r="AE614" s="103"/>
      <c r="AF614" s="103"/>
      <c r="AG614" s="103"/>
      <c r="AH614" s="103"/>
    </row>
    <row r="615" spans="1:27" s="55" customFormat="1" ht="11.25" customHeight="1">
      <c r="A615" s="6" t="s">
        <v>839</v>
      </c>
      <c r="B615" s="6" t="s">
        <v>833</v>
      </c>
      <c r="C615" s="7" t="s">
        <v>183</v>
      </c>
      <c r="D615" s="10">
        <v>40749</v>
      </c>
      <c r="E615" s="8">
        <v>42338</v>
      </c>
      <c r="F615" s="8">
        <v>42368</v>
      </c>
      <c r="G615" s="9">
        <v>13</v>
      </c>
      <c r="H615" s="9">
        <v>6</v>
      </c>
      <c r="I615" s="3">
        <v>216</v>
      </c>
      <c r="J615" s="9">
        <f t="shared" si="186"/>
        <v>3</v>
      </c>
      <c r="K615" s="9">
        <v>1</v>
      </c>
      <c r="L615" s="9">
        <v>2</v>
      </c>
      <c r="M615" s="11">
        <f t="shared" si="184"/>
        <v>69.8</v>
      </c>
      <c r="N615" s="4">
        <v>26.4</v>
      </c>
      <c r="O615" s="4">
        <v>43.4</v>
      </c>
      <c r="P615" s="72">
        <v>2413277.63</v>
      </c>
      <c r="Q615" s="72">
        <v>777333.78</v>
      </c>
      <c r="R615" s="72">
        <v>654377.54</v>
      </c>
      <c r="S615" s="72">
        <v>981566.31</v>
      </c>
      <c r="T615" s="56"/>
      <c r="Z615" s="66"/>
      <c r="AA615" s="66"/>
    </row>
    <row r="616" spans="1:34" ht="32.25" customHeight="1">
      <c r="A616" s="31"/>
      <c r="B616" s="266" t="s">
        <v>1501</v>
      </c>
      <c r="C616" s="79"/>
      <c r="D616" s="62"/>
      <c r="E616" s="80"/>
      <c r="F616" s="80"/>
      <c r="G616" s="57">
        <f aca="true" t="shared" si="187" ref="G616:S616">G619+G623+G627+G630+G633+G636+G640+G643+G647+G654+G658+G661+G665+G669+G673+G676+G680+G684+G688+G650</f>
        <v>195</v>
      </c>
      <c r="H616" s="57">
        <f t="shared" si="187"/>
        <v>86</v>
      </c>
      <c r="I616" s="13">
        <f t="shared" si="187"/>
        <v>5133.28</v>
      </c>
      <c r="J616" s="57">
        <f t="shared" si="187"/>
        <v>38</v>
      </c>
      <c r="K616" s="57">
        <f t="shared" si="187"/>
        <v>8</v>
      </c>
      <c r="L616" s="57">
        <f t="shared" si="187"/>
        <v>30</v>
      </c>
      <c r="M616" s="13">
        <f t="shared" si="187"/>
        <v>1421.9300000000003</v>
      </c>
      <c r="N616" s="13">
        <f t="shared" si="187"/>
        <v>306.5</v>
      </c>
      <c r="O616" s="13">
        <f t="shared" si="187"/>
        <v>1115.43</v>
      </c>
      <c r="P616" s="13">
        <f t="shared" si="187"/>
        <v>13196882</v>
      </c>
      <c r="Q616" s="13">
        <f t="shared" si="187"/>
        <v>0</v>
      </c>
      <c r="R616" s="13">
        <f t="shared" si="187"/>
        <v>8527807.77</v>
      </c>
      <c r="S616" s="13">
        <f t="shared" si="187"/>
        <v>4669074.2299999995</v>
      </c>
      <c r="T616" s="57">
        <f>T619+T623+T627+T630+T633+T636+T640+T643+T647+T654+T658+T661+T665+T669+T673+T676+T680+T684+T688</f>
        <v>0</v>
      </c>
      <c r="U616" s="57">
        <f>U619+U630+U633+U640+U643+U647+U654+U658+U661+U665+U669+U673+U676+U684</f>
        <v>0</v>
      </c>
      <c r="V616" s="57">
        <f>V619+V630+V633+V640+V643+V647+V654+V658+V661+V665+V669+V673+V676+V684</f>
        <v>0</v>
      </c>
      <c r="W616" s="57">
        <f>W619+W630+W633+W640+W643+W647+W654+W658+W661+W665+W669+W673+W676+W684</f>
        <v>0</v>
      </c>
      <c r="X616" s="57">
        <f>X619+X630+X633+X640+X643+X647+X654+X658+X661+X665+X669+X673+X676+X684</f>
        <v>0</v>
      </c>
      <c r="Y616" s="57">
        <f>Y619+Y630+Y633+Y640+Y643+Y647+Y654+Y658+Y661+Y665+Y669+Y673+Y676+Y684</f>
        <v>0</v>
      </c>
      <c r="Z616" s="57"/>
      <c r="AA616" s="57"/>
      <c r="AB616" s="196"/>
      <c r="AC616" s="196"/>
      <c r="AD616" s="196"/>
      <c r="AE616" s="196"/>
      <c r="AF616" s="196"/>
      <c r="AG616" s="196"/>
      <c r="AH616" s="196"/>
    </row>
    <row r="617" spans="1:34" ht="23.25" customHeight="1">
      <c r="A617" s="31"/>
      <c r="B617" s="29" t="s">
        <v>25</v>
      </c>
      <c r="C617" s="79"/>
      <c r="D617" s="62"/>
      <c r="E617" s="80"/>
      <c r="F617" s="80"/>
      <c r="G617" s="57"/>
      <c r="H617" s="57"/>
      <c r="I617" s="13"/>
      <c r="J617" s="57"/>
      <c r="K617" s="57"/>
      <c r="L617" s="57"/>
      <c r="M617" s="13"/>
      <c r="N617" s="13"/>
      <c r="O617" s="13"/>
      <c r="P617" s="13"/>
      <c r="Q617" s="13"/>
      <c r="R617" s="13"/>
      <c r="S617" s="13"/>
      <c r="T617" s="13"/>
      <c r="U617" s="197"/>
      <c r="V617" s="197"/>
      <c r="W617" s="197"/>
      <c r="X617" s="197"/>
      <c r="Y617" s="197"/>
      <c r="Z617" s="13"/>
      <c r="AA617" s="57"/>
      <c r="AB617" s="196"/>
      <c r="AC617" s="196"/>
      <c r="AD617" s="196"/>
      <c r="AE617" s="196"/>
      <c r="AF617" s="196"/>
      <c r="AG617" s="196"/>
      <c r="AH617" s="196"/>
    </row>
    <row r="618" spans="1:34" ht="21" customHeight="1">
      <c r="A618" s="31"/>
      <c r="B618" s="53" t="s">
        <v>767</v>
      </c>
      <c r="C618" s="79"/>
      <c r="D618" s="62"/>
      <c r="E618" s="80"/>
      <c r="F618" s="80"/>
      <c r="G618" s="57"/>
      <c r="H618" s="57"/>
      <c r="I618" s="13"/>
      <c r="J618" s="57"/>
      <c r="K618" s="57"/>
      <c r="L618" s="57"/>
      <c r="M618" s="13"/>
      <c r="N618" s="13"/>
      <c r="O618" s="13"/>
      <c r="P618" s="13"/>
      <c r="Q618" s="13"/>
      <c r="R618" s="13"/>
      <c r="S618" s="13"/>
      <c r="T618" s="13"/>
      <c r="U618" s="197"/>
      <c r="V618" s="197"/>
      <c r="W618" s="197"/>
      <c r="X618" s="197"/>
      <c r="Y618" s="197"/>
      <c r="Z618" s="13"/>
      <c r="AA618" s="57"/>
      <c r="AB618" s="196"/>
      <c r="AC618" s="196"/>
      <c r="AD618" s="196"/>
      <c r="AE618" s="196"/>
      <c r="AF618" s="196"/>
      <c r="AG618" s="196"/>
      <c r="AH618" s="196"/>
    </row>
    <row r="619" spans="1:34" s="55" customFormat="1" ht="31.5">
      <c r="A619" s="98"/>
      <c r="B619" s="1" t="s">
        <v>772</v>
      </c>
      <c r="C619" s="5" t="s">
        <v>1721</v>
      </c>
      <c r="D619" s="10" t="s">
        <v>1721</v>
      </c>
      <c r="E619" s="5" t="s">
        <v>1721</v>
      </c>
      <c r="F619" s="5" t="s">
        <v>1721</v>
      </c>
      <c r="G619" s="9">
        <f aca="true" t="shared" si="188" ref="G619:Y619">G620</f>
        <v>3</v>
      </c>
      <c r="H619" s="9">
        <f t="shared" si="188"/>
        <v>1</v>
      </c>
      <c r="I619" s="11">
        <f t="shared" si="188"/>
        <v>215.8</v>
      </c>
      <c r="J619" s="9">
        <f t="shared" si="188"/>
        <v>1</v>
      </c>
      <c r="K619" s="9">
        <f t="shared" si="188"/>
        <v>0</v>
      </c>
      <c r="L619" s="9">
        <f t="shared" si="188"/>
        <v>1</v>
      </c>
      <c r="M619" s="11">
        <f t="shared" si="188"/>
        <v>47.6</v>
      </c>
      <c r="N619" s="11">
        <f t="shared" si="188"/>
        <v>0</v>
      </c>
      <c r="O619" s="11">
        <f t="shared" si="188"/>
        <v>47.6</v>
      </c>
      <c r="P619" s="11">
        <f t="shared" si="188"/>
        <v>0</v>
      </c>
      <c r="Q619" s="11">
        <f t="shared" si="188"/>
        <v>0</v>
      </c>
      <c r="R619" s="11">
        <f t="shared" si="188"/>
        <v>0</v>
      </c>
      <c r="S619" s="11">
        <f t="shared" si="188"/>
        <v>0</v>
      </c>
      <c r="T619" s="9"/>
      <c r="U619" s="9">
        <f t="shared" si="188"/>
        <v>0</v>
      </c>
      <c r="V619" s="9">
        <f t="shared" si="188"/>
        <v>0</v>
      </c>
      <c r="W619" s="9">
        <f t="shared" si="188"/>
        <v>0</v>
      </c>
      <c r="X619" s="9">
        <f t="shared" si="188"/>
        <v>0</v>
      </c>
      <c r="Y619" s="9">
        <f t="shared" si="188"/>
        <v>0</v>
      </c>
      <c r="Z619" s="9"/>
      <c r="AA619" s="9"/>
      <c r="AB619" s="106"/>
      <c r="AC619" s="106"/>
      <c r="AD619" s="107"/>
      <c r="AE619" s="107"/>
      <c r="AF619" s="107"/>
      <c r="AG619" s="107"/>
      <c r="AH619" s="107"/>
    </row>
    <row r="620" spans="1:34" s="55" customFormat="1" ht="10.5">
      <c r="A620" s="6" t="s">
        <v>1903</v>
      </c>
      <c r="B620" s="1" t="s">
        <v>2088</v>
      </c>
      <c r="C620" s="3" t="s">
        <v>1896</v>
      </c>
      <c r="D620" s="10" t="s">
        <v>2154</v>
      </c>
      <c r="E620" s="166">
        <v>42338</v>
      </c>
      <c r="F620" s="166">
        <v>42369</v>
      </c>
      <c r="G620" s="9">
        <v>3</v>
      </c>
      <c r="H620" s="9">
        <v>1</v>
      </c>
      <c r="I620" s="3">
        <v>215.8</v>
      </c>
      <c r="J620" s="9">
        <f>SUM(K620:L620)</f>
        <v>1</v>
      </c>
      <c r="K620" s="9">
        <v>0</v>
      </c>
      <c r="L620" s="9">
        <v>1</v>
      </c>
      <c r="M620" s="11">
        <f>SUM(N620:O620)</f>
        <v>47.6</v>
      </c>
      <c r="N620" s="3">
        <v>0</v>
      </c>
      <c r="O620" s="3">
        <v>47.6</v>
      </c>
      <c r="P620" s="72">
        <v>0</v>
      </c>
      <c r="Q620" s="72"/>
      <c r="R620" s="72"/>
      <c r="S620" s="72"/>
      <c r="T620" s="56"/>
      <c r="Z620" s="66"/>
      <c r="AA620" s="66"/>
      <c r="AB620" s="107"/>
      <c r="AC620" s="107"/>
      <c r="AD620" s="107"/>
      <c r="AE620" s="107"/>
      <c r="AF620" s="107"/>
      <c r="AG620" s="107"/>
      <c r="AH620" s="107"/>
    </row>
    <row r="621" spans="1:34" s="55" customFormat="1" ht="22.5" customHeight="1">
      <c r="A621" s="6"/>
      <c r="B621" s="29" t="s">
        <v>854</v>
      </c>
      <c r="C621" s="5"/>
      <c r="D621" s="10"/>
      <c r="E621" s="8"/>
      <c r="F621" s="8"/>
      <c r="G621" s="9"/>
      <c r="H621" s="9"/>
      <c r="I621" s="3"/>
      <c r="J621" s="9"/>
      <c r="K621" s="9"/>
      <c r="L621" s="9"/>
      <c r="M621" s="11"/>
      <c r="N621" s="3"/>
      <c r="O621" s="3"/>
      <c r="P621" s="72"/>
      <c r="Q621" s="72"/>
      <c r="R621" s="72"/>
      <c r="S621" s="72"/>
      <c r="T621" s="56"/>
      <c r="Z621" s="65"/>
      <c r="AA621" s="65"/>
      <c r="AB621" s="107"/>
      <c r="AC621" s="107"/>
      <c r="AD621" s="107"/>
      <c r="AE621" s="107"/>
      <c r="AF621" s="107"/>
      <c r="AG621" s="107"/>
      <c r="AH621" s="107"/>
    </row>
    <row r="622" spans="1:34" s="55" customFormat="1" ht="22.5" customHeight="1">
      <c r="A622" s="6"/>
      <c r="B622" s="53" t="s">
        <v>1443</v>
      </c>
      <c r="C622" s="5"/>
      <c r="D622" s="10"/>
      <c r="E622" s="8"/>
      <c r="F622" s="8"/>
      <c r="G622" s="9"/>
      <c r="H622" s="9"/>
      <c r="I622" s="3"/>
      <c r="J622" s="9"/>
      <c r="K622" s="9"/>
      <c r="L622" s="9"/>
      <c r="M622" s="11"/>
      <c r="N622" s="3"/>
      <c r="O622" s="3"/>
      <c r="P622" s="72"/>
      <c r="Q622" s="72"/>
      <c r="R622" s="72"/>
      <c r="S622" s="72"/>
      <c r="T622" s="56"/>
      <c r="Z622" s="65"/>
      <c r="AA622" s="65"/>
      <c r="AB622" s="107"/>
      <c r="AC622" s="107"/>
      <c r="AD622" s="107"/>
      <c r="AE622" s="107"/>
      <c r="AF622" s="107"/>
      <c r="AG622" s="107"/>
      <c r="AH622" s="107"/>
    </row>
    <row r="623" spans="1:34" s="55" customFormat="1" ht="35.25" customHeight="1">
      <c r="A623" s="6"/>
      <c r="B623" s="30" t="s">
        <v>463</v>
      </c>
      <c r="C623" s="5"/>
      <c r="D623" s="10"/>
      <c r="E623" s="8"/>
      <c r="F623" s="8"/>
      <c r="G623" s="9">
        <f>G624+G625</f>
        <v>9</v>
      </c>
      <c r="H623" s="9">
        <f aca="true" t="shared" si="189" ref="H623:O623">H624+H625</f>
        <v>9</v>
      </c>
      <c r="I623" s="11">
        <f t="shared" si="189"/>
        <v>631.4000000000001</v>
      </c>
      <c r="J623" s="9">
        <f t="shared" si="189"/>
        <v>4</v>
      </c>
      <c r="K623" s="9">
        <f t="shared" si="189"/>
        <v>0</v>
      </c>
      <c r="L623" s="9">
        <f t="shared" si="189"/>
        <v>4</v>
      </c>
      <c r="M623" s="11">
        <f t="shared" si="189"/>
        <v>220.39999999999998</v>
      </c>
      <c r="N623" s="11">
        <f t="shared" si="189"/>
        <v>0</v>
      </c>
      <c r="O623" s="11">
        <f t="shared" si="189"/>
        <v>220.39999999999998</v>
      </c>
      <c r="P623" s="72">
        <v>0</v>
      </c>
      <c r="Q623" s="72"/>
      <c r="R623" s="72"/>
      <c r="S623" s="72"/>
      <c r="T623" s="56"/>
      <c r="Z623" s="65"/>
      <c r="AA623" s="65"/>
      <c r="AB623" s="107"/>
      <c r="AC623" s="107"/>
      <c r="AD623" s="107"/>
      <c r="AE623" s="107"/>
      <c r="AF623" s="107"/>
      <c r="AG623" s="107"/>
      <c r="AH623" s="107"/>
    </row>
    <row r="624" spans="1:34" s="55" customFormat="1" ht="11.25" customHeight="1">
      <c r="A624" s="6" t="s">
        <v>1520</v>
      </c>
      <c r="B624" s="1" t="s">
        <v>1149</v>
      </c>
      <c r="C624" s="9">
        <v>56</v>
      </c>
      <c r="D624" s="10" t="s">
        <v>1414</v>
      </c>
      <c r="E624" s="8">
        <v>42338</v>
      </c>
      <c r="F624" s="8">
        <v>42369</v>
      </c>
      <c r="G624" s="9">
        <v>1</v>
      </c>
      <c r="H624" s="9">
        <v>1</v>
      </c>
      <c r="I624" s="3">
        <v>195.3</v>
      </c>
      <c r="J624" s="9">
        <f>SUM(K624:L624)</f>
        <v>1</v>
      </c>
      <c r="K624" s="9">
        <v>0</v>
      </c>
      <c r="L624" s="9">
        <v>1</v>
      </c>
      <c r="M624" s="11">
        <f>SUM(N624:O624)</f>
        <v>63.3</v>
      </c>
      <c r="N624" s="3">
        <v>0</v>
      </c>
      <c r="O624" s="3">
        <v>63.3</v>
      </c>
      <c r="P624" s="72">
        <v>0</v>
      </c>
      <c r="Q624" s="72"/>
      <c r="R624" s="72"/>
      <c r="S624" s="72"/>
      <c r="T624" s="56"/>
      <c r="Z624" s="65"/>
      <c r="AA624" s="65"/>
      <c r="AB624" s="107"/>
      <c r="AC624" s="107"/>
      <c r="AD624" s="107"/>
      <c r="AE624" s="107"/>
      <c r="AF624" s="107"/>
      <c r="AG624" s="107"/>
      <c r="AH624" s="107"/>
    </row>
    <row r="625" spans="1:34" s="55" customFormat="1" ht="22.5" customHeight="1">
      <c r="A625" s="6" t="s">
        <v>1524</v>
      </c>
      <c r="B625" s="28" t="s">
        <v>755</v>
      </c>
      <c r="C625" s="9">
        <v>57</v>
      </c>
      <c r="D625" s="10">
        <v>35697</v>
      </c>
      <c r="E625" s="10">
        <v>42338</v>
      </c>
      <c r="F625" s="10">
        <v>42369</v>
      </c>
      <c r="G625" s="9">
        <v>8</v>
      </c>
      <c r="H625" s="9">
        <v>8</v>
      </c>
      <c r="I625" s="3">
        <v>436.1</v>
      </c>
      <c r="J625" s="9">
        <f>SUM(K625:L625)</f>
        <v>3</v>
      </c>
      <c r="K625" s="9">
        <v>0</v>
      </c>
      <c r="L625" s="9">
        <v>3</v>
      </c>
      <c r="M625" s="11">
        <f>SUM(N625:O625)</f>
        <v>157.1</v>
      </c>
      <c r="N625" s="11">
        <v>0</v>
      </c>
      <c r="O625" s="11">
        <v>157.1</v>
      </c>
      <c r="P625" s="72">
        <v>0</v>
      </c>
      <c r="Q625" s="11"/>
      <c r="R625" s="11"/>
      <c r="S625" s="72"/>
      <c r="T625" s="56"/>
      <c r="Z625" s="65"/>
      <c r="AA625" s="65"/>
      <c r="AB625" s="107"/>
      <c r="AC625" s="107"/>
      <c r="AD625" s="107"/>
      <c r="AE625" s="107"/>
      <c r="AF625" s="107"/>
      <c r="AG625" s="107"/>
      <c r="AH625" s="107"/>
    </row>
    <row r="626" spans="1:34" s="55" customFormat="1" ht="22.5" customHeight="1">
      <c r="A626" s="6"/>
      <c r="B626" s="53" t="s">
        <v>2105</v>
      </c>
      <c r="C626" s="9"/>
      <c r="D626" s="10"/>
      <c r="E626" s="10"/>
      <c r="F626" s="10"/>
      <c r="G626" s="9"/>
      <c r="H626" s="9"/>
      <c r="I626" s="3"/>
      <c r="J626" s="9"/>
      <c r="K626" s="9"/>
      <c r="L626" s="9"/>
      <c r="M626" s="11"/>
      <c r="N626" s="11"/>
      <c r="O626" s="11"/>
      <c r="P626" s="11"/>
      <c r="Q626" s="11"/>
      <c r="R626" s="11"/>
      <c r="S626" s="72"/>
      <c r="T626" s="56"/>
      <c r="Z626" s="65"/>
      <c r="AA626" s="65"/>
      <c r="AB626" s="107"/>
      <c r="AC626" s="107"/>
      <c r="AD626" s="107"/>
      <c r="AE626" s="107"/>
      <c r="AF626" s="107"/>
      <c r="AG626" s="107"/>
      <c r="AH626" s="107"/>
    </row>
    <row r="627" spans="1:34" s="55" customFormat="1" ht="33" customHeight="1">
      <c r="A627" s="6"/>
      <c r="B627" s="30" t="s">
        <v>1367</v>
      </c>
      <c r="C627" s="9"/>
      <c r="D627" s="10"/>
      <c r="E627" s="10"/>
      <c r="F627" s="10"/>
      <c r="G627" s="9">
        <f>G628</f>
        <v>7</v>
      </c>
      <c r="H627" s="9">
        <f aca="true" t="shared" si="190" ref="H627:O627">H628</f>
        <v>7</v>
      </c>
      <c r="I627" s="11">
        <f t="shared" si="190"/>
        <v>101.2</v>
      </c>
      <c r="J627" s="9">
        <f t="shared" si="190"/>
        <v>2</v>
      </c>
      <c r="K627" s="9">
        <f t="shared" si="190"/>
        <v>0</v>
      </c>
      <c r="L627" s="9">
        <f t="shared" si="190"/>
        <v>2</v>
      </c>
      <c r="M627" s="11">
        <f t="shared" si="190"/>
        <v>53.1</v>
      </c>
      <c r="N627" s="11">
        <f t="shared" si="190"/>
        <v>0</v>
      </c>
      <c r="O627" s="11">
        <f t="shared" si="190"/>
        <v>53.1</v>
      </c>
      <c r="P627" s="72">
        <v>0</v>
      </c>
      <c r="Q627" s="11"/>
      <c r="R627" s="11"/>
      <c r="S627" s="72"/>
      <c r="T627" s="56"/>
      <c r="Z627" s="65"/>
      <c r="AA627" s="65"/>
      <c r="AB627" s="107"/>
      <c r="AC627" s="107"/>
      <c r="AD627" s="107"/>
      <c r="AE627" s="107"/>
      <c r="AF627" s="107"/>
      <c r="AG627" s="107"/>
      <c r="AH627" s="107"/>
    </row>
    <row r="628" spans="1:34" s="55" customFormat="1" ht="11.25" customHeight="1">
      <c r="A628" s="6" t="s">
        <v>1522</v>
      </c>
      <c r="B628" s="1" t="s">
        <v>2106</v>
      </c>
      <c r="C628" s="9">
        <v>55</v>
      </c>
      <c r="D628" s="10">
        <v>40683</v>
      </c>
      <c r="E628" s="10">
        <v>42338</v>
      </c>
      <c r="F628" s="10">
        <v>42369</v>
      </c>
      <c r="G628" s="9">
        <v>7</v>
      </c>
      <c r="H628" s="9">
        <v>7</v>
      </c>
      <c r="I628" s="3">
        <v>101.2</v>
      </c>
      <c r="J628" s="9">
        <f>K628+L628</f>
        <v>2</v>
      </c>
      <c r="K628" s="9">
        <v>0</v>
      </c>
      <c r="L628" s="9">
        <v>2</v>
      </c>
      <c r="M628" s="11">
        <f>N628+O628</f>
        <v>53.1</v>
      </c>
      <c r="N628" s="11"/>
      <c r="O628" s="11">
        <v>53.1</v>
      </c>
      <c r="P628" s="72">
        <v>0</v>
      </c>
      <c r="Q628" s="11"/>
      <c r="R628" s="11"/>
      <c r="S628" s="72"/>
      <c r="T628" s="56"/>
      <c r="Z628" s="65"/>
      <c r="AA628" s="65"/>
      <c r="AB628" s="107"/>
      <c r="AC628" s="107"/>
      <c r="AD628" s="107"/>
      <c r="AE628" s="107"/>
      <c r="AF628" s="107"/>
      <c r="AG628" s="107"/>
      <c r="AH628" s="107"/>
    </row>
    <row r="629" spans="1:27" s="55" customFormat="1" ht="21">
      <c r="A629" s="99"/>
      <c r="B629" s="53" t="s">
        <v>240</v>
      </c>
      <c r="C629" s="5"/>
      <c r="D629" s="10"/>
      <c r="E629" s="5"/>
      <c r="F629" s="5"/>
      <c r="G629" s="9"/>
      <c r="H629" s="9"/>
      <c r="I629" s="11"/>
      <c r="J629" s="9"/>
      <c r="K629" s="9"/>
      <c r="L629" s="9"/>
      <c r="M629" s="11"/>
      <c r="N629" s="11"/>
      <c r="O629" s="11"/>
      <c r="P629" s="72"/>
      <c r="Q629" s="72"/>
      <c r="R629" s="72"/>
      <c r="S629" s="72"/>
      <c r="T629" s="56"/>
      <c r="Z629" s="65"/>
      <c r="AA629" s="65"/>
    </row>
    <row r="630" spans="1:27" s="55" customFormat="1" ht="31.5">
      <c r="A630" s="99"/>
      <c r="B630" s="30" t="s">
        <v>1367</v>
      </c>
      <c r="C630" s="5" t="s">
        <v>1721</v>
      </c>
      <c r="D630" s="10" t="s">
        <v>1721</v>
      </c>
      <c r="E630" s="5" t="s">
        <v>1721</v>
      </c>
      <c r="F630" s="5" t="s">
        <v>1721</v>
      </c>
      <c r="G630" s="9">
        <f>SUM(G631)</f>
        <v>12</v>
      </c>
      <c r="H630" s="9">
        <f aca="true" t="shared" si="191" ref="H630:Y630">SUM(H631)</f>
        <v>2</v>
      </c>
      <c r="I630" s="11">
        <f t="shared" si="191"/>
        <v>381.2</v>
      </c>
      <c r="J630" s="9">
        <f t="shared" si="191"/>
        <v>1</v>
      </c>
      <c r="K630" s="9">
        <f t="shared" si="191"/>
        <v>0</v>
      </c>
      <c r="L630" s="9">
        <f t="shared" si="191"/>
        <v>1</v>
      </c>
      <c r="M630" s="11">
        <f t="shared" si="191"/>
        <v>11.63</v>
      </c>
      <c r="N630" s="11">
        <f t="shared" si="191"/>
        <v>0</v>
      </c>
      <c r="O630" s="11">
        <f t="shared" si="191"/>
        <v>11.63</v>
      </c>
      <c r="P630" s="11">
        <f t="shared" si="191"/>
        <v>0</v>
      </c>
      <c r="Q630" s="11">
        <f t="shared" si="191"/>
        <v>0</v>
      </c>
      <c r="R630" s="11">
        <f t="shared" si="191"/>
        <v>0</v>
      </c>
      <c r="S630" s="11">
        <f t="shared" si="191"/>
        <v>0</v>
      </c>
      <c r="T630" s="11"/>
      <c r="U630" s="11">
        <f t="shared" si="191"/>
        <v>0</v>
      </c>
      <c r="V630" s="11">
        <f t="shared" si="191"/>
        <v>0</v>
      </c>
      <c r="W630" s="11">
        <f t="shared" si="191"/>
        <v>0</v>
      </c>
      <c r="X630" s="11">
        <f t="shared" si="191"/>
        <v>0</v>
      </c>
      <c r="Y630" s="11">
        <f t="shared" si="191"/>
        <v>0</v>
      </c>
      <c r="Z630" s="11"/>
      <c r="AA630" s="11"/>
    </row>
    <row r="631" spans="1:27" s="91" customFormat="1" ht="10.5">
      <c r="A631" s="6" t="s">
        <v>2220</v>
      </c>
      <c r="B631" s="6" t="s">
        <v>1222</v>
      </c>
      <c r="C631" s="7" t="s">
        <v>1521</v>
      </c>
      <c r="D631" s="10">
        <v>35823</v>
      </c>
      <c r="E631" s="166">
        <v>42338</v>
      </c>
      <c r="F631" s="166">
        <v>42369</v>
      </c>
      <c r="G631" s="9">
        <v>12</v>
      </c>
      <c r="H631" s="9">
        <v>2</v>
      </c>
      <c r="I631" s="3">
        <v>381.2</v>
      </c>
      <c r="J631" s="9">
        <f>SUM(K631:L631)</f>
        <v>1</v>
      </c>
      <c r="K631" s="9">
        <v>0</v>
      </c>
      <c r="L631" s="9">
        <v>1</v>
      </c>
      <c r="M631" s="11">
        <f>SUM(N631:O631)</f>
        <v>11.63</v>
      </c>
      <c r="N631" s="11">
        <v>0</v>
      </c>
      <c r="O631" s="11">
        <v>11.63</v>
      </c>
      <c r="P631" s="72">
        <v>0</v>
      </c>
      <c r="Q631" s="72"/>
      <c r="R631" s="72"/>
      <c r="S631" s="72"/>
      <c r="T631" s="90"/>
      <c r="Z631" s="65"/>
      <c r="AA631" s="65"/>
    </row>
    <row r="632" spans="1:27" s="89" customFormat="1" ht="21">
      <c r="A632" s="31"/>
      <c r="B632" s="12" t="s">
        <v>1406</v>
      </c>
      <c r="C632" s="3"/>
      <c r="D632" s="10"/>
      <c r="E632" s="3"/>
      <c r="F632" s="3"/>
      <c r="G632" s="9"/>
      <c r="H632" s="9"/>
      <c r="I632" s="11"/>
      <c r="J632" s="9"/>
      <c r="K632" s="9"/>
      <c r="L632" s="9"/>
      <c r="M632" s="11"/>
      <c r="N632" s="11"/>
      <c r="O632" s="11"/>
      <c r="P632" s="72"/>
      <c r="Q632" s="72"/>
      <c r="R632" s="72"/>
      <c r="S632" s="72"/>
      <c r="T632" s="3"/>
      <c r="Z632" s="66"/>
      <c r="AA632" s="66"/>
    </row>
    <row r="633" spans="1:27" s="89" customFormat="1" ht="31.5">
      <c r="A633" s="31"/>
      <c r="B633" s="1" t="s">
        <v>1367</v>
      </c>
      <c r="C633" s="5" t="s">
        <v>1721</v>
      </c>
      <c r="D633" s="10" t="s">
        <v>1721</v>
      </c>
      <c r="E633" s="5" t="s">
        <v>1721</v>
      </c>
      <c r="F633" s="5" t="s">
        <v>1721</v>
      </c>
      <c r="G633" s="9">
        <f>SUM(G634)</f>
        <v>8</v>
      </c>
      <c r="H633" s="9">
        <f aca="true" t="shared" si="192" ref="H633:Y633">SUM(H634)</f>
        <v>3</v>
      </c>
      <c r="I633" s="11">
        <f t="shared" si="192"/>
        <v>302.4</v>
      </c>
      <c r="J633" s="9">
        <f t="shared" si="192"/>
        <v>1</v>
      </c>
      <c r="K633" s="9">
        <f t="shared" si="192"/>
        <v>0</v>
      </c>
      <c r="L633" s="9">
        <f t="shared" si="192"/>
        <v>1</v>
      </c>
      <c r="M633" s="11">
        <f t="shared" si="192"/>
        <v>37.7</v>
      </c>
      <c r="N633" s="11">
        <f t="shared" si="192"/>
        <v>0</v>
      </c>
      <c r="O633" s="11">
        <f t="shared" si="192"/>
        <v>37.7</v>
      </c>
      <c r="P633" s="11">
        <f t="shared" si="192"/>
        <v>0</v>
      </c>
      <c r="Q633" s="11">
        <f t="shared" si="192"/>
        <v>0</v>
      </c>
      <c r="R633" s="11">
        <f t="shared" si="192"/>
        <v>0</v>
      </c>
      <c r="S633" s="11">
        <f t="shared" si="192"/>
        <v>0</v>
      </c>
      <c r="T633" s="11"/>
      <c r="U633" s="11">
        <f t="shared" si="192"/>
        <v>0</v>
      </c>
      <c r="V633" s="11">
        <f t="shared" si="192"/>
        <v>0</v>
      </c>
      <c r="W633" s="11">
        <f t="shared" si="192"/>
        <v>0</v>
      </c>
      <c r="X633" s="11">
        <f t="shared" si="192"/>
        <v>0</v>
      </c>
      <c r="Y633" s="11">
        <f t="shared" si="192"/>
        <v>0</v>
      </c>
      <c r="Z633" s="11"/>
      <c r="AA633" s="11"/>
    </row>
    <row r="634" spans="1:27" s="89" customFormat="1" ht="10.5">
      <c r="A634" s="6" t="s">
        <v>1731</v>
      </c>
      <c r="B634" s="1" t="s">
        <v>1328</v>
      </c>
      <c r="C634" s="9">
        <v>31</v>
      </c>
      <c r="D634" s="10" t="s">
        <v>1407</v>
      </c>
      <c r="E634" s="166">
        <v>42338</v>
      </c>
      <c r="F634" s="166">
        <v>42369</v>
      </c>
      <c r="G634" s="9">
        <v>8</v>
      </c>
      <c r="H634" s="9">
        <v>3</v>
      </c>
      <c r="I634" s="3">
        <v>302.4</v>
      </c>
      <c r="J634" s="9">
        <f>SUM(K634:L634)</f>
        <v>1</v>
      </c>
      <c r="K634" s="9">
        <v>0</v>
      </c>
      <c r="L634" s="9">
        <v>1</v>
      </c>
      <c r="M634" s="11">
        <f>SUM(N634:O634)</f>
        <v>37.7</v>
      </c>
      <c r="N634" s="3">
        <v>0</v>
      </c>
      <c r="O634" s="3">
        <v>37.7</v>
      </c>
      <c r="P634" s="72"/>
      <c r="Q634" s="72"/>
      <c r="R634" s="72"/>
      <c r="S634" s="72"/>
      <c r="T634" s="3"/>
      <c r="Z634" s="66"/>
      <c r="AA634" s="66"/>
    </row>
    <row r="635" spans="1:27" s="55" customFormat="1" ht="21">
      <c r="A635" s="99"/>
      <c r="B635" s="53" t="s">
        <v>1295</v>
      </c>
      <c r="C635" s="5"/>
      <c r="D635" s="10"/>
      <c r="E635" s="5"/>
      <c r="F635" s="5"/>
      <c r="G635" s="9"/>
      <c r="H635" s="9"/>
      <c r="I635" s="11"/>
      <c r="J635" s="9"/>
      <c r="K635" s="9"/>
      <c r="L635" s="9"/>
      <c r="M635" s="11"/>
      <c r="N635" s="11"/>
      <c r="O635" s="11"/>
      <c r="P635" s="72"/>
      <c r="Q635" s="72"/>
      <c r="R635" s="72"/>
      <c r="S635" s="72"/>
      <c r="T635" s="56"/>
      <c r="Z635" s="65"/>
      <c r="AA635" s="65"/>
    </row>
    <row r="636" spans="1:27" s="55" customFormat="1" ht="31.5">
      <c r="A636" s="99"/>
      <c r="B636" s="30" t="s">
        <v>1367</v>
      </c>
      <c r="C636" s="5" t="s">
        <v>1721</v>
      </c>
      <c r="D636" s="10" t="s">
        <v>1721</v>
      </c>
      <c r="E636" s="5" t="s">
        <v>1721</v>
      </c>
      <c r="F636" s="5" t="s">
        <v>1721</v>
      </c>
      <c r="G636" s="9">
        <f>G637</f>
        <v>6</v>
      </c>
      <c r="H636" s="9">
        <f aca="true" t="shared" si="193" ref="H636:O636">H637</f>
        <v>6</v>
      </c>
      <c r="I636" s="11">
        <f t="shared" si="193"/>
        <v>501.08</v>
      </c>
      <c r="J636" s="9">
        <f t="shared" si="193"/>
        <v>5</v>
      </c>
      <c r="K636" s="9">
        <f t="shared" si="193"/>
        <v>2</v>
      </c>
      <c r="L636" s="9">
        <f t="shared" si="193"/>
        <v>3</v>
      </c>
      <c r="M636" s="11">
        <f t="shared" si="193"/>
        <v>168</v>
      </c>
      <c r="N636" s="11">
        <f t="shared" si="193"/>
        <v>100.5</v>
      </c>
      <c r="O636" s="11">
        <f t="shared" si="193"/>
        <v>67.5</v>
      </c>
      <c r="P636" s="11">
        <f>SUM(P637)</f>
        <v>0</v>
      </c>
      <c r="Q636" s="11">
        <f>SUM(Q637)</f>
        <v>0</v>
      </c>
      <c r="R636" s="11">
        <f>SUM(R637)</f>
        <v>0</v>
      </c>
      <c r="S636" s="11">
        <f>SUM(S637)</f>
        <v>0</v>
      </c>
      <c r="T636" s="11"/>
      <c r="U636" s="11" t="e">
        <f>SUM(#REF!)</f>
        <v>#REF!</v>
      </c>
      <c r="V636" s="11" t="e">
        <f>SUM(#REF!)</f>
        <v>#REF!</v>
      </c>
      <c r="W636" s="11" t="e">
        <f>SUM(#REF!)</f>
        <v>#REF!</v>
      </c>
      <c r="X636" s="11" t="e">
        <f>SUM(#REF!)</f>
        <v>#REF!</v>
      </c>
      <c r="Y636" s="11" t="e">
        <f>SUM(#REF!)</f>
        <v>#REF!</v>
      </c>
      <c r="Z636" s="11"/>
      <c r="AA636" s="11"/>
    </row>
    <row r="637" spans="1:27" s="91" customFormat="1" ht="10.5">
      <c r="A637" s="6" t="s">
        <v>1518</v>
      </c>
      <c r="B637" s="6" t="s">
        <v>661</v>
      </c>
      <c r="C637" s="7" t="s">
        <v>231</v>
      </c>
      <c r="D637" s="10">
        <v>39022</v>
      </c>
      <c r="E637" s="228">
        <v>42338</v>
      </c>
      <c r="F637" s="228">
        <v>42369</v>
      </c>
      <c r="G637" s="9">
        <v>6</v>
      </c>
      <c r="H637" s="9">
        <v>6</v>
      </c>
      <c r="I637" s="3">
        <v>501.08</v>
      </c>
      <c r="J637" s="9">
        <f>SUM(K637:L637)</f>
        <v>5</v>
      </c>
      <c r="K637" s="9">
        <v>2</v>
      </c>
      <c r="L637" s="9">
        <v>3</v>
      </c>
      <c r="M637" s="11">
        <f>SUM(N637:O637)</f>
        <v>168</v>
      </c>
      <c r="N637" s="3">
        <v>100.5</v>
      </c>
      <c r="O637" s="3">
        <v>67.5</v>
      </c>
      <c r="P637" s="11"/>
      <c r="Q637" s="72"/>
      <c r="R637" s="72"/>
      <c r="S637" s="72"/>
      <c r="T637" s="90"/>
      <c r="Z637" s="65"/>
      <c r="AA637" s="65"/>
    </row>
    <row r="638" spans="1:27" s="89" customFormat="1" ht="10.5">
      <c r="A638" s="6"/>
      <c r="B638" s="12" t="s">
        <v>133</v>
      </c>
      <c r="C638" s="9"/>
      <c r="D638" s="10"/>
      <c r="E638" s="8"/>
      <c r="F638" s="8"/>
      <c r="G638" s="9"/>
      <c r="H638" s="9"/>
      <c r="I638" s="3"/>
      <c r="J638" s="9"/>
      <c r="K638" s="9"/>
      <c r="L638" s="9"/>
      <c r="M638" s="11"/>
      <c r="N638" s="3"/>
      <c r="O638" s="3"/>
      <c r="P638" s="72"/>
      <c r="Q638" s="72"/>
      <c r="R638" s="72"/>
      <c r="S638" s="72"/>
      <c r="T638" s="3"/>
      <c r="Z638" s="66"/>
      <c r="AA638" s="66"/>
    </row>
    <row r="639" spans="1:27" s="91" customFormat="1" ht="21">
      <c r="A639" s="6"/>
      <c r="B639" s="12" t="s">
        <v>1384</v>
      </c>
      <c r="C639" s="3"/>
      <c r="D639" s="10"/>
      <c r="E639" s="3"/>
      <c r="F639" s="3"/>
      <c r="G639" s="9"/>
      <c r="H639" s="9"/>
      <c r="I639" s="11"/>
      <c r="J639" s="9"/>
      <c r="K639" s="9"/>
      <c r="L639" s="9"/>
      <c r="M639" s="11"/>
      <c r="N639" s="11"/>
      <c r="O639" s="11"/>
      <c r="P639" s="72"/>
      <c r="Q639" s="72"/>
      <c r="R639" s="72"/>
      <c r="S639" s="72"/>
      <c r="T639" s="90"/>
      <c r="Z639" s="65"/>
      <c r="AA639" s="65"/>
    </row>
    <row r="640" spans="1:27" s="91" customFormat="1" ht="31.5">
      <c r="A640" s="6"/>
      <c r="B640" s="1" t="s">
        <v>1367</v>
      </c>
      <c r="C640" s="5" t="s">
        <v>1721</v>
      </c>
      <c r="D640" s="10" t="s">
        <v>1721</v>
      </c>
      <c r="E640" s="5" t="s">
        <v>1721</v>
      </c>
      <c r="F640" s="5" t="s">
        <v>1721</v>
      </c>
      <c r="G640" s="92">
        <f>SUM(G641)</f>
        <v>7</v>
      </c>
      <c r="H640" s="92">
        <f aca="true" t="shared" si="194" ref="H640:Y640">SUM(H641)</f>
        <v>3</v>
      </c>
      <c r="I640" s="71">
        <f t="shared" si="194"/>
        <v>330</v>
      </c>
      <c r="J640" s="92">
        <f t="shared" si="194"/>
        <v>1</v>
      </c>
      <c r="K640" s="92">
        <f t="shared" si="194"/>
        <v>0</v>
      </c>
      <c r="L640" s="92">
        <f t="shared" si="194"/>
        <v>1</v>
      </c>
      <c r="M640" s="71">
        <f t="shared" si="194"/>
        <v>63.95</v>
      </c>
      <c r="N640" s="71">
        <f t="shared" si="194"/>
        <v>0</v>
      </c>
      <c r="O640" s="71">
        <f t="shared" si="194"/>
        <v>63.95</v>
      </c>
      <c r="P640" s="71">
        <f t="shared" si="194"/>
        <v>1958227</v>
      </c>
      <c r="Q640" s="71">
        <f t="shared" si="194"/>
        <v>0</v>
      </c>
      <c r="R640" s="71">
        <f t="shared" si="194"/>
        <v>1860315.65</v>
      </c>
      <c r="S640" s="71">
        <f t="shared" si="194"/>
        <v>97911.35</v>
      </c>
      <c r="T640" s="71"/>
      <c r="U640" s="92">
        <f t="shared" si="194"/>
        <v>0</v>
      </c>
      <c r="V640" s="92">
        <f t="shared" si="194"/>
        <v>0</v>
      </c>
      <c r="W640" s="92">
        <f t="shared" si="194"/>
        <v>0</v>
      </c>
      <c r="X640" s="92">
        <f t="shared" si="194"/>
        <v>0</v>
      </c>
      <c r="Y640" s="92">
        <f t="shared" si="194"/>
        <v>0</v>
      </c>
      <c r="Z640" s="92"/>
      <c r="AA640" s="92"/>
    </row>
    <row r="641" spans="1:27" s="55" customFormat="1" ht="10.5">
      <c r="A641" s="6" t="s">
        <v>1523</v>
      </c>
      <c r="B641" s="1" t="s">
        <v>1283</v>
      </c>
      <c r="C641" s="9">
        <v>68</v>
      </c>
      <c r="D641" s="10" t="s">
        <v>1399</v>
      </c>
      <c r="E641" s="166">
        <v>42338</v>
      </c>
      <c r="F641" s="166">
        <v>42369</v>
      </c>
      <c r="G641" s="9">
        <v>7</v>
      </c>
      <c r="H641" s="9">
        <v>3</v>
      </c>
      <c r="I641" s="3">
        <v>330</v>
      </c>
      <c r="J641" s="9">
        <f>SUM(K641:L641)</f>
        <v>1</v>
      </c>
      <c r="K641" s="9">
        <v>0</v>
      </c>
      <c r="L641" s="9">
        <v>1</v>
      </c>
      <c r="M641" s="11">
        <f>SUM(N641:O641)</f>
        <v>63.95</v>
      </c>
      <c r="N641" s="11">
        <v>0</v>
      </c>
      <c r="O641" s="11">
        <v>63.95</v>
      </c>
      <c r="P641" s="71">
        <f>Q641+R641+S641</f>
        <v>1958227</v>
      </c>
      <c r="Q641" s="71">
        <v>0</v>
      </c>
      <c r="R641" s="71">
        <v>1860315.65</v>
      </c>
      <c r="S641" s="71">
        <v>97911.35</v>
      </c>
      <c r="T641" s="184"/>
      <c r="Z641" s="65"/>
      <c r="AA641" s="65"/>
    </row>
    <row r="642" spans="1:27" s="91" customFormat="1" ht="21">
      <c r="A642" s="98"/>
      <c r="B642" s="12" t="s">
        <v>2266</v>
      </c>
      <c r="C642" s="3"/>
      <c r="D642" s="10"/>
      <c r="E642" s="3"/>
      <c r="F642" s="3"/>
      <c r="G642" s="84"/>
      <c r="H642" s="84"/>
      <c r="I642" s="72"/>
      <c r="J642" s="84"/>
      <c r="K642" s="84"/>
      <c r="L642" s="84"/>
      <c r="M642" s="72"/>
      <c r="N642" s="72"/>
      <c r="O642" s="72"/>
      <c r="P642" s="11"/>
      <c r="Q642" s="72"/>
      <c r="R642" s="72"/>
      <c r="S642" s="72"/>
      <c r="T642" s="90"/>
      <c r="Z642" s="66"/>
      <c r="AA642" s="66"/>
    </row>
    <row r="643" spans="1:27" s="91" customFormat="1" ht="31.5">
      <c r="A643" s="31"/>
      <c r="B643" s="1" t="s">
        <v>1367</v>
      </c>
      <c r="C643" s="5" t="s">
        <v>1721</v>
      </c>
      <c r="D643" s="10" t="s">
        <v>1721</v>
      </c>
      <c r="E643" s="5" t="s">
        <v>1721</v>
      </c>
      <c r="F643" s="5" t="s">
        <v>1721</v>
      </c>
      <c r="G643" s="9">
        <f>SUM(G644:G644)</f>
        <v>15</v>
      </c>
      <c r="H643" s="9">
        <f>SUM(H644:H644)</f>
        <v>1</v>
      </c>
      <c r="I643" s="11">
        <f aca="true" t="shared" si="195" ref="I643:S643">SUM(I644)</f>
        <v>411.4</v>
      </c>
      <c r="J643" s="96">
        <f t="shared" si="195"/>
        <v>1</v>
      </c>
      <c r="K643" s="96">
        <f t="shared" si="195"/>
        <v>0</v>
      </c>
      <c r="L643" s="96">
        <f t="shared" si="195"/>
        <v>1</v>
      </c>
      <c r="M643" s="11">
        <f t="shared" si="195"/>
        <v>41.25</v>
      </c>
      <c r="N643" s="11">
        <f t="shared" si="195"/>
        <v>0</v>
      </c>
      <c r="O643" s="11">
        <f t="shared" si="195"/>
        <v>41.25</v>
      </c>
      <c r="P643" s="11">
        <f>Q643+R643+S643</f>
        <v>0</v>
      </c>
      <c r="Q643" s="11">
        <f t="shared" si="195"/>
        <v>0</v>
      </c>
      <c r="R643" s="11">
        <f t="shared" si="195"/>
        <v>0</v>
      </c>
      <c r="S643" s="11">
        <f t="shared" si="195"/>
        <v>0</v>
      </c>
      <c r="T643" s="90"/>
      <c r="Z643" s="66"/>
      <c r="AA643" s="66"/>
    </row>
    <row r="644" spans="1:27" s="91" customFormat="1" ht="10.5">
      <c r="A644" s="31">
        <v>9</v>
      </c>
      <c r="B644" s="1" t="s">
        <v>1492</v>
      </c>
      <c r="C644" s="9">
        <v>77</v>
      </c>
      <c r="D644" s="10" t="s">
        <v>2268</v>
      </c>
      <c r="E644" s="166">
        <v>42338</v>
      </c>
      <c r="F644" s="166">
        <v>42369</v>
      </c>
      <c r="G644" s="9">
        <v>15</v>
      </c>
      <c r="H644" s="9">
        <v>1</v>
      </c>
      <c r="I644" s="3">
        <v>411.4</v>
      </c>
      <c r="J644" s="9">
        <f>SUM(K644:L644)</f>
        <v>1</v>
      </c>
      <c r="K644" s="9">
        <v>0</v>
      </c>
      <c r="L644" s="9">
        <v>1</v>
      </c>
      <c r="M644" s="11">
        <f>SUM(N644:O644)</f>
        <v>41.25</v>
      </c>
      <c r="N644" s="3">
        <v>0</v>
      </c>
      <c r="O644" s="3">
        <v>41.25</v>
      </c>
      <c r="P644" s="11"/>
      <c r="Q644" s="72"/>
      <c r="R644" s="72"/>
      <c r="S644" s="72"/>
      <c r="T644" s="90"/>
      <c r="Z644" s="66"/>
      <c r="AA644" s="66"/>
    </row>
    <row r="645" spans="1:27" s="91" customFormat="1" ht="10.5">
      <c r="A645" s="31"/>
      <c r="B645" s="12" t="s">
        <v>132</v>
      </c>
      <c r="C645" s="9"/>
      <c r="D645" s="10"/>
      <c r="E645" s="8"/>
      <c r="F645" s="8"/>
      <c r="G645" s="9"/>
      <c r="H645" s="9"/>
      <c r="I645" s="3"/>
      <c r="J645" s="9"/>
      <c r="K645" s="9"/>
      <c r="L645" s="9"/>
      <c r="M645" s="11"/>
      <c r="N645" s="3"/>
      <c r="O645" s="3"/>
      <c r="P645" s="11"/>
      <c r="Q645" s="72"/>
      <c r="R645" s="72"/>
      <c r="S645" s="72"/>
      <c r="T645" s="90"/>
      <c r="Z645" s="66"/>
      <c r="AA645" s="66"/>
    </row>
    <row r="646" spans="1:27" s="91" customFormat="1" ht="21">
      <c r="A646" s="98"/>
      <c r="B646" s="53" t="s">
        <v>1246</v>
      </c>
      <c r="C646" s="5"/>
      <c r="D646" s="10"/>
      <c r="E646" s="5"/>
      <c r="F646" s="5"/>
      <c r="G646" s="9"/>
      <c r="H646" s="9"/>
      <c r="I646" s="11"/>
      <c r="J646" s="9"/>
      <c r="K646" s="9"/>
      <c r="L646" s="9"/>
      <c r="M646" s="11"/>
      <c r="N646" s="11"/>
      <c r="O646" s="11"/>
      <c r="P646" s="11"/>
      <c r="Q646" s="72"/>
      <c r="R646" s="72"/>
      <c r="S646" s="72"/>
      <c r="T646" s="90"/>
      <c r="Z646" s="66"/>
      <c r="AA646" s="66"/>
    </row>
    <row r="647" spans="1:27" s="91" customFormat="1" ht="31.5">
      <c r="A647" s="98"/>
      <c r="B647" s="1" t="s">
        <v>1367</v>
      </c>
      <c r="C647" s="5" t="s">
        <v>1721</v>
      </c>
      <c r="D647" s="10" t="s">
        <v>1721</v>
      </c>
      <c r="E647" s="5" t="s">
        <v>1721</v>
      </c>
      <c r="F647" s="5" t="s">
        <v>1721</v>
      </c>
      <c r="G647" s="9">
        <f>SUM(G648)</f>
        <v>5</v>
      </c>
      <c r="H647" s="9">
        <f aca="true" t="shared" si="196" ref="H647:Y647">SUM(H648)</f>
        <v>2</v>
      </c>
      <c r="I647" s="11">
        <f t="shared" si="196"/>
        <v>98</v>
      </c>
      <c r="J647" s="9">
        <f t="shared" si="196"/>
        <v>1</v>
      </c>
      <c r="K647" s="9">
        <f t="shared" si="196"/>
        <v>0</v>
      </c>
      <c r="L647" s="9">
        <f t="shared" si="196"/>
        <v>1</v>
      </c>
      <c r="M647" s="11">
        <f t="shared" si="196"/>
        <v>49</v>
      </c>
      <c r="N647" s="11">
        <f t="shared" si="196"/>
        <v>0</v>
      </c>
      <c r="O647" s="11">
        <f t="shared" si="196"/>
        <v>49</v>
      </c>
      <c r="P647" s="11">
        <f>Q647+R647+S647</f>
        <v>0</v>
      </c>
      <c r="Q647" s="11">
        <f t="shared" si="196"/>
        <v>0</v>
      </c>
      <c r="R647" s="11">
        <f t="shared" si="196"/>
        <v>0</v>
      </c>
      <c r="S647" s="11">
        <f t="shared" si="196"/>
        <v>0</v>
      </c>
      <c r="T647" s="11"/>
      <c r="U647" s="11">
        <f t="shared" si="196"/>
        <v>0</v>
      </c>
      <c r="V647" s="11">
        <f t="shared" si="196"/>
        <v>0</v>
      </c>
      <c r="W647" s="11">
        <f t="shared" si="196"/>
        <v>0</v>
      </c>
      <c r="X647" s="11">
        <f t="shared" si="196"/>
        <v>0</v>
      </c>
      <c r="Y647" s="11">
        <f t="shared" si="196"/>
        <v>0</v>
      </c>
      <c r="Z647" s="97"/>
      <c r="AA647" s="66"/>
    </row>
    <row r="648" spans="1:27" s="91" customFormat="1" ht="10.5">
      <c r="A648" s="6" t="s">
        <v>1519</v>
      </c>
      <c r="B648" s="1" t="s">
        <v>267</v>
      </c>
      <c r="C648" s="3" t="s">
        <v>1519</v>
      </c>
      <c r="D648" s="10" t="s">
        <v>1249</v>
      </c>
      <c r="E648" s="166">
        <v>42338</v>
      </c>
      <c r="F648" s="166">
        <v>42369</v>
      </c>
      <c r="G648" s="9">
        <v>5</v>
      </c>
      <c r="H648" s="9">
        <v>2</v>
      </c>
      <c r="I648" s="3">
        <v>98</v>
      </c>
      <c r="J648" s="9">
        <f>SUM(K648:L648)</f>
        <v>1</v>
      </c>
      <c r="K648" s="9">
        <v>0</v>
      </c>
      <c r="L648" s="9">
        <v>1</v>
      </c>
      <c r="M648" s="11">
        <f>SUM(N648:O648)</f>
        <v>49</v>
      </c>
      <c r="N648" s="3">
        <v>0</v>
      </c>
      <c r="O648" s="3">
        <v>49</v>
      </c>
      <c r="P648" s="11"/>
      <c r="Q648" s="72"/>
      <c r="R648" s="72"/>
      <c r="S648" s="72"/>
      <c r="T648" s="90"/>
      <c r="Z648" s="66"/>
      <c r="AA648" s="66"/>
    </row>
    <row r="649" spans="1:27" s="91" customFormat="1" ht="21">
      <c r="A649" s="6"/>
      <c r="B649" s="53" t="s">
        <v>1565</v>
      </c>
      <c r="C649" s="3"/>
      <c r="D649" s="10"/>
      <c r="E649" s="166"/>
      <c r="F649" s="166"/>
      <c r="G649" s="9"/>
      <c r="H649" s="9"/>
      <c r="I649" s="3"/>
      <c r="J649" s="9"/>
      <c r="K649" s="9"/>
      <c r="L649" s="9"/>
      <c r="M649" s="11"/>
      <c r="N649" s="3"/>
      <c r="O649" s="3"/>
      <c r="P649" s="11"/>
      <c r="Q649" s="72"/>
      <c r="R649" s="72"/>
      <c r="S649" s="72"/>
      <c r="T649" s="90"/>
      <c r="Z649" s="66"/>
      <c r="AA649" s="66"/>
    </row>
    <row r="650" spans="1:27" s="91" customFormat="1" ht="31.5">
      <c r="A650" s="31"/>
      <c r="B650" s="85" t="s">
        <v>2213</v>
      </c>
      <c r="C650" s="5" t="s">
        <v>1721</v>
      </c>
      <c r="D650" s="10" t="s">
        <v>1721</v>
      </c>
      <c r="E650" s="5" t="s">
        <v>1721</v>
      </c>
      <c r="F650" s="5" t="s">
        <v>1721</v>
      </c>
      <c r="G650" s="9">
        <f aca="true" t="shared" si="197" ref="G650:O650">SUM(G651:G651)</f>
        <v>4</v>
      </c>
      <c r="H650" s="9">
        <f t="shared" si="197"/>
        <v>4</v>
      </c>
      <c r="I650" s="11">
        <f t="shared" si="197"/>
        <v>362</v>
      </c>
      <c r="J650" s="9">
        <f t="shared" si="197"/>
        <v>1</v>
      </c>
      <c r="K650" s="9">
        <f t="shared" si="197"/>
        <v>0</v>
      </c>
      <c r="L650" s="9">
        <f t="shared" si="197"/>
        <v>1</v>
      </c>
      <c r="M650" s="11">
        <f t="shared" si="197"/>
        <v>38</v>
      </c>
      <c r="N650" s="11">
        <f t="shared" si="197"/>
        <v>0</v>
      </c>
      <c r="O650" s="11">
        <f t="shared" si="197"/>
        <v>38</v>
      </c>
      <c r="P650" s="11"/>
      <c r="Q650" s="72"/>
      <c r="R650" s="72"/>
      <c r="S650" s="72"/>
      <c r="T650" s="90"/>
      <c r="Z650" s="66"/>
      <c r="AA650" s="66"/>
    </row>
    <row r="651" spans="1:27" s="91" customFormat="1" ht="10.5">
      <c r="A651" s="31">
        <v>11</v>
      </c>
      <c r="B651" s="1" t="s">
        <v>38</v>
      </c>
      <c r="C651" s="9">
        <v>6</v>
      </c>
      <c r="D651" s="10" t="s">
        <v>1566</v>
      </c>
      <c r="E651" s="8">
        <v>42338</v>
      </c>
      <c r="F651" s="8">
        <v>42369</v>
      </c>
      <c r="G651" s="9">
        <v>4</v>
      </c>
      <c r="H651" s="9">
        <v>4</v>
      </c>
      <c r="I651" s="3">
        <v>362</v>
      </c>
      <c r="J651" s="9">
        <f>SUM(K651:L651)</f>
        <v>1</v>
      </c>
      <c r="K651" s="9">
        <v>0</v>
      </c>
      <c r="L651" s="9">
        <v>1</v>
      </c>
      <c r="M651" s="11">
        <f>SUM(N651:O651)</f>
        <v>38</v>
      </c>
      <c r="N651" s="3">
        <v>0</v>
      </c>
      <c r="O651" s="3">
        <v>38</v>
      </c>
      <c r="P651" s="11"/>
      <c r="Q651" s="72"/>
      <c r="R651" s="72"/>
      <c r="S651" s="72"/>
      <c r="T651" s="90"/>
      <c r="Z651" s="66"/>
      <c r="AA651" s="66"/>
    </row>
    <row r="652" spans="1:27" s="55" customFormat="1" ht="22.5" customHeight="1">
      <c r="A652" s="6"/>
      <c r="B652" s="53" t="s">
        <v>1462</v>
      </c>
      <c r="C652" s="5"/>
      <c r="D652" s="10"/>
      <c r="E652" s="8"/>
      <c r="F652" s="8"/>
      <c r="G652" s="9"/>
      <c r="H652" s="9"/>
      <c r="I652" s="3"/>
      <c r="J652" s="9"/>
      <c r="K652" s="9"/>
      <c r="L652" s="9"/>
      <c r="M652" s="11"/>
      <c r="N652" s="3"/>
      <c r="O652" s="3"/>
      <c r="P652" s="11"/>
      <c r="Q652" s="72"/>
      <c r="R652" s="72"/>
      <c r="S652" s="72"/>
      <c r="T652" s="56"/>
      <c r="Z652" s="65"/>
      <c r="AA652" s="65"/>
    </row>
    <row r="653" spans="1:27" s="91" customFormat="1" ht="21">
      <c r="A653" s="98"/>
      <c r="B653" s="53" t="s">
        <v>1657</v>
      </c>
      <c r="C653" s="5"/>
      <c r="D653" s="10"/>
      <c r="E653" s="5"/>
      <c r="F653" s="5"/>
      <c r="G653" s="9"/>
      <c r="H653" s="9"/>
      <c r="I653" s="11"/>
      <c r="J653" s="9"/>
      <c r="K653" s="9"/>
      <c r="L653" s="9"/>
      <c r="M653" s="11"/>
      <c r="N653" s="11"/>
      <c r="O653" s="11"/>
      <c r="P653" s="11"/>
      <c r="Q653" s="72"/>
      <c r="R653" s="72"/>
      <c r="S653" s="72"/>
      <c r="T653" s="90"/>
      <c r="Z653" s="66"/>
      <c r="AA653" s="66"/>
    </row>
    <row r="654" spans="1:34" s="91" customFormat="1" ht="31.5">
      <c r="A654" s="98"/>
      <c r="B654" s="30" t="s">
        <v>1367</v>
      </c>
      <c r="C654" s="5" t="s">
        <v>1721</v>
      </c>
      <c r="D654" s="10" t="s">
        <v>1721</v>
      </c>
      <c r="E654" s="5" t="s">
        <v>1721</v>
      </c>
      <c r="F654" s="5" t="s">
        <v>1721</v>
      </c>
      <c r="G654" s="9">
        <f>SUM(G655)</f>
        <v>17</v>
      </c>
      <c r="H654" s="9">
        <f aca="true" t="shared" si="198" ref="H654:Y654">SUM(H655)</f>
        <v>2</v>
      </c>
      <c r="I654" s="11">
        <f t="shared" si="198"/>
        <v>156.2</v>
      </c>
      <c r="J654" s="9">
        <f t="shared" si="198"/>
        <v>1</v>
      </c>
      <c r="K654" s="9">
        <f t="shared" si="198"/>
        <v>0</v>
      </c>
      <c r="L654" s="9">
        <f t="shared" si="198"/>
        <v>1</v>
      </c>
      <c r="M654" s="11">
        <f t="shared" si="198"/>
        <v>33.8</v>
      </c>
      <c r="N654" s="11">
        <f t="shared" si="198"/>
        <v>0</v>
      </c>
      <c r="O654" s="11">
        <f t="shared" si="198"/>
        <v>33.8</v>
      </c>
      <c r="P654" s="11">
        <f>Q654+R654+S654</f>
        <v>0</v>
      </c>
      <c r="Q654" s="11">
        <f t="shared" si="198"/>
        <v>0</v>
      </c>
      <c r="R654" s="11">
        <f t="shared" si="198"/>
        <v>0</v>
      </c>
      <c r="S654" s="11">
        <f t="shared" si="198"/>
        <v>0</v>
      </c>
      <c r="T654" s="11"/>
      <c r="U654" s="11">
        <f t="shared" si="198"/>
        <v>0</v>
      </c>
      <c r="V654" s="11">
        <f t="shared" si="198"/>
        <v>0</v>
      </c>
      <c r="W654" s="11">
        <f t="shared" si="198"/>
        <v>0</v>
      </c>
      <c r="X654" s="11">
        <f t="shared" si="198"/>
        <v>0</v>
      </c>
      <c r="Y654" s="11">
        <f t="shared" si="198"/>
        <v>0</v>
      </c>
      <c r="Z654" s="97"/>
      <c r="AA654" s="97"/>
      <c r="AB654" s="198"/>
      <c r="AC654" s="198"/>
      <c r="AD654" s="198"/>
      <c r="AE654" s="198"/>
      <c r="AF654" s="198"/>
      <c r="AG654" s="198"/>
      <c r="AH654" s="198"/>
    </row>
    <row r="655" spans="1:27" s="91" customFormat="1" ht="10.5">
      <c r="A655" s="98">
        <v>12</v>
      </c>
      <c r="B655" s="6" t="s">
        <v>134</v>
      </c>
      <c r="C655" s="5">
        <v>4</v>
      </c>
      <c r="D655" s="10" t="s">
        <v>170</v>
      </c>
      <c r="E655" s="166">
        <v>42338</v>
      </c>
      <c r="F655" s="166">
        <v>42369</v>
      </c>
      <c r="G655" s="9">
        <v>17</v>
      </c>
      <c r="H655" s="9">
        <v>2</v>
      </c>
      <c r="I655" s="3">
        <v>156.2</v>
      </c>
      <c r="J655" s="9">
        <f>SUM(K655:L655)</f>
        <v>1</v>
      </c>
      <c r="K655" s="9">
        <v>0</v>
      </c>
      <c r="L655" s="9">
        <v>1</v>
      </c>
      <c r="M655" s="11">
        <f>SUM(N655:O655)</f>
        <v>33.8</v>
      </c>
      <c r="N655" s="3">
        <v>0</v>
      </c>
      <c r="O655" s="3">
        <v>33.8</v>
      </c>
      <c r="P655" s="11">
        <f>Q655+R655+S655</f>
        <v>0</v>
      </c>
      <c r="Q655" s="72"/>
      <c r="R655" s="72"/>
      <c r="S655" s="72"/>
      <c r="T655" s="90"/>
      <c r="Z655" s="66"/>
      <c r="AA655" s="66"/>
    </row>
    <row r="656" spans="1:27" s="91" customFormat="1" ht="22.5" customHeight="1">
      <c r="A656" s="98"/>
      <c r="B656" s="29" t="s">
        <v>1975</v>
      </c>
      <c r="C656" s="5"/>
      <c r="D656" s="10"/>
      <c r="E656" s="8"/>
      <c r="F656" s="8"/>
      <c r="G656" s="9"/>
      <c r="H656" s="9"/>
      <c r="I656" s="3"/>
      <c r="J656" s="9"/>
      <c r="K656" s="9"/>
      <c r="L656" s="9"/>
      <c r="M656" s="11"/>
      <c r="N656" s="3"/>
      <c r="O656" s="3"/>
      <c r="P656" s="11"/>
      <c r="Q656" s="72"/>
      <c r="R656" s="72"/>
      <c r="S656" s="72"/>
      <c r="T656" s="90"/>
      <c r="Z656" s="66"/>
      <c r="AA656" s="66"/>
    </row>
    <row r="657" spans="1:27" ht="21">
      <c r="A657" s="31"/>
      <c r="B657" s="12" t="s">
        <v>1408</v>
      </c>
      <c r="C657" s="3"/>
      <c r="D657" s="10"/>
      <c r="E657" s="3"/>
      <c r="F657" s="3"/>
      <c r="G657" s="9"/>
      <c r="H657" s="9"/>
      <c r="I657" s="11"/>
      <c r="J657" s="9"/>
      <c r="K657" s="9"/>
      <c r="L657" s="9"/>
      <c r="M657" s="11"/>
      <c r="N657" s="11"/>
      <c r="O657" s="11"/>
      <c r="P657" s="11"/>
      <c r="Q657" s="72"/>
      <c r="R657" s="72"/>
      <c r="S657" s="72"/>
      <c r="T657" s="5"/>
      <c r="Z657" s="66"/>
      <c r="AA657" s="66"/>
    </row>
    <row r="658" spans="1:27" ht="31.5">
      <c r="A658" s="31"/>
      <c r="B658" s="1" t="s">
        <v>1367</v>
      </c>
      <c r="C658" s="5" t="s">
        <v>1721</v>
      </c>
      <c r="D658" s="10" t="s">
        <v>1721</v>
      </c>
      <c r="E658" s="5" t="s">
        <v>1721</v>
      </c>
      <c r="F658" s="5" t="s">
        <v>1721</v>
      </c>
      <c r="G658" s="9">
        <f>SUM(G659)</f>
        <v>1</v>
      </c>
      <c r="H658" s="9">
        <f aca="true" t="shared" si="199" ref="H658:O658">SUM(H659)</f>
        <v>1</v>
      </c>
      <c r="I658" s="11">
        <f t="shared" si="199"/>
        <v>64.7</v>
      </c>
      <c r="J658" s="9">
        <f t="shared" si="199"/>
        <v>1</v>
      </c>
      <c r="K658" s="9">
        <f t="shared" si="199"/>
        <v>0</v>
      </c>
      <c r="L658" s="9">
        <f t="shared" si="199"/>
        <v>1</v>
      </c>
      <c r="M658" s="11">
        <f t="shared" si="199"/>
        <v>29.6</v>
      </c>
      <c r="N658" s="11">
        <f t="shared" si="199"/>
        <v>0</v>
      </c>
      <c r="O658" s="11">
        <f t="shared" si="199"/>
        <v>29.6</v>
      </c>
      <c r="P658" s="11">
        <f>Q658+R658+S658</f>
        <v>0</v>
      </c>
      <c r="Q658" s="9">
        <f>SUM(Q659)</f>
        <v>0</v>
      </c>
      <c r="R658" s="9">
        <f>SUM(R659)</f>
        <v>0</v>
      </c>
      <c r="S658" s="9">
        <f>SUM(S659)</f>
        <v>0</v>
      </c>
      <c r="T658" s="5"/>
      <c r="Z658" s="66"/>
      <c r="AA658" s="66"/>
    </row>
    <row r="659" spans="1:27" ht="10.5">
      <c r="A659" s="199" t="s">
        <v>1728</v>
      </c>
      <c r="B659" s="2" t="s">
        <v>1765</v>
      </c>
      <c r="C659" s="17">
        <v>146</v>
      </c>
      <c r="D659" s="18" t="s">
        <v>1409</v>
      </c>
      <c r="E659" s="166">
        <v>42338</v>
      </c>
      <c r="F659" s="166">
        <v>42369</v>
      </c>
      <c r="G659" s="17">
        <v>1</v>
      </c>
      <c r="H659" s="17">
        <v>1</v>
      </c>
      <c r="I659" s="19">
        <v>64.7</v>
      </c>
      <c r="J659" s="17">
        <f>SUM(K659:L659)</f>
        <v>1</v>
      </c>
      <c r="K659" s="17">
        <v>0</v>
      </c>
      <c r="L659" s="17">
        <v>1</v>
      </c>
      <c r="M659" s="19">
        <v>29.6</v>
      </c>
      <c r="N659" s="19">
        <v>0</v>
      </c>
      <c r="O659" s="19">
        <v>29.6</v>
      </c>
      <c r="P659" s="11"/>
      <c r="Q659" s="11"/>
      <c r="R659" s="11"/>
      <c r="S659" s="11"/>
      <c r="T659" s="5"/>
      <c r="Z659" s="66"/>
      <c r="AA659" s="66"/>
    </row>
    <row r="660" spans="1:27" s="91" customFormat="1" ht="21">
      <c r="A660" s="98"/>
      <c r="B660" s="53" t="s">
        <v>1976</v>
      </c>
      <c r="C660" s="5"/>
      <c r="D660" s="10"/>
      <c r="E660" s="5"/>
      <c r="F660" s="5"/>
      <c r="G660" s="9"/>
      <c r="H660" s="9"/>
      <c r="I660" s="11"/>
      <c r="J660" s="9"/>
      <c r="K660" s="9"/>
      <c r="L660" s="9"/>
      <c r="M660" s="11"/>
      <c r="N660" s="11"/>
      <c r="O660" s="11"/>
      <c r="P660" s="11"/>
      <c r="Q660" s="72"/>
      <c r="R660" s="72"/>
      <c r="S660" s="72"/>
      <c r="T660" s="90"/>
      <c r="Z660" s="66"/>
      <c r="AA660" s="66"/>
    </row>
    <row r="661" spans="1:27" s="91" customFormat="1" ht="31.5">
      <c r="A661" s="98"/>
      <c r="B661" s="30" t="s">
        <v>1367</v>
      </c>
      <c r="C661" s="5" t="s">
        <v>1721</v>
      </c>
      <c r="D661" s="10" t="s">
        <v>1721</v>
      </c>
      <c r="E661" s="5" t="s">
        <v>1721</v>
      </c>
      <c r="F661" s="5" t="s">
        <v>1721</v>
      </c>
      <c r="G661" s="9">
        <f>SUM(G662)</f>
        <v>19</v>
      </c>
      <c r="H661" s="9">
        <f aca="true" t="shared" si="200" ref="H661:S661">SUM(H662)</f>
        <v>3</v>
      </c>
      <c r="I661" s="11">
        <f t="shared" si="200"/>
        <v>148.2</v>
      </c>
      <c r="J661" s="9">
        <f t="shared" si="200"/>
        <v>1</v>
      </c>
      <c r="K661" s="9">
        <f t="shared" si="200"/>
        <v>0</v>
      </c>
      <c r="L661" s="9">
        <f t="shared" si="200"/>
        <v>1</v>
      </c>
      <c r="M661" s="11">
        <f t="shared" si="200"/>
        <v>23.6</v>
      </c>
      <c r="N661" s="11">
        <f t="shared" si="200"/>
        <v>0</v>
      </c>
      <c r="O661" s="11">
        <f t="shared" si="200"/>
        <v>23.6</v>
      </c>
      <c r="P661" s="11">
        <f>Q661+R661+S661</f>
        <v>0</v>
      </c>
      <c r="Q661" s="9">
        <f t="shared" si="200"/>
        <v>0</v>
      </c>
      <c r="R661" s="9">
        <f t="shared" si="200"/>
        <v>0</v>
      </c>
      <c r="S661" s="9">
        <f t="shared" si="200"/>
        <v>0</v>
      </c>
      <c r="T661" s="67"/>
      <c r="Z661" s="66"/>
      <c r="AA661" s="66"/>
    </row>
    <row r="662" spans="1:27" ht="10.5">
      <c r="A662" s="6" t="s">
        <v>2218</v>
      </c>
      <c r="B662" s="6" t="s">
        <v>296</v>
      </c>
      <c r="C662" s="5">
        <v>68</v>
      </c>
      <c r="D662" s="10" t="s">
        <v>1978</v>
      </c>
      <c r="E662" s="166">
        <v>42338</v>
      </c>
      <c r="F662" s="166">
        <v>42369</v>
      </c>
      <c r="G662" s="9">
        <v>19</v>
      </c>
      <c r="H662" s="9">
        <v>3</v>
      </c>
      <c r="I662" s="3">
        <v>148.2</v>
      </c>
      <c r="J662" s="9">
        <f>SUM(K662:L662)</f>
        <v>1</v>
      </c>
      <c r="K662" s="9">
        <v>0</v>
      </c>
      <c r="L662" s="9">
        <v>1</v>
      </c>
      <c r="M662" s="11">
        <f>SUM(N662:O662)</f>
        <v>23.6</v>
      </c>
      <c r="N662" s="3">
        <v>0</v>
      </c>
      <c r="O662" s="3">
        <v>23.6</v>
      </c>
      <c r="P662" s="11">
        <f>Q662+R662+S662</f>
        <v>0</v>
      </c>
      <c r="Q662" s="72"/>
      <c r="R662" s="72"/>
      <c r="S662" s="72"/>
      <c r="T662" s="5"/>
      <c r="Z662" s="66"/>
      <c r="AA662" s="66"/>
    </row>
    <row r="663" spans="1:34" ht="22.5" customHeight="1">
      <c r="A663" s="31"/>
      <c r="B663" s="29" t="s">
        <v>1991</v>
      </c>
      <c r="C663" s="79"/>
      <c r="D663" s="62"/>
      <c r="E663" s="80"/>
      <c r="F663" s="80"/>
      <c r="G663" s="57"/>
      <c r="H663" s="57"/>
      <c r="I663" s="13"/>
      <c r="J663" s="57"/>
      <c r="K663" s="57"/>
      <c r="L663" s="57"/>
      <c r="M663" s="13"/>
      <c r="N663" s="13"/>
      <c r="O663" s="13"/>
      <c r="P663" s="11"/>
      <c r="Q663" s="13"/>
      <c r="R663" s="13"/>
      <c r="S663" s="13"/>
      <c r="T663" s="13"/>
      <c r="U663" s="197"/>
      <c r="V663" s="197"/>
      <c r="W663" s="197"/>
      <c r="X663" s="197"/>
      <c r="Y663" s="197"/>
      <c r="Z663" s="13"/>
      <c r="AA663" s="57"/>
      <c r="AB663" s="196"/>
      <c r="AC663" s="196"/>
      <c r="AD663" s="196"/>
      <c r="AE663" s="196"/>
      <c r="AF663" s="196"/>
      <c r="AG663" s="196"/>
      <c r="AH663" s="196"/>
    </row>
    <row r="664" spans="1:27" s="91" customFormat="1" ht="21">
      <c r="A664" s="6"/>
      <c r="B664" s="53" t="s">
        <v>891</v>
      </c>
      <c r="C664" s="5"/>
      <c r="D664" s="10"/>
      <c r="E664" s="164"/>
      <c r="F664" s="164"/>
      <c r="G664" s="9"/>
      <c r="H664" s="9"/>
      <c r="I664" s="11"/>
      <c r="J664" s="9"/>
      <c r="K664" s="9"/>
      <c r="L664" s="9"/>
      <c r="M664" s="11"/>
      <c r="N664" s="11"/>
      <c r="O664" s="11"/>
      <c r="P664" s="11"/>
      <c r="Q664" s="11"/>
      <c r="R664" s="11"/>
      <c r="S664" s="11"/>
      <c r="T664" s="90"/>
      <c r="Z664" s="65"/>
      <c r="AA664" s="65"/>
    </row>
    <row r="665" spans="1:27" s="94" customFormat="1" ht="31.5">
      <c r="A665" s="6"/>
      <c r="B665" s="30" t="s">
        <v>1367</v>
      </c>
      <c r="C665" s="5" t="s">
        <v>1721</v>
      </c>
      <c r="D665" s="10" t="s">
        <v>1721</v>
      </c>
      <c r="E665" s="5" t="s">
        <v>1721</v>
      </c>
      <c r="F665" s="5" t="s">
        <v>1721</v>
      </c>
      <c r="G665" s="9">
        <f>SUM(G666)</f>
        <v>13</v>
      </c>
      <c r="H665" s="9">
        <f aca="true" t="shared" si="201" ref="H665:S665">SUM(H666)</f>
        <v>1</v>
      </c>
      <c r="I665" s="11">
        <f t="shared" si="201"/>
        <v>130</v>
      </c>
      <c r="J665" s="9">
        <f t="shared" si="201"/>
        <v>1</v>
      </c>
      <c r="K665" s="9">
        <f t="shared" si="201"/>
        <v>1</v>
      </c>
      <c r="L665" s="9">
        <f t="shared" si="201"/>
        <v>0</v>
      </c>
      <c r="M665" s="11">
        <f t="shared" si="201"/>
        <v>35.7</v>
      </c>
      <c r="N665" s="11">
        <f t="shared" si="201"/>
        <v>35.7</v>
      </c>
      <c r="O665" s="11">
        <f t="shared" si="201"/>
        <v>0</v>
      </c>
      <c r="P665" s="11">
        <f>Q665+R665+S665</f>
        <v>0</v>
      </c>
      <c r="Q665" s="11">
        <f t="shared" si="201"/>
        <v>0</v>
      </c>
      <c r="R665" s="11">
        <f t="shared" si="201"/>
        <v>0</v>
      </c>
      <c r="S665" s="11">
        <f t="shared" si="201"/>
        <v>0</v>
      </c>
      <c r="T665" s="90"/>
      <c r="Z665" s="65"/>
      <c r="AA665" s="65"/>
    </row>
    <row r="666" spans="1:27" s="89" customFormat="1" ht="10.5">
      <c r="A666" s="6" t="s">
        <v>2219</v>
      </c>
      <c r="B666" s="6" t="s">
        <v>469</v>
      </c>
      <c r="C666" s="5">
        <v>3</v>
      </c>
      <c r="D666" s="10" t="s">
        <v>1997</v>
      </c>
      <c r="E666" s="166">
        <v>42338</v>
      </c>
      <c r="F666" s="166">
        <v>42369</v>
      </c>
      <c r="G666" s="9">
        <v>13</v>
      </c>
      <c r="H666" s="9">
        <v>1</v>
      </c>
      <c r="I666" s="3">
        <v>130</v>
      </c>
      <c r="J666" s="9">
        <f>SUM(K666:L666)</f>
        <v>1</v>
      </c>
      <c r="K666" s="9">
        <v>1</v>
      </c>
      <c r="L666" s="9">
        <v>0</v>
      </c>
      <c r="M666" s="11">
        <f>SUM(N666:O666)</f>
        <v>35.7</v>
      </c>
      <c r="N666" s="11">
        <v>35.7</v>
      </c>
      <c r="O666" s="11">
        <v>0</v>
      </c>
      <c r="P666" s="11">
        <f>Q666+R666+S666</f>
        <v>0</v>
      </c>
      <c r="Q666" s="72"/>
      <c r="R666" s="72"/>
      <c r="S666" s="72"/>
      <c r="T666" s="3"/>
      <c r="Z666" s="65"/>
      <c r="AA666" s="65"/>
    </row>
    <row r="667" spans="1:20" ht="21.75" customHeight="1">
      <c r="A667" s="31"/>
      <c r="B667" s="29" t="s">
        <v>1835</v>
      </c>
      <c r="C667" s="7"/>
      <c r="D667" s="10"/>
      <c r="E667" s="166"/>
      <c r="F667" s="166"/>
      <c r="G667" s="9"/>
      <c r="H667" s="9"/>
      <c r="I667" s="11"/>
      <c r="J667" s="9"/>
      <c r="K667" s="9"/>
      <c r="L667" s="9"/>
      <c r="M667" s="11"/>
      <c r="N667" s="11"/>
      <c r="O667" s="11"/>
      <c r="P667" s="72"/>
      <c r="Q667" s="11"/>
      <c r="R667" s="11"/>
      <c r="S667" s="11"/>
      <c r="T667" s="5"/>
    </row>
    <row r="668" spans="1:20" ht="21">
      <c r="A668" s="31"/>
      <c r="B668" s="53" t="s">
        <v>1838</v>
      </c>
      <c r="C668" s="5"/>
      <c r="D668" s="10"/>
      <c r="E668" s="5"/>
      <c r="F668" s="5"/>
      <c r="G668" s="9"/>
      <c r="H668" s="9"/>
      <c r="I668" s="11"/>
      <c r="J668" s="9"/>
      <c r="K668" s="9"/>
      <c r="L668" s="9"/>
      <c r="M668" s="11"/>
      <c r="N668" s="11"/>
      <c r="O668" s="11"/>
      <c r="P668" s="72"/>
      <c r="Q668" s="11"/>
      <c r="R668" s="11"/>
      <c r="S668" s="11"/>
      <c r="T668" s="5"/>
    </row>
    <row r="669" spans="1:20" ht="31.5">
      <c r="A669" s="31"/>
      <c r="B669" s="30" t="s">
        <v>463</v>
      </c>
      <c r="C669" s="5" t="s">
        <v>1721</v>
      </c>
      <c r="D669" s="10" t="s">
        <v>1721</v>
      </c>
      <c r="E669" s="5" t="s">
        <v>1721</v>
      </c>
      <c r="F669" s="5" t="s">
        <v>1721</v>
      </c>
      <c r="G669" s="9">
        <f>SUM(G670:G671)</f>
        <v>29</v>
      </c>
      <c r="H669" s="9">
        <f aca="true" t="shared" si="202" ref="H669:S669">SUM(H670:H671)</f>
        <v>29</v>
      </c>
      <c r="I669" s="11">
        <f t="shared" si="202"/>
        <v>361.4</v>
      </c>
      <c r="J669" s="9">
        <f t="shared" si="202"/>
        <v>10</v>
      </c>
      <c r="K669" s="9">
        <f t="shared" si="202"/>
        <v>4</v>
      </c>
      <c r="L669" s="9">
        <f t="shared" si="202"/>
        <v>6</v>
      </c>
      <c r="M669" s="11">
        <f>SUM(M670:M671)</f>
        <v>308.5</v>
      </c>
      <c r="N669" s="11">
        <f t="shared" si="202"/>
        <v>123.2</v>
      </c>
      <c r="O669" s="11">
        <f t="shared" si="202"/>
        <v>185.3</v>
      </c>
      <c r="P669" s="11">
        <f t="shared" si="202"/>
        <v>11238655</v>
      </c>
      <c r="Q669" s="11">
        <f t="shared" si="202"/>
        <v>0</v>
      </c>
      <c r="R669" s="11">
        <f t="shared" si="202"/>
        <v>6667492.12</v>
      </c>
      <c r="S669" s="11">
        <f t="shared" si="202"/>
        <v>4571162.88</v>
      </c>
      <c r="T669" s="5"/>
    </row>
    <row r="670" spans="1:20" ht="10.5">
      <c r="A670" s="31">
        <v>16</v>
      </c>
      <c r="B670" s="6" t="s">
        <v>1604</v>
      </c>
      <c r="C670" s="7" t="s">
        <v>2217</v>
      </c>
      <c r="D670" s="10">
        <v>39056</v>
      </c>
      <c r="E670" s="166">
        <v>42338</v>
      </c>
      <c r="F670" s="166">
        <v>42369</v>
      </c>
      <c r="G670" s="9">
        <v>19</v>
      </c>
      <c r="H670" s="9">
        <v>19</v>
      </c>
      <c r="I670" s="3">
        <v>175.8</v>
      </c>
      <c r="J670" s="9">
        <f>SUM(K670:L670)</f>
        <v>5</v>
      </c>
      <c r="K670" s="9">
        <v>3</v>
      </c>
      <c r="L670" s="9">
        <v>2</v>
      </c>
      <c r="M670" s="11">
        <f>SUM(N670:O670)</f>
        <v>153.8</v>
      </c>
      <c r="N670" s="11">
        <v>92.5</v>
      </c>
      <c r="O670" s="11">
        <v>61.3</v>
      </c>
      <c r="P670" s="72">
        <f>M670*36430</f>
        <v>5602934</v>
      </c>
      <c r="Q670" s="11"/>
      <c r="R670" s="11">
        <f>P670-S670</f>
        <v>3324020.38</v>
      </c>
      <c r="S670" s="11">
        <v>2278913.62</v>
      </c>
      <c r="T670" s="5"/>
    </row>
    <row r="671" spans="1:20" ht="10.5">
      <c r="A671" s="31">
        <v>17</v>
      </c>
      <c r="B671" s="200" t="s">
        <v>949</v>
      </c>
      <c r="C671" s="201">
        <v>19</v>
      </c>
      <c r="D671" s="22">
        <v>39056</v>
      </c>
      <c r="E671" s="166">
        <v>42338</v>
      </c>
      <c r="F671" s="166">
        <v>42369</v>
      </c>
      <c r="G671" s="24">
        <v>10</v>
      </c>
      <c r="H671" s="24">
        <v>10</v>
      </c>
      <c r="I671" s="25">
        <v>185.6</v>
      </c>
      <c r="J671" s="9">
        <f>SUM(K671:L671)</f>
        <v>5</v>
      </c>
      <c r="K671" s="24">
        <v>1</v>
      </c>
      <c r="L671" s="24">
        <v>4</v>
      </c>
      <c r="M671" s="11">
        <f>SUM(N671:O671)</f>
        <v>154.7</v>
      </c>
      <c r="N671" s="73">
        <v>30.7</v>
      </c>
      <c r="O671" s="73">
        <v>124</v>
      </c>
      <c r="P671" s="72">
        <f>M671*36430</f>
        <v>5635721</v>
      </c>
      <c r="Q671" s="11"/>
      <c r="R671" s="11">
        <f>P671-S671</f>
        <v>3343471.74</v>
      </c>
      <c r="S671" s="11">
        <v>2292249.26</v>
      </c>
      <c r="T671" s="5"/>
    </row>
    <row r="672" spans="1:27" s="91" customFormat="1" ht="21">
      <c r="A672" s="98"/>
      <c r="B672" s="53" t="s">
        <v>1735</v>
      </c>
      <c r="C672" s="5"/>
      <c r="D672" s="5"/>
      <c r="E672" s="5"/>
      <c r="F672" s="5"/>
      <c r="G672" s="9"/>
      <c r="H672" s="9"/>
      <c r="I672" s="11"/>
      <c r="J672" s="9"/>
      <c r="K672" s="9"/>
      <c r="L672" s="9"/>
      <c r="M672" s="11"/>
      <c r="N672" s="11"/>
      <c r="O672" s="11"/>
      <c r="P672" s="72"/>
      <c r="Q672" s="72"/>
      <c r="R672" s="72"/>
      <c r="S672" s="72"/>
      <c r="T672" s="90"/>
      <c r="Z672" s="66"/>
      <c r="AA672" s="66"/>
    </row>
    <row r="673" spans="1:27" s="91" customFormat="1" ht="31.5">
      <c r="A673" s="98"/>
      <c r="B673" s="30" t="s">
        <v>1367</v>
      </c>
      <c r="C673" s="5" t="s">
        <v>1721</v>
      </c>
      <c r="D673" s="10" t="s">
        <v>1721</v>
      </c>
      <c r="E673" s="5" t="s">
        <v>1721</v>
      </c>
      <c r="F673" s="5" t="s">
        <v>1721</v>
      </c>
      <c r="G673" s="96">
        <f>SUM(G674)</f>
        <v>7</v>
      </c>
      <c r="H673" s="96">
        <f aca="true" t="shared" si="203" ref="H673:Y673">SUM(H674)</f>
        <v>4</v>
      </c>
      <c r="I673" s="11">
        <f t="shared" si="203"/>
        <v>101</v>
      </c>
      <c r="J673" s="96">
        <f t="shared" si="203"/>
        <v>1</v>
      </c>
      <c r="K673" s="96">
        <f t="shared" si="203"/>
        <v>0</v>
      </c>
      <c r="L673" s="96">
        <f t="shared" si="203"/>
        <v>1</v>
      </c>
      <c r="M673" s="11">
        <f t="shared" si="203"/>
        <v>50.2</v>
      </c>
      <c r="N673" s="11">
        <f t="shared" si="203"/>
        <v>0</v>
      </c>
      <c r="O673" s="11">
        <f t="shared" si="203"/>
        <v>50.2</v>
      </c>
      <c r="P673" s="11">
        <f t="shared" si="203"/>
        <v>0</v>
      </c>
      <c r="Q673" s="11">
        <f t="shared" si="203"/>
        <v>0</v>
      </c>
      <c r="R673" s="11">
        <f t="shared" si="203"/>
        <v>0</v>
      </c>
      <c r="S673" s="11">
        <f t="shared" si="203"/>
        <v>0</v>
      </c>
      <c r="T673" s="11"/>
      <c r="U673" s="11">
        <f t="shared" si="203"/>
        <v>0</v>
      </c>
      <c r="V673" s="11">
        <f t="shared" si="203"/>
        <v>0</v>
      </c>
      <c r="W673" s="11">
        <f t="shared" si="203"/>
        <v>0</v>
      </c>
      <c r="X673" s="11">
        <f t="shared" si="203"/>
        <v>0</v>
      </c>
      <c r="Y673" s="11">
        <f t="shared" si="203"/>
        <v>0</v>
      </c>
      <c r="Z673" s="11"/>
      <c r="AA673" s="11"/>
    </row>
    <row r="674" spans="1:27" s="91" customFormat="1" ht="10.5">
      <c r="A674" s="98">
        <v>18</v>
      </c>
      <c r="B674" s="6" t="s">
        <v>1603</v>
      </c>
      <c r="C674" s="5">
        <v>24</v>
      </c>
      <c r="D674" s="7" t="s">
        <v>1736</v>
      </c>
      <c r="E674" s="166">
        <v>42338</v>
      </c>
      <c r="F674" s="166">
        <v>42369</v>
      </c>
      <c r="G674" s="9">
        <v>7</v>
      </c>
      <c r="H674" s="9">
        <v>4</v>
      </c>
      <c r="I674" s="3">
        <v>101</v>
      </c>
      <c r="J674" s="9">
        <f>SUM(K674:L674)</f>
        <v>1</v>
      </c>
      <c r="K674" s="9">
        <v>0</v>
      </c>
      <c r="L674" s="9">
        <v>1</v>
      </c>
      <c r="M674" s="11">
        <f>SUM(N674:O674)</f>
        <v>50.2</v>
      </c>
      <c r="N674" s="3">
        <v>0</v>
      </c>
      <c r="O674" s="3">
        <v>50.2</v>
      </c>
      <c r="P674" s="72">
        <v>0</v>
      </c>
      <c r="Q674" s="72"/>
      <c r="R674" s="72"/>
      <c r="S674" s="72"/>
      <c r="T674" s="90"/>
      <c r="Z674" s="66"/>
      <c r="AA674" s="66"/>
    </row>
    <row r="675" spans="1:27" s="89" customFormat="1" ht="26.25" customHeight="1">
      <c r="A675" s="98"/>
      <c r="B675" s="12" t="s">
        <v>2264</v>
      </c>
      <c r="C675" s="3"/>
      <c r="D675" s="83"/>
      <c r="E675" s="90"/>
      <c r="F675" s="90"/>
      <c r="G675" s="84"/>
      <c r="H675" s="84"/>
      <c r="I675" s="72"/>
      <c r="J675" s="84"/>
      <c r="K675" s="84"/>
      <c r="L675" s="84"/>
      <c r="M675" s="72"/>
      <c r="N675" s="72"/>
      <c r="O675" s="72"/>
      <c r="P675" s="72"/>
      <c r="Q675" s="72"/>
      <c r="R675" s="72"/>
      <c r="S675" s="72"/>
      <c r="T675" s="3"/>
      <c r="Z675" s="66"/>
      <c r="AA675" s="66"/>
    </row>
    <row r="676" spans="1:27" s="91" customFormat="1" ht="31.5">
      <c r="A676" s="98"/>
      <c r="B676" s="1" t="s">
        <v>1367</v>
      </c>
      <c r="C676" s="5" t="s">
        <v>1721</v>
      </c>
      <c r="D676" s="10" t="s">
        <v>1721</v>
      </c>
      <c r="E676" s="5" t="s">
        <v>1721</v>
      </c>
      <c r="F676" s="5" t="s">
        <v>1721</v>
      </c>
      <c r="G676" s="9">
        <f>SUM(G677)</f>
        <v>4</v>
      </c>
      <c r="H676" s="9">
        <f aca="true" t="shared" si="204" ref="H676:S676">SUM(H677)</f>
        <v>1</v>
      </c>
      <c r="I676" s="11">
        <f t="shared" si="204"/>
        <v>186.3</v>
      </c>
      <c r="J676" s="9">
        <f t="shared" si="204"/>
        <v>1</v>
      </c>
      <c r="K676" s="9">
        <f t="shared" si="204"/>
        <v>1</v>
      </c>
      <c r="L676" s="9">
        <f t="shared" si="204"/>
        <v>0</v>
      </c>
      <c r="M676" s="11">
        <f t="shared" si="204"/>
        <v>47.1</v>
      </c>
      <c r="N676" s="11">
        <f t="shared" si="204"/>
        <v>47.1</v>
      </c>
      <c r="O676" s="11">
        <f t="shared" si="204"/>
        <v>0</v>
      </c>
      <c r="P676" s="11">
        <f t="shared" si="204"/>
        <v>0</v>
      </c>
      <c r="Q676" s="11">
        <f t="shared" si="204"/>
        <v>0</v>
      </c>
      <c r="R676" s="11">
        <f t="shared" si="204"/>
        <v>0</v>
      </c>
      <c r="S676" s="11">
        <f t="shared" si="204"/>
        <v>0</v>
      </c>
      <c r="T676" s="90"/>
      <c r="Z676" s="66"/>
      <c r="AA676" s="66"/>
    </row>
    <row r="677" spans="1:27" s="91" customFormat="1" ht="10.5">
      <c r="A677" s="98">
        <v>19</v>
      </c>
      <c r="B677" s="1" t="s">
        <v>1605</v>
      </c>
      <c r="C677" s="9">
        <v>28</v>
      </c>
      <c r="D677" s="10" t="s">
        <v>2265</v>
      </c>
      <c r="E677" s="166">
        <v>42338</v>
      </c>
      <c r="F677" s="166">
        <v>42369</v>
      </c>
      <c r="G677" s="9">
        <v>4</v>
      </c>
      <c r="H677" s="9">
        <v>1</v>
      </c>
      <c r="I677" s="3">
        <v>186.3</v>
      </c>
      <c r="J677" s="9">
        <f>SUM(K677:L677)</f>
        <v>1</v>
      </c>
      <c r="K677" s="9">
        <v>1</v>
      </c>
      <c r="L677" s="9">
        <v>0</v>
      </c>
      <c r="M677" s="11">
        <f>SUM(N677:O677)</f>
        <v>47.1</v>
      </c>
      <c r="N677" s="3">
        <v>47.1</v>
      </c>
      <c r="O677" s="3">
        <v>0</v>
      </c>
      <c r="P677" s="72">
        <v>0</v>
      </c>
      <c r="Q677" s="72"/>
      <c r="R677" s="72"/>
      <c r="S677" s="72"/>
      <c r="T677" s="90"/>
      <c r="Z677" s="66"/>
      <c r="AA677" s="66"/>
    </row>
    <row r="678" spans="1:27" s="91" customFormat="1" ht="10.5">
      <c r="A678" s="98"/>
      <c r="B678" s="12" t="s">
        <v>1973</v>
      </c>
      <c r="C678" s="9"/>
      <c r="D678" s="10"/>
      <c r="E678" s="166"/>
      <c r="F678" s="166"/>
      <c r="G678" s="9"/>
      <c r="H678" s="9"/>
      <c r="I678" s="3"/>
      <c r="J678" s="9"/>
      <c r="K678" s="9"/>
      <c r="L678" s="9"/>
      <c r="M678" s="11"/>
      <c r="N678" s="3"/>
      <c r="O678" s="3"/>
      <c r="P678" s="72"/>
      <c r="Q678" s="72"/>
      <c r="R678" s="72"/>
      <c r="S678" s="72"/>
      <c r="T678" s="90"/>
      <c r="Z678" s="66"/>
      <c r="AA678" s="66"/>
    </row>
    <row r="679" spans="1:27" s="91" customFormat="1" ht="21">
      <c r="A679" s="6"/>
      <c r="B679" s="53" t="s">
        <v>1974</v>
      </c>
      <c r="C679" s="5"/>
      <c r="D679" s="10"/>
      <c r="E679" s="5"/>
      <c r="F679" s="5"/>
      <c r="G679" s="5"/>
      <c r="H679" s="5"/>
      <c r="I679" s="11"/>
      <c r="J679" s="9"/>
      <c r="K679" s="5"/>
      <c r="L679" s="5"/>
      <c r="M679" s="11"/>
      <c r="N679" s="11"/>
      <c r="O679" s="11"/>
      <c r="P679" s="11"/>
      <c r="Q679" s="11"/>
      <c r="R679" s="11"/>
      <c r="S679" s="11"/>
      <c r="T679" s="90"/>
      <c r="Z679" s="66"/>
      <c r="AA679" s="66"/>
    </row>
    <row r="680" spans="1:27" s="91" customFormat="1" ht="31.5">
      <c r="A680" s="6"/>
      <c r="B680" s="30" t="s">
        <v>1864</v>
      </c>
      <c r="C680" s="5" t="s">
        <v>1721</v>
      </c>
      <c r="D680" s="10" t="s">
        <v>1721</v>
      </c>
      <c r="E680" s="5" t="s">
        <v>1721</v>
      </c>
      <c r="F680" s="5" t="s">
        <v>1721</v>
      </c>
      <c r="G680" s="5">
        <f>G681</f>
        <v>23</v>
      </c>
      <c r="H680" s="5">
        <f aca="true" t="shared" si="205" ref="H680:S680">H681</f>
        <v>3</v>
      </c>
      <c r="I680" s="5">
        <f t="shared" si="205"/>
        <v>348.2</v>
      </c>
      <c r="J680" s="5">
        <f t="shared" si="205"/>
        <v>2</v>
      </c>
      <c r="K680" s="5">
        <f t="shared" si="205"/>
        <v>0</v>
      </c>
      <c r="L680" s="5">
        <f t="shared" si="205"/>
        <v>2</v>
      </c>
      <c r="M680" s="5">
        <f t="shared" si="205"/>
        <v>64.9</v>
      </c>
      <c r="N680" s="5">
        <v>0</v>
      </c>
      <c r="O680" s="5">
        <f t="shared" si="205"/>
        <v>64.9</v>
      </c>
      <c r="P680" s="5">
        <f t="shared" si="205"/>
        <v>0</v>
      </c>
      <c r="Q680" s="5">
        <f t="shared" si="205"/>
        <v>0</v>
      </c>
      <c r="R680" s="5">
        <f t="shared" si="205"/>
        <v>0</v>
      </c>
      <c r="S680" s="5">
        <f t="shared" si="205"/>
        <v>0</v>
      </c>
      <c r="T680" s="90"/>
      <c r="Z680" s="66"/>
      <c r="AA680" s="66"/>
    </row>
    <row r="681" spans="1:27" s="91" customFormat="1" ht="10.5">
      <c r="A681" s="6" t="s">
        <v>1530</v>
      </c>
      <c r="B681" s="27" t="s">
        <v>2055</v>
      </c>
      <c r="C681" s="184">
        <v>16</v>
      </c>
      <c r="D681" s="169">
        <v>40836</v>
      </c>
      <c r="E681" s="166">
        <v>42338</v>
      </c>
      <c r="F681" s="166">
        <v>42369</v>
      </c>
      <c r="G681" s="5">
        <v>23</v>
      </c>
      <c r="H681" s="5">
        <v>3</v>
      </c>
      <c r="I681" s="3">
        <v>348.2</v>
      </c>
      <c r="J681" s="92">
        <f>SUM(K681:L681)</f>
        <v>2</v>
      </c>
      <c r="K681" s="5">
        <v>0</v>
      </c>
      <c r="L681" s="5">
        <v>2</v>
      </c>
      <c r="M681" s="11">
        <f>SUM(N681:O681)</f>
        <v>64.9</v>
      </c>
      <c r="N681" s="11">
        <v>0</v>
      </c>
      <c r="O681" s="11">
        <v>64.9</v>
      </c>
      <c r="P681" s="72"/>
      <c r="Q681" s="72"/>
      <c r="R681" s="72"/>
      <c r="S681" s="72"/>
      <c r="T681" s="90"/>
      <c r="Z681" s="66"/>
      <c r="AA681" s="66"/>
    </row>
    <row r="682" spans="1:27" s="55" customFormat="1" ht="22.5" customHeight="1">
      <c r="A682" s="6"/>
      <c r="B682" s="58" t="s">
        <v>2000</v>
      </c>
      <c r="C682" s="184"/>
      <c r="D682" s="169"/>
      <c r="E682" s="8"/>
      <c r="F682" s="8"/>
      <c r="G682" s="5"/>
      <c r="H682" s="5"/>
      <c r="I682" s="3"/>
      <c r="J682" s="9"/>
      <c r="K682" s="5"/>
      <c r="L682" s="5"/>
      <c r="M682" s="11"/>
      <c r="N682" s="3"/>
      <c r="O682" s="3"/>
      <c r="P682" s="72"/>
      <c r="Q682" s="72"/>
      <c r="R682" s="72"/>
      <c r="S682" s="72"/>
      <c r="T682" s="56"/>
      <c r="Z682" s="65"/>
      <c r="AA682" s="65"/>
    </row>
    <row r="683" spans="1:27" s="91" customFormat="1" ht="21">
      <c r="A683" s="31"/>
      <c r="B683" s="12" t="s">
        <v>2322</v>
      </c>
      <c r="C683" s="3"/>
      <c r="D683" s="10"/>
      <c r="E683" s="3"/>
      <c r="F683" s="3"/>
      <c r="G683" s="9"/>
      <c r="H683" s="9"/>
      <c r="I683" s="11"/>
      <c r="J683" s="9"/>
      <c r="K683" s="9"/>
      <c r="L683" s="9"/>
      <c r="M683" s="11"/>
      <c r="N683" s="11"/>
      <c r="O683" s="11"/>
      <c r="P683" s="72"/>
      <c r="Q683" s="72"/>
      <c r="R683" s="72"/>
      <c r="S683" s="72"/>
      <c r="T683" s="90"/>
      <c r="Z683" s="66"/>
      <c r="AA683" s="66"/>
    </row>
    <row r="684" spans="1:27" s="94" customFormat="1" ht="31.5">
      <c r="A684" s="31"/>
      <c r="B684" s="1" t="s">
        <v>1367</v>
      </c>
      <c r="C684" s="5" t="s">
        <v>1721</v>
      </c>
      <c r="D684" s="10" t="s">
        <v>1721</v>
      </c>
      <c r="E684" s="5" t="s">
        <v>1721</v>
      </c>
      <c r="F684" s="5" t="s">
        <v>1721</v>
      </c>
      <c r="G684" s="9">
        <v>4</v>
      </c>
      <c r="H684" s="9">
        <v>2</v>
      </c>
      <c r="I684" s="11">
        <f>SUM(I685)</f>
        <v>178.8</v>
      </c>
      <c r="J684" s="9">
        <f>SUM(J685)</f>
        <v>1</v>
      </c>
      <c r="K684" s="9">
        <f>SUM(K685)</f>
        <v>0</v>
      </c>
      <c r="L684" s="9">
        <v>1</v>
      </c>
      <c r="M684" s="11">
        <f aca="true" t="shared" si="206" ref="M684:S684">SUM(M685)</f>
        <v>56.2</v>
      </c>
      <c r="N684" s="11">
        <f t="shared" si="206"/>
        <v>0</v>
      </c>
      <c r="O684" s="11">
        <f t="shared" si="206"/>
        <v>56.2</v>
      </c>
      <c r="P684" s="11">
        <f t="shared" si="206"/>
        <v>0</v>
      </c>
      <c r="Q684" s="11">
        <f t="shared" si="206"/>
        <v>0</v>
      </c>
      <c r="R684" s="11">
        <f t="shared" si="206"/>
        <v>0</v>
      </c>
      <c r="S684" s="11">
        <f t="shared" si="206"/>
        <v>0</v>
      </c>
      <c r="T684" s="90"/>
      <c r="Z684" s="66"/>
      <c r="AA684" s="66"/>
    </row>
    <row r="685" spans="1:27" s="94" customFormat="1" ht="10.5">
      <c r="A685" s="31">
        <v>21</v>
      </c>
      <c r="B685" s="1" t="s">
        <v>1616</v>
      </c>
      <c r="C685" s="9">
        <v>1</v>
      </c>
      <c r="D685" s="10" t="s">
        <v>1405</v>
      </c>
      <c r="E685" s="166">
        <v>42338</v>
      </c>
      <c r="F685" s="166">
        <v>42369</v>
      </c>
      <c r="G685" s="9">
        <v>4</v>
      </c>
      <c r="H685" s="9">
        <v>2</v>
      </c>
      <c r="I685" s="3">
        <v>178.8</v>
      </c>
      <c r="J685" s="9">
        <f>SUM(K685:L685)</f>
        <v>1</v>
      </c>
      <c r="K685" s="9">
        <v>0</v>
      </c>
      <c r="L685" s="9">
        <v>1</v>
      </c>
      <c r="M685" s="11">
        <f>SUM(N685:O685)</f>
        <v>56.2</v>
      </c>
      <c r="N685" s="4">
        <v>0</v>
      </c>
      <c r="O685" s="4">
        <v>56.2</v>
      </c>
      <c r="P685" s="72">
        <v>0</v>
      </c>
      <c r="Q685" s="72"/>
      <c r="R685" s="72"/>
      <c r="S685" s="72"/>
      <c r="T685" s="90"/>
      <c r="Z685" s="66"/>
      <c r="AA685" s="66"/>
    </row>
    <row r="686" spans="1:27" s="94" customFormat="1" ht="22.5" customHeight="1">
      <c r="A686" s="31"/>
      <c r="B686" s="12" t="s">
        <v>1913</v>
      </c>
      <c r="C686" s="5"/>
      <c r="D686" s="10"/>
      <c r="E686" s="5"/>
      <c r="F686" s="5"/>
      <c r="G686" s="9"/>
      <c r="H686" s="9"/>
      <c r="I686" s="11"/>
      <c r="J686" s="9"/>
      <c r="K686" s="9"/>
      <c r="L686" s="9"/>
      <c r="M686" s="11"/>
      <c r="N686" s="11"/>
      <c r="O686" s="11"/>
      <c r="P686" s="11"/>
      <c r="Q686" s="11"/>
      <c r="R686" s="11"/>
      <c r="S686" s="11"/>
      <c r="T686" s="90"/>
      <c r="Z686" s="66"/>
      <c r="AA686" s="66"/>
    </row>
    <row r="687" spans="1:27" s="94" customFormat="1" ht="21">
      <c r="A687" s="31"/>
      <c r="B687" s="12" t="s">
        <v>889</v>
      </c>
      <c r="C687" s="3"/>
      <c r="D687" s="10"/>
      <c r="E687" s="3"/>
      <c r="F687" s="3"/>
      <c r="G687" s="9"/>
      <c r="H687" s="9"/>
      <c r="I687" s="11"/>
      <c r="J687" s="9"/>
      <c r="K687" s="9"/>
      <c r="L687" s="9"/>
      <c r="M687" s="11"/>
      <c r="N687" s="11"/>
      <c r="O687" s="11"/>
      <c r="P687" s="72"/>
      <c r="Q687" s="72"/>
      <c r="R687" s="72"/>
      <c r="S687" s="72"/>
      <c r="T687" s="90"/>
      <c r="Z687" s="66"/>
      <c r="AA687" s="66"/>
    </row>
    <row r="688" spans="1:27" s="94" customFormat="1" ht="31.5">
      <c r="A688" s="31"/>
      <c r="B688" s="1" t="s">
        <v>1864</v>
      </c>
      <c r="C688" s="5" t="s">
        <v>1721</v>
      </c>
      <c r="D688" s="10" t="s">
        <v>1721</v>
      </c>
      <c r="E688" s="5" t="s">
        <v>1721</v>
      </c>
      <c r="F688" s="5" t="s">
        <v>1721</v>
      </c>
      <c r="G688" s="96">
        <f>G689</f>
        <v>2</v>
      </c>
      <c r="H688" s="96">
        <f aca="true" t="shared" si="207" ref="H688:S688">H689</f>
        <v>2</v>
      </c>
      <c r="I688" s="11">
        <f t="shared" si="207"/>
        <v>124</v>
      </c>
      <c r="J688" s="96">
        <f t="shared" si="207"/>
        <v>1</v>
      </c>
      <c r="K688" s="96">
        <f t="shared" si="207"/>
        <v>0</v>
      </c>
      <c r="L688" s="96">
        <f t="shared" si="207"/>
        <v>1</v>
      </c>
      <c r="M688" s="11">
        <f t="shared" si="207"/>
        <v>41.7</v>
      </c>
      <c r="N688" s="11">
        <f t="shared" si="207"/>
        <v>0</v>
      </c>
      <c r="O688" s="11">
        <f t="shared" si="207"/>
        <v>41.7</v>
      </c>
      <c r="P688" s="11">
        <f t="shared" si="207"/>
        <v>0</v>
      </c>
      <c r="Q688" s="11">
        <f t="shared" si="207"/>
        <v>0</v>
      </c>
      <c r="R688" s="11">
        <f t="shared" si="207"/>
        <v>0</v>
      </c>
      <c r="S688" s="11">
        <f t="shared" si="207"/>
        <v>0</v>
      </c>
      <c r="T688" s="90"/>
      <c r="Z688" s="66"/>
      <c r="AA688" s="66"/>
    </row>
    <row r="689" spans="1:27" s="91" customFormat="1" ht="10.5">
      <c r="A689" s="254">
        <v>22</v>
      </c>
      <c r="B689" s="1" t="s">
        <v>924</v>
      </c>
      <c r="C689" s="9">
        <v>6</v>
      </c>
      <c r="D689" s="10" t="s">
        <v>2277</v>
      </c>
      <c r="E689" s="166">
        <v>42338</v>
      </c>
      <c r="F689" s="166">
        <v>42369</v>
      </c>
      <c r="G689" s="9">
        <v>2</v>
      </c>
      <c r="H689" s="9">
        <v>2</v>
      </c>
      <c r="I689" s="3">
        <v>124</v>
      </c>
      <c r="J689" s="9">
        <f>SUM(K689:L689)</f>
        <v>1</v>
      </c>
      <c r="K689" s="9">
        <v>0</v>
      </c>
      <c r="L689" s="9">
        <v>1</v>
      </c>
      <c r="M689" s="11">
        <f>SUM(N689:O689)</f>
        <v>41.7</v>
      </c>
      <c r="N689" s="11">
        <v>0</v>
      </c>
      <c r="O689" s="11">
        <v>41.7</v>
      </c>
      <c r="P689" s="11"/>
      <c r="Q689" s="11"/>
      <c r="R689" s="11"/>
      <c r="S689" s="11"/>
      <c r="Z689" s="66"/>
      <c r="AA689" s="66"/>
    </row>
    <row r="690" spans="1:27" s="250" customFormat="1" ht="23.25" customHeight="1">
      <c r="A690" s="98"/>
      <c r="B690" s="53" t="s">
        <v>1503</v>
      </c>
      <c r="C690" s="5" t="s">
        <v>1721</v>
      </c>
      <c r="D690" s="10" t="s">
        <v>1721</v>
      </c>
      <c r="E690" s="5" t="s">
        <v>1721</v>
      </c>
      <c r="F690" s="5" t="s">
        <v>1721</v>
      </c>
      <c r="G690" s="57">
        <f aca="true" t="shared" si="208" ref="G690:S690">G691+G965</f>
        <v>2765</v>
      </c>
      <c r="H690" s="57">
        <f t="shared" si="208"/>
        <v>2689</v>
      </c>
      <c r="I690" s="13">
        <f t="shared" si="208"/>
        <v>65241.40000000002</v>
      </c>
      <c r="J690" s="54">
        <f t="shared" si="208"/>
        <v>1085</v>
      </c>
      <c r="K690" s="54">
        <f t="shared" si="208"/>
        <v>457</v>
      </c>
      <c r="L690" s="54">
        <f t="shared" si="208"/>
        <v>628</v>
      </c>
      <c r="M690" s="13">
        <f t="shared" si="208"/>
        <v>42344.66</v>
      </c>
      <c r="N690" s="13">
        <f t="shared" si="208"/>
        <v>17718.29</v>
      </c>
      <c r="O690" s="13">
        <f t="shared" si="208"/>
        <v>24626.370000000003</v>
      </c>
      <c r="P690" s="13">
        <f>P691+P965</f>
        <v>1526904267.51</v>
      </c>
      <c r="Q690" s="13">
        <f t="shared" si="208"/>
        <v>539616722.66</v>
      </c>
      <c r="R690" s="13">
        <f t="shared" si="208"/>
        <v>477963583.51</v>
      </c>
      <c r="S690" s="13">
        <f t="shared" si="208"/>
        <v>509323961.34000003</v>
      </c>
      <c r="T690" s="5"/>
      <c r="Z690" s="252"/>
      <c r="AA690" s="249"/>
    </row>
    <row r="691" spans="1:28" s="60" customFormat="1" ht="31.5">
      <c r="A691" s="100"/>
      <c r="B691" s="58" t="s">
        <v>1502</v>
      </c>
      <c r="C691" s="5" t="s">
        <v>1721</v>
      </c>
      <c r="D691" s="10" t="s">
        <v>1721</v>
      </c>
      <c r="E691" s="5" t="s">
        <v>1721</v>
      </c>
      <c r="F691" s="5" t="s">
        <v>1721</v>
      </c>
      <c r="G691" s="108">
        <f aca="true" t="shared" si="209" ref="G691:S691">G694+G701+G706+G722+G730+G736+G746+G761+G766+G769+G782+G803+G813+G823+G835+G840+G847+G851+G855+G871+G878+G883+G893+G896+G899+G903+G907+G910+G914+G923+G934+G937+G941+G944+G947+G951</f>
        <v>2090</v>
      </c>
      <c r="H691" s="108">
        <f t="shared" si="209"/>
        <v>2080</v>
      </c>
      <c r="I691" s="59">
        <f t="shared" si="209"/>
        <v>51612.52000000002</v>
      </c>
      <c r="J691" s="108">
        <f t="shared" si="209"/>
        <v>835</v>
      </c>
      <c r="K691" s="108">
        <f t="shared" si="209"/>
        <v>333</v>
      </c>
      <c r="L691" s="108">
        <f t="shared" si="209"/>
        <v>502</v>
      </c>
      <c r="M691" s="59">
        <f t="shared" si="209"/>
        <v>33427.240000000005</v>
      </c>
      <c r="N691" s="59">
        <f t="shared" si="209"/>
        <v>13333.49</v>
      </c>
      <c r="O691" s="59">
        <f t="shared" si="209"/>
        <v>20093.750000000004</v>
      </c>
      <c r="P691" s="59">
        <f t="shared" si="209"/>
        <v>1215199715.71</v>
      </c>
      <c r="Q691" s="59">
        <f t="shared" si="209"/>
        <v>539616722.66</v>
      </c>
      <c r="R691" s="59">
        <f t="shared" si="209"/>
        <v>270233197.23</v>
      </c>
      <c r="S691" s="59">
        <f t="shared" si="209"/>
        <v>405349795.82000005</v>
      </c>
      <c r="T691" s="108"/>
      <c r="U691" s="59" t="e">
        <f>U694+U701+U706+U722+U730+U736+U746+U761+#REF!+U766+U769+U782+U803+U813+U823+U835+U840+U847+U851+U855+U871+U878+U883+U893+U896+U899+U903+U907+U910+U914+U923+U934+U937+U941+U944+U947+U951</f>
        <v>#REF!</v>
      </c>
      <c r="V691" s="59" t="e">
        <f>V694+V701+V706+V722+V730+V736+V746+V761+#REF!+V766+V769+V782+V803+V813+V823+V835+V840+V847+V851+V855+V871+V878+V883+V893+V896+V899+V903+V907+V910+V914+V923+V934+V937+V941+V944+V947+V951</f>
        <v>#REF!</v>
      </c>
      <c r="W691" s="59" t="e">
        <f>W694+W701+W706+W722+W730+W736+W746+W761+#REF!+W766+W769+W782+W803+W813+W823+W835+W840+W847+W851+W855+W871+W878+W883+W893+W896+W899+W903+W907+W910+W914+W923+W934+W937+W941+W944+W947+W951</f>
        <v>#REF!</v>
      </c>
      <c r="X691" s="59" t="e">
        <f>X694+X701+X706+X722+X730+X736+X746+X761+#REF!+X766+X769+X782+X803+X813+X823+X835+X840+X847+X851+X855+X871+X878+X883+X893+X896+X899+X903+X907+X910+X914+X923+X934+X937+X941+X944+X947+X951</f>
        <v>#REF!</v>
      </c>
      <c r="Y691" s="59" t="e">
        <f>Y694+Y701+Y706+Y722+Y730+Y736+Y746+Y761+#REF!+Y766+Y769+Y782+Y803+Y813+Y823+Y835+Y840+Y847+Y851+Y855+Y871+Y878+Y883+Y893+Y896+Y899+Y903+Y907+Y910+Y914+Y923+Y934+Y937+Y941+Y944+Y947+Y951</f>
        <v>#REF!</v>
      </c>
      <c r="Z691" s="66"/>
      <c r="AA691" s="66"/>
      <c r="AB691" s="109"/>
    </row>
    <row r="692" spans="1:27" s="55" customFormat="1" ht="21.75" customHeight="1">
      <c r="A692" s="99"/>
      <c r="B692" s="29" t="s">
        <v>1527</v>
      </c>
      <c r="C692" s="56"/>
      <c r="D692" s="83"/>
      <c r="E692" s="56"/>
      <c r="F692" s="56"/>
      <c r="G692" s="84"/>
      <c r="H692" s="84"/>
      <c r="I692" s="72"/>
      <c r="J692" s="84"/>
      <c r="K692" s="84"/>
      <c r="L692" s="84"/>
      <c r="M692" s="72"/>
      <c r="N692" s="72"/>
      <c r="O692" s="72"/>
      <c r="P692" s="72"/>
      <c r="Q692" s="72"/>
      <c r="R692" s="72"/>
      <c r="S692" s="72"/>
      <c r="T692" s="56"/>
      <c r="Z692" s="66"/>
      <c r="AA692" s="66"/>
    </row>
    <row r="693" spans="1:27" s="55" customFormat="1" ht="21">
      <c r="A693" s="99"/>
      <c r="B693" s="87" t="s">
        <v>2214</v>
      </c>
      <c r="C693" s="56"/>
      <c r="D693" s="83"/>
      <c r="E693" s="56"/>
      <c r="F693" s="56"/>
      <c r="G693" s="84"/>
      <c r="H693" s="84"/>
      <c r="I693" s="72"/>
      <c r="J693" s="84"/>
      <c r="K693" s="84"/>
      <c r="L693" s="84"/>
      <c r="M693" s="72"/>
      <c r="N693" s="72"/>
      <c r="O693" s="72"/>
      <c r="P693" s="72"/>
      <c r="Q693" s="72"/>
      <c r="R693" s="72"/>
      <c r="S693" s="72"/>
      <c r="T693" s="56"/>
      <c r="Z693" s="66"/>
      <c r="AA693" s="66"/>
    </row>
    <row r="694" spans="1:27" s="55" customFormat="1" ht="31.5">
      <c r="A694" s="99"/>
      <c r="B694" s="30" t="s">
        <v>2280</v>
      </c>
      <c r="C694" s="56" t="s">
        <v>1721</v>
      </c>
      <c r="D694" s="83" t="s">
        <v>1721</v>
      </c>
      <c r="E694" s="56" t="s">
        <v>1721</v>
      </c>
      <c r="F694" s="56" t="s">
        <v>1721</v>
      </c>
      <c r="G694" s="84">
        <f aca="true" t="shared" si="210" ref="G694:S694">SUM(G695:G698)</f>
        <v>43</v>
      </c>
      <c r="H694" s="84">
        <f t="shared" si="210"/>
        <v>43</v>
      </c>
      <c r="I694" s="72">
        <f t="shared" si="210"/>
        <v>6091.68</v>
      </c>
      <c r="J694" s="84">
        <f t="shared" si="210"/>
        <v>23</v>
      </c>
      <c r="K694" s="84">
        <f t="shared" si="210"/>
        <v>0</v>
      </c>
      <c r="L694" s="84">
        <f t="shared" si="210"/>
        <v>23</v>
      </c>
      <c r="M694" s="72">
        <f t="shared" si="210"/>
        <v>695.92</v>
      </c>
      <c r="N694" s="72">
        <f t="shared" si="210"/>
        <v>0</v>
      </c>
      <c r="O694" s="72">
        <f t="shared" si="210"/>
        <v>695.92</v>
      </c>
      <c r="P694" s="72">
        <f t="shared" si="210"/>
        <v>25352365.599999998</v>
      </c>
      <c r="Q694" s="72">
        <f t="shared" si="210"/>
        <v>11257870.01</v>
      </c>
      <c r="R694" s="72">
        <f t="shared" si="210"/>
        <v>5637798.24</v>
      </c>
      <c r="S694" s="72">
        <f t="shared" si="210"/>
        <v>8456697.349999998</v>
      </c>
      <c r="T694" s="56"/>
      <c r="Z694" s="66"/>
      <c r="AA694" s="66"/>
    </row>
    <row r="695" spans="1:27" s="55" customFormat="1" ht="10.5">
      <c r="A695" s="6" t="s">
        <v>1903</v>
      </c>
      <c r="B695" s="6" t="s">
        <v>1867</v>
      </c>
      <c r="C695" s="7" t="s">
        <v>1531</v>
      </c>
      <c r="D695" s="10">
        <v>39080</v>
      </c>
      <c r="E695" s="8">
        <v>42704</v>
      </c>
      <c r="F695" s="8">
        <v>42734</v>
      </c>
      <c r="G695" s="9">
        <v>10</v>
      </c>
      <c r="H695" s="9">
        <v>10</v>
      </c>
      <c r="I695" s="3">
        <v>1483.73</v>
      </c>
      <c r="J695" s="9">
        <f>SUM(K695:L695)</f>
        <v>8</v>
      </c>
      <c r="K695" s="9">
        <v>0</v>
      </c>
      <c r="L695" s="9">
        <v>8</v>
      </c>
      <c r="M695" s="11">
        <f>SUM(N695:O695)</f>
        <v>219.76</v>
      </c>
      <c r="N695" s="3">
        <v>0</v>
      </c>
      <c r="O695" s="3">
        <v>219.76</v>
      </c>
      <c r="P695" s="72">
        <f aca="true" t="shared" si="211" ref="P695:P749">M695*36430</f>
        <v>8005856.8</v>
      </c>
      <c r="Q695" s="72">
        <v>3555048.73</v>
      </c>
      <c r="R695" s="72">
        <v>1780323.23</v>
      </c>
      <c r="S695" s="72">
        <f>P695-Q695-R695</f>
        <v>2670484.8400000003</v>
      </c>
      <c r="T695" s="56"/>
      <c r="Z695" s="227"/>
      <c r="AA695" s="66"/>
    </row>
    <row r="696" spans="1:27" s="55" customFormat="1" ht="10.5">
      <c r="A696" s="6" t="s">
        <v>1520</v>
      </c>
      <c r="B696" s="6" t="s">
        <v>1868</v>
      </c>
      <c r="C696" s="7" t="s">
        <v>1532</v>
      </c>
      <c r="D696" s="10">
        <v>39080</v>
      </c>
      <c r="E696" s="8">
        <v>42704</v>
      </c>
      <c r="F696" s="8">
        <v>42734</v>
      </c>
      <c r="G696" s="9">
        <v>4</v>
      </c>
      <c r="H696" s="9">
        <v>4</v>
      </c>
      <c r="I696" s="3">
        <v>1538</v>
      </c>
      <c r="J696" s="9">
        <f>SUM(K696:L696)</f>
        <v>2</v>
      </c>
      <c r="K696" s="9">
        <v>0</v>
      </c>
      <c r="L696" s="9">
        <v>2</v>
      </c>
      <c r="M696" s="11">
        <f>SUM(N696:O696)</f>
        <v>53.31</v>
      </c>
      <c r="N696" s="3">
        <v>0</v>
      </c>
      <c r="O696" s="3">
        <v>53.31</v>
      </c>
      <c r="P696" s="72">
        <f t="shared" si="211"/>
        <v>1942083.3</v>
      </c>
      <c r="Q696" s="72">
        <v>862393.74</v>
      </c>
      <c r="R696" s="72">
        <v>431875.83</v>
      </c>
      <c r="S696" s="72">
        <f>P696-Q696-R696</f>
        <v>647813.73</v>
      </c>
      <c r="T696" s="56"/>
      <c r="Z696" s="66"/>
      <c r="AA696" s="66"/>
    </row>
    <row r="697" spans="1:27" s="55" customFormat="1" ht="10.5">
      <c r="A697" s="6" t="s">
        <v>1524</v>
      </c>
      <c r="B697" s="6" t="s">
        <v>1869</v>
      </c>
      <c r="C697" s="7" t="s">
        <v>1533</v>
      </c>
      <c r="D697" s="10">
        <v>39080</v>
      </c>
      <c r="E697" s="8">
        <v>42704</v>
      </c>
      <c r="F697" s="8">
        <v>42734</v>
      </c>
      <c r="G697" s="9">
        <v>24</v>
      </c>
      <c r="H697" s="9">
        <v>24</v>
      </c>
      <c r="I697" s="3">
        <v>1538.64</v>
      </c>
      <c r="J697" s="9">
        <f>SUM(K697:L697)</f>
        <v>11</v>
      </c>
      <c r="K697" s="9">
        <v>0</v>
      </c>
      <c r="L697" s="9">
        <v>11</v>
      </c>
      <c r="M697" s="11">
        <f>SUM(N697:O697)</f>
        <v>345.76</v>
      </c>
      <c r="N697" s="3">
        <v>0</v>
      </c>
      <c r="O697" s="3">
        <v>345.76</v>
      </c>
      <c r="P697" s="72">
        <f t="shared" si="211"/>
        <v>12596036.799999999</v>
      </c>
      <c r="Q697" s="72">
        <v>5593345.69</v>
      </c>
      <c r="R697" s="72">
        <v>2801076.44</v>
      </c>
      <c r="S697" s="72">
        <f>P697-Q697-R697</f>
        <v>4201614.669999998</v>
      </c>
      <c r="T697" s="56"/>
      <c r="Z697" s="66"/>
      <c r="AA697" s="66"/>
    </row>
    <row r="698" spans="1:27" s="55" customFormat="1" ht="10.5">
      <c r="A698" s="6" t="s">
        <v>1522</v>
      </c>
      <c r="B698" s="6" t="s">
        <v>1870</v>
      </c>
      <c r="C698" s="7" t="s">
        <v>1534</v>
      </c>
      <c r="D698" s="10">
        <v>39080</v>
      </c>
      <c r="E698" s="8">
        <v>42704</v>
      </c>
      <c r="F698" s="8">
        <v>42734</v>
      </c>
      <c r="G698" s="9">
        <v>5</v>
      </c>
      <c r="H698" s="9">
        <v>5</v>
      </c>
      <c r="I698" s="3">
        <v>1531.31</v>
      </c>
      <c r="J698" s="9">
        <f>SUM(K698:L698)</f>
        <v>2</v>
      </c>
      <c r="K698" s="9">
        <v>0</v>
      </c>
      <c r="L698" s="9">
        <v>2</v>
      </c>
      <c r="M698" s="11">
        <f>SUM(N698:O698)</f>
        <v>77.09</v>
      </c>
      <c r="N698" s="3">
        <v>0</v>
      </c>
      <c r="O698" s="3">
        <v>77.09</v>
      </c>
      <c r="P698" s="72">
        <f t="shared" si="211"/>
        <v>2808388.7</v>
      </c>
      <c r="Q698" s="72">
        <v>1247081.85</v>
      </c>
      <c r="R698" s="72">
        <v>624522.74</v>
      </c>
      <c r="S698" s="72">
        <f>P698-Q698-R698</f>
        <v>936784.1100000001</v>
      </c>
      <c r="T698" s="56"/>
      <c r="Z698" s="66"/>
      <c r="AA698" s="66"/>
    </row>
    <row r="699" spans="1:27" s="55" customFormat="1" ht="17.25" customHeight="1">
      <c r="A699" s="99"/>
      <c r="B699" s="202" t="s">
        <v>24</v>
      </c>
      <c r="C699" s="56"/>
      <c r="D699" s="83"/>
      <c r="E699" s="56"/>
      <c r="F699" s="56"/>
      <c r="G699" s="84"/>
      <c r="H699" s="84"/>
      <c r="I699" s="72"/>
      <c r="J699" s="84"/>
      <c r="K699" s="84"/>
      <c r="L699" s="84"/>
      <c r="M699" s="72"/>
      <c r="N699" s="72"/>
      <c r="O699" s="72"/>
      <c r="P699" s="72"/>
      <c r="Q699" s="72"/>
      <c r="R699" s="72"/>
      <c r="S699" s="72"/>
      <c r="T699" s="56"/>
      <c r="Z699" s="66"/>
      <c r="AA699" s="66"/>
    </row>
    <row r="700" spans="1:27" s="55" customFormat="1" ht="21">
      <c r="A700" s="99"/>
      <c r="B700" s="1" t="s">
        <v>1546</v>
      </c>
      <c r="C700" s="56"/>
      <c r="D700" s="83"/>
      <c r="E700" s="56"/>
      <c r="F700" s="56"/>
      <c r="G700" s="84"/>
      <c r="H700" s="84"/>
      <c r="I700" s="72"/>
      <c r="J700" s="84"/>
      <c r="K700" s="84"/>
      <c r="L700" s="84"/>
      <c r="M700" s="72"/>
      <c r="N700" s="72"/>
      <c r="O700" s="72"/>
      <c r="P700" s="72"/>
      <c r="Q700" s="72"/>
      <c r="R700" s="72"/>
      <c r="S700" s="72"/>
      <c r="T700" s="56"/>
      <c r="Z700" s="66"/>
      <c r="AA700" s="66"/>
    </row>
    <row r="701" spans="1:27" s="55" customFormat="1" ht="31.5">
      <c r="A701" s="99"/>
      <c r="B701" s="1" t="s">
        <v>2289</v>
      </c>
      <c r="C701" s="56" t="s">
        <v>1721</v>
      </c>
      <c r="D701" s="83" t="s">
        <v>1721</v>
      </c>
      <c r="E701" s="56" t="s">
        <v>1721</v>
      </c>
      <c r="F701" s="56" t="s">
        <v>1721</v>
      </c>
      <c r="G701" s="84">
        <f>SUM(G702:G703)</f>
        <v>39</v>
      </c>
      <c r="H701" s="84">
        <f aca="true" t="shared" si="212" ref="H701:S701">SUM(H702:H703)</f>
        <v>39</v>
      </c>
      <c r="I701" s="72">
        <f t="shared" si="212"/>
        <v>702.8000000000001</v>
      </c>
      <c r="J701" s="84">
        <f t="shared" si="212"/>
        <v>13</v>
      </c>
      <c r="K701" s="84">
        <f t="shared" si="212"/>
        <v>2</v>
      </c>
      <c r="L701" s="84">
        <f t="shared" si="212"/>
        <v>11</v>
      </c>
      <c r="M701" s="72">
        <f t="shared" si="212"/>
        <v>516.8</v>
      </c>
      <c r="N701" s="72">
        <f t="shared" si="212"/>
        <v>64.3</v>
      </c>
      <c r="O701" s="72">
        <f t="shared" si="212"/>
        <v>452.5</v>
      </c>
      <c r="P701" s="72">
        <f t="shared" si="212"/>
        <v>18827024</v>
      </c>
      <c r="Q701" s="72">
        <f t="shared" si="212"/>
        <v>8360252.930000001</v>
      </c>
      <c r="R701" s="72">
        <f t="shared" si="212"/>
        <v>4186708.43</v>
      </c>
      <c r="S701" s="72">
        <f t="shared" si="212"/>
        <v>6280062.639999999</v>
      </c>
      <c r="T701" s="56"/>
      <c r="Z701" s="66"/>
      <c r="AA701" s="66"/>
    </row>
    <row r="702" spans="1:27" s="55" customFormat="1" ht="10.5">
      <c r="A702" s="6" t="s">
        <v>2220</v>
      </c>
      <c r="B702" s="1" t="s">
        <v>2065</v>
      </c>
      <c r="C702" s="5" t="s">
        <v>1896</v>
      </c>
      <c r="D702" s="10">
        <v>35510</v>
      </c>
      <c r="E702" s="8">
        <v>42704</v>
      </c>
      <c r="F702" s="8">
        <v>42734</v>
      </c>
      <c r="G702" s="9">
        <v>26</v>
      </c>
      <c r="H702" s="9">
        <v>26</v>
      </c>
      <c r="I702" s="3">
        <v>532.7</v>
      </c>
      <c r="J702" s="9">
        <f>SUM(K702:L702)</f>
        <v>9</v>
      </c>
      <c r="K702" s="9">
        <v>2</v>
      </c>
      <c r="L702" s="9">
        <v>7</v>
      </c>
      <c r="M702" s="11">
        <f>SUM(N702:O702)</f>
        <v>411.3</v>
      </c>
      <c r="N702" s="3">
        <v>64.3</v>
      </c>
      <c r="O702" s="3">
        <v>347</v>
      </c>
      <c r="P702" s="72">
        <f t="shared" si="211"/>
        <v>14983659</v>
      </c>
      <c r="Q702" s="72">
        <v>6653583.65</v>
      </c>
      <c r="R702" s="72">
        <v>3332030.14</v>
      </c>
      <c r="S702" s="72">
        <f>P702-Q702-R702</f>
        <v>4998045.209999999</v>
      </c>
      <c r="T702" s="56"/>
      <c r="Z702" s="66"/>
      <c r="AA702" s="66"/>
    </row>
    <row r="703" spans="1:27" s="55" customFormat="1" ht="10.5">
      <c r="A703" s="6" t="s">
        <v>1731</v>
      </c>
      <c r="B703" s="1" t="s">
        <v>1865</v>
      </c>
      <c r="C703" s="3" t="s">
        <v>1896</v>
      </c>
      <c r="D703" s="10" t="s">
        <v>1547</v>
      </c>
      <c r="E703" s="8">
        <v>42704</v>
      </c>
      <c r="F703" s="8">
        <v>42734</v>
      </c>
      <c r="G703" s="9">
        <v>13</v>
      </c>
      <c r="H703" s="9">
        <v>13</v>
      </c>
      <c r="I703" s="3">
        <v>170.1</v>
      </c>
      <c r="J703" s="9">
        <f>SUM(K703:L703)</f>
        <v>4</v>
      </c>
      <c r="K703" s="9">
        <v>0</v>
      </c>
      <c r="L703" s="9">
        <v>4</v>
      </c>
      <c r="M703" s="11">
        <f>SUM(N703:O703)</f>
        <v>105.5</v>
      </c>
      <c r="N703" s="3">
        <v>0</v>
      </c>
      <c r="O703" s="3">
        <v>105.5</v>
      </c>
      <c r="P703" s="72">
        <f t="shared" si="211"/>
        <v>3843365</v>
      </c>
      <c r="Q703" s="72">
        <v>1706669.28</v>
      </c>
      <c r="R703" s="72">
        <v>854678.29</v>
      </c>
      <c r="S703" s="72">
        <f>P703-Q703-R703</f>
        <v>1282017.4299999997</v>
      </c>
      <c r="T703" s="56"/>
      <c r="Z703" s="66"/>
      <c r="AA703" s="66"/>
    </row>
    <row r="704" spans="1:27" s="55" customFormat="1" ht="17.25" customHeight="1">
      <c r="A704" s="98"/>
      <c r="B704" s="203" t="s">
        <v>25</v>
      </c>
      <c r="C704" s="7"/>
      <c r="D704" s="83"/>
      <c r="E704" s="56"/>
      <c r="F704" s="56"/>
      <c r="G704" s="84"/>
      <c r="H704" s="84"/>
      <c r="I704" s="72"/>
      <c r="J704" s="84"/>
      <c r="K704" s="84"/>
      <c r="L704" s="84"/>
      <c r="M704" s="72"/>
      <c r="N704" s="72"/>
      <c r="O704" s="72"/>
      <c r="P704" s="72"/>
      <c r="Q704" s="72"/>
      <c r="R704" s="72"/>
      <c r="S704" s="72"/>
      <c r="T704" s="56"/>
      <c r="Z704" s="66"/>
      <c r="AA704" s="66"/>
    </row>
    <row r="705" spans="1:27" s="55" customFormat="1" ht="21">
      <c r="A705" s="98"/>
      <c r="B705" s="87" t="s">
        <v>2221</v>
      </c>
      <c r="C705" s="56"/>
      <c r="D705" s="83"/>
      <c r="E705" s="56"/>
      <c r="F705" s="56"/>
      <c r="G705" s="84"/>
      <c r="H705" s="84"/>
      <c r="I705" s="72"/>
      <c r="J705" s="84"/>
      <c r="K705" s="84"/>
      <c r="L705" s="84"/>
      <c r="M705" s="72"/>
      <c r="N705" s="72"/>
      <c r="O705" s="72"/>
      <c r="P705" s="72"/>
      <c r="Q705" s="72"/>
      <c r="R705" s="72"/>
      <c r="S705" s="72"/>
      <c r="T705" s="56"/>
      <c r="Z705" s="66"/>
      <c r="AA705" s="66"/>
    </row>
    <row r="706" spans="1:27" s="55" customFormat="1" ht="31.5">
      <c r="A706" s="98"/>
      <c r="B706" s="30" t="s">
        <v>2290</v>
      </c>
      <c r="C706" s="5" t="s">
        <v>1721</v>
      </c>
      <c r="D706" s="10" t="s">
        <v>1721</v>
      </c>
      <c r="E706" s="5" t="s">
        <v>1721</v>
      </c>
      <c r="F706" s="5" t="s">
        <v>1721</v>
      </c>
      <c r="G706" s="84">
        <f>SUM(G707:G720)</f>
        <v>150</v>
      </c>
      <c r="H706" s="84">
        <f aca="true" t="shared" si="213" ref="H706:S706">SUM(H707:H720)</f>
        <v>150</v>
      </c>
      <c r="I706" s="72">
        <f t="shared" si="213"/>
        <v>2687.9999999999995</v>
      </c>
      <c r="J706" s="84">
        <f t="shared" si="213"/>
        <v>60</v>
      </c>
      <c r="K706" s="84">
        <f t="shared" si="213"/>
        <v>27</v>
      </c>
      <c r="L706" s="84">
        <f t="shared" si="213"/>
        <v>33</v>
      </c>
      <c r="M706" s="72">
        <f t="shared" si="213"/>
        <v>2688</v>
      </c>
      <c r="N706" s="72">
        <f t="shared" si="213"/>
        <v>1096.84</v>
      </c>
      <c r="O706" s="72">
        <f t="shared" si="213"/>
        <v>1591.16</v>
      </c>
      <c r="P706" s="72">
        <f t="shared" si="213"/>
        <v>97923840</v>
      </c>
      <c r="Q706" s="72">
        <f t="shared" si="213"/>
        <v>43483668.5</v>
      </c>
      <c r="R706" s="72">
        <f t="shared" si="213"/>
        <v>21776068.599999998</v>
      </c>
      <c r="S706" s="72">
        <f t="shared" si="213"/>
        <v>32664102.9</v>
      </c>
      <c r="T706" s="56"/>
      <c r="Z706" s="66"/>
      <c r="AA706" s="66"/>
    </row>
    <row r="707" spans="1:27" s="55" customFormat="1" ht="10.5">
      <c r="A707" s="6" t="s">
        <v>1518</v>
      </c>
      <c r="B707" s="6" t="s">
        <v>2241</v>
      </c>
      <c r="C707" s="7" t="s">
        <v>1533</v>
      </c>
      <c r="D707" s="10">
        <v>40896</v>
      </c>
      <c r="E707" s="8">
        <v>42704</v>
      </c>
      <c r="F707" s="8">
        <v>42734</v>
      </c>
      <c r="G707" s="9">
        <v>8</v>
      </c>
      <c r="H707" s="9">
        <v>8</v>
      </c>
      <c r="I707" s="3">
        <v>171.9</v>
      </c>
      <c r="J707" s="9">
        <f>SUM(K707:L707)</f>
        <v>4</v>
      </c>
      <c r="K707" s="9">
        <v>1</v>
      </c>
      <c r="L707" s="9">
        <v>3</v>
      </c>
      <c r="M707" s="11">
        <f aca="true" t="shared" si="214" ref="M707:M720">SUM(N707:O707)</f>
        <v>171.89999999999998</v>
      </c>
      <c r="N707" s="3">
        <v>42.8</v>
      </c>
      <c r="O707" s="3">
        <v>129.1</v>
      </c>
      <c r="P707" s="72">
        <f t="shared" si="211"/>
        <v>6262316.999999999</v>
      </c>
      <c r="Q707" s="72">
        <v>2780819.43</v>
      </c>
      <c r="R707" s="72">
        <v>1392599.03</v>
      </c>
      <c r="S707" s="72">
        <f aca="true" t="shared" si="215" ref="S707:S720">P707-Q707-R707</f>
        <v>2088898.5399999989</v>
      </c>
      <c r="T707" s="56"/>
      <c r="Z707" s="66"/>
      <c r="AA707" s="66"/>
    </row>
    <row r="708" spans="1:27" s="91" customFormat="1" ht="10.5">
      <c r="A708" s="6" t="s">
        <v>1523</v>
      </c>
      <c r="B708" s="6" t="s">
        <v>2242</v>
      </c>
      <c r="C708" s="7" t="s">
        <v>1532</v>
      </c>
      <c r="D708" s="10">
        <v>40896</v>
      </c>
      <c r="E708" s="8">
        <v>42704</v>
      </c>
      <c r="F708" s="8">
        <v>42734</v>
      </c>
      <c r="G708" s="9">
        <v>11</v>
      </c>
      <c r="H708" s="9">
        <v>11</v>
      </c>
      <c r="I708" s="3">
        <v>168.3</v>
      </c>
      <c r="J708" s="9">
        <f aca="true" t="shared" si="216" ref="J708:J720">SUM(K708:L708)</f>
        <v>4</v>
      </c>
      <c r="K708" s="9">
        <v>2</v>
      </c>
      <c r="L708" s="9">
        <v>2</v>
      </c>
      <c r="M708" s="11">
        <f t="shared" si="214"/>
        <v>168.3</v>
      </c>
      <c r="N708" s="3">
        <v>83.83</v>
      </c>
      <c r="O708" s="3">
        <v>84.47</v>
      </c>
      <c r="P708" s="72">
        <f t="shared" si="211"/>
        <v>6131169</v>
      </c>
      <c r="Q708" s="72">
        <v>2722582.37</v>
      </c>
      <c r="R708" s="72">
        <v>1363434.65</v>
      </c>
      <c r="S708" s="72">
        <f t="shared" si="215"/>
        <v>2045151.98</v>
      </c>
      <c r="T708" s="90"/>
      <c r="Z708" s="66"/>
      <c r="AA708" s="66"/>
    </row>
    <row r="709" spans="1:27" s="91" customFormat="1" ht="10.5">
      <c r="A709" s="6" t="s">
        <v>1730</v>
      </c>
      <c r="B709" s="6" t="s">
        <v>2243</v>
      </c>
      <c r="C709" s="7" t="s">
        <v>853</v>
      </c>
      <c r="D709" s="10">
        <v>40905</v>
      </c>
      <c r="E709" s="8">
        <v>42704</v>
      </c>
      <c r="F709" s="8">
        <v>42734</v>
      </c>
      <c r="G709" s="9">
        <v>16</v>
      </c>
      <c r="H709" s="9">
        <v>16</v>
      </c>
      <c r="I709" s="3">
        <v>352.2</v>
      </c>
      <c r="J709" s="9">
        <f t="shared" si="216"/>
        <v>8</v>
      </c>
      <c r="K709" s="9">
        <v>4</v>
      </c>
      <c r="L709" s="9">
        <v>4</v>
      </c>
      <c r="M709" s="11">
        <f t="shared" si="214"/>
        <v>352.2</v>
      </c>
      <c r="N709" s="3">
        <v>135.6</v>
      </c>
      <c r="O709" s="3">
        <v>216.6</v>
      </c>
      <c r="P709" s="72">
        <f t="shared" si="211"/>
        <v>12830646</v>
      </c>
      <c r="Q709" s="72">
        <v>5697525.31</v>
      </c>
      <c r="R709" s="72">
        <v>2853248.27</v>
      </c>
      <c r="S709" s="72">
        <f t="shared" si="215"/>
        <v>4279872.42</v>
      </c>
      <c r="T709" s="90"/>
      <c r="Z709" s="66"/>
      <c r="AA709" s="66"/>
    </row>
    <row r="710" spans="1:27" s="91" customFormat="1" ht="10.5">
      <c r="A710" s="6" t="s">
        <v>1519</v>
      </c>
      <c r="B710" s="6" t="s">
        <v>2244</v>
      </c>
      <c r="C710" s="7" t="s">
        <v>852</v>
      </c>
      <c r="D710" s="10">
        <v>40905</v>
      </c>
      <c r="E710" s="8">
        <v>42704</v>
      </c>
      <c r="F710" s="8">
        <v>42734</v>
      </c>
      <c r="G710" s="9">
        <v>8</v>
      </c>
      <c r="H710" s="9">
        <v>8</v>
      </c>
      <c r="I710" s="3">
        <v>108.6</v>
      </c>
      <c r="J710" s="9">
        <f t="shared" si="216"/>
        <v>3</v>
      </c>
      <c r="K710" s="9">
        <v>0</v>
      </c>
      <c r="L710" s="9">
        <v>3</v>
      </c>
      <c r="M710" s="11">
        <f t="shared" si="214"/>
        <v>108.6</v>
      </c>
      <c r="N710" s="3">
        <v>0</v>
      </c>
      <c r="O710" s="3">
        <v>108.6</v>
      </c>
      <c r="P710" s="72">
        <f t="shared" si="211"/>
        <v>3956298</v>
      </c>
      <c r="Q710" s="72">
        <v>1756817.86</v>
      </c>
      <c r="R710" s="72">
        <v>879792.06</v>
      </c>
      <c r="S710" s="72">
        <f t="shared" si="215"/>
        <v>1319688.0799999996</v>
      </c>
      <c r="T710" s="90"/>
      <c r="Z710" s="66"/>
      <c r="AA710" s="66"/>
    </row>
    <row r="711" spans="1:27" s="91" customFormat="1" ht="10.5">
      <c r="A711" s="6" t="s">
        <v>1521</v>
      </c>
      <c r="B711" s="6" t="s">
        <v>2245</v>
      </c>
      <c r="C711" s="7" t="s">
        <v>851</v>
      </c>
      <c r="D711" s="10">
        <v>40896</v>
      </c>
      <c r="E711" s="8">
        <v>42704</v>
      </c>
      <c r="F711" s="8">
        <v>42734</v>
      </c>
      <c r="G711" s="9">
        <v>11</v>
      </c>
      <c r="H711" s="9">
        <v>11</v>
      </c>
      <c r="I711" s="3">
        <v>173.7</v>
      </c>
      <c r="J711" s="9">
        <f t="shared" si="216"/>
        <v>4</v>
      </c>
      <c r="K711" s="9">
        <v>0</v>
      </c>
      <c r="L711" s="9">
        <v>4</v>
      </c>
      <c r="M711" s="11">
        <f t="shared" si="214"/>
        <v>173.7</v>
      </c>
      <c r="N711" s="3">
        <v>0</v>
      </c>
      <c r="O711" s="3">
        <v>173.7</v>
      </c>
      <c r="P711" s="72">
        <f t="shared" si="211"/>
        <v>6327891</v>
      </c>
      <c r="Q711" s="72">
        <v>2809937.95</v>
      </c>
      <c r="R711" s="72">
        <v>1407181.22</v>
      </c>
      <c r="S711" s="72">
        <f t="shared" si="215"/>
        <v>2110771.83</v>
      </c>
      <c r="T711" s="90"/>
      <c r="Z711" s="66"/>
      <c r="AA711" s="66"/>
    </row>
    <row r="712" spans="1:27" s="91" customFormat="1" ht="10.5">
      <c r="A712" s="6" t="s">
        <v>1729</v>
      </c>
      <c r="B712" s="6" t="s">
        <v>2246</v>
      </c>
      <c r="C712" s="7" t="s">
        <v>1534</v>
      </c>
      <c r="D712" s="10">
        <v>40896</v>
      </c>
      <c r="E712" s="8">
        <v>42704</v>
      </c>
      <c r="F712" s="8">
        <v>42734</v>
      </c>
      <c r="G712" s="9">
        <v>7</v>
      </c>
      <c r="H712" s="9">
        <v>7</v>
      </c>
      <c r="I712" s="3">
        <v>198.7</v>
      </c>
      <c r="J712" s="9">
        <f t="shared" si="216"/>
        <v>4</v>
      </c>
      <c r="K712" s="9">
        <v>1</v>
      </c>
      <c r="L712" s="9">
        <v>3</v>
      </c>
      <c r="M712" s="11">
        <f t="shared" si="214"/>
        <v>198.7</v>
      </c>
      <c r="N712" s="3">
        <v>49.5</v>
      </c>
      <c r="O712" s="3">
        <v>149.2</v>
      </c>
      <c r="P712" s="72">
        <f t="shared" si="211"/>
        <v>7238641</v>
      </c>
      <c r="Q712" s="72">
        <v>3214361.95</v>
      </c>
      <c r="R712" s="72">
        <v>1609711.62</v>
      </c>
      <c r="S712" s="72">
        <f t="shared" si="215"/>
        <v>2414567.4299999997</v>
      </c>
      <c r="T712" s="90"/>
      <c r="Z712" s="66"/>
      <c r="AA712" s="66"/>
    </row>
    <row r="713" spans="1:27" s="91" customFormat="1" ht="10.5">
      <c r="A713" s="6" t="s">
        <v>1728</v>
      </c>
      <c r="B713" s="6" t="s">
        <v>2248</v>
      </c>
      <c r="C713" s="7" t="s">
        <v>2218</v>
      </c>
      <c r="D713" s="10">
        <v>40882</v>
      </c>
      <c r="E713" s="8">
        <v>42704</v>
      </c>
      <c r="F713" s="8">
        <v>42734</v>
      </c>
      <c r="G713" s="9">
        <v>12</v>
      </c>
      <c r="H713" s="9">
        <v>12</v>
      </c>
      <c r="I713" s="3">
        <v>187.5</v>
      </c>
      <c r="J713" s="9">
        <f t="shared" si="216"/>
        <v>4</v>
      </c>
      <c r="K713" s="9">
        <v>2</v>
      </c>
      <c r="L713" s="9">
        <v>2</v>
      </c>
      <c r="M713" s="11">
        <f t="shared" si="214"/>
        <v>187.5</v>
      </c>
      <c r="N713" s="3">
        <v>94.2</v>
      </c>
      <c r="O713" s="3">
        <v>93.3</v>
      </c>
      <c r="P713" s="72">
        <f t="shared" si="211"/>
        <v>6830625</v>
      </c>
      <c r="Q713" s="72">
        <v>3033180</v>
      </c>
      <c r="R713" s="72">
        <v>1518978</v>
      </c>
      <c r="S713" s="72">
        <f t="shared" si="215"/>
        <v>2278467</v>
      </c>
      <c r="T713" s="90"/>
      <c r="Z713" s="66"/>
      <c r="AA713" s="66"/>
    </row>
    <row r="714" spans="1:27" s="91" customFormat="1" ht="10.5">
      <c r="A714" s="6" t="s">
        <v>2218</v>
      </c>
      <c r="B714" s="6" t="s">
        <v>2249</v>
      </c>
      <c r="C714" s="7" t="s">
        <v>1728</v>
      </c>
      <c r="D714" s="10">
        <v>40882</v>
      </c>
      <c r="E714" s="8">
        <v>42704</v>
      </c>
      <c r="F714" s="8">
        <v>42734</v>
      </c>
      <c r="G714" s="9">
        <v>10</v>
      </c>
      <c r="H714" s="9">
        <v>10</v>
      </c>
      <c r="I714" s="3">
        <v>171</v>
      </c>
      <c r="J714" s="9">
        <f t="shared" si="216"/>
        <v>4</v>
      </c>
      <c r="K714" s="9">
        <v>3</v>
      </c>
      <c r="L714" s="9">
        <v>1</v>
      </c>
      <c r="M714" s="11">
        <f t="shared" si="214"/>
        <v>171</v>
      </c>
      <c r="N714" s="3">
        <v>42.95</v>
      </c>
      <c r="O714" s="3">
        <v>128.05</v>
      </c>
      <c r="P714" s="72">
        <f t="shared" si="211"/>
        <v>6229530</v>
      </c>
      <c r="Q714" s="72">
        <v>2766260.16</v>
      </c>
      <c r="R714" s="72">
        <v>1385307.94</v>
      </c>
      <c r="S714" s="72">
        <f t="shared" si="215"/>
        <v>2077961.9</v>
      </c>
      <c r="T714" s="90"/>
      <c r="Z714" s="66"/>
      <c r="AA714" s="66"/>
    </row>
    <row r="715" spans="1:27" s="55" customFormat="1" ht="10.5">
      <c r="A715" s="6" t="s">
        <v>2219</v>
      </c>
      <c r="B715" s="6" t="s">
        <v>2250</v>
      </c>
      <c r="C715" s="7" t="s">
        <v>2219</v>
      </c>
      <c r="D715" s="10">
        <v>40882</v>
      </c>
      <c r="E715" s="8">
        <v>42704</v>
      </c>
      <c r="F715" s="8">
        <v>42734</v>
      </c>
      <c r="G715" s="9">
        <v>11</v>
      </c>
      <c r="H715" s="9">
        <v>11</v>
      </c>
      <c r="I715" s="3">
        <v>204.8</v>
      </c>
      <c r="J715" s="9">
        <f t="shared" si="216"/>
        <v>5</v>
      </c>
      <c r="K715" s="9">
        <v>1</v>
      </c>
      <c r="L715" s="9">
        <v>4</v>
      </c>
      <c r="M715" s="11">
        <f t="shared" si="214"/>
        <v>204.8</v>
      </c>
      <c r="N715" s="3">
        <v>51</v>
      </c>
      <c r="O715" s="3">
        <v>153.8</v>
      </c>
      <c r="P715" s="72">
        <f t="shared" si="211"/>
        <v>7460864</v>
      </c>
      <c r="Q715" s="72">
        <v>3313041.41</v>
      </c>
      <c r="R715" s="72">
        <v>1659129.04</v>
      </c>
      <c r="S715" s="72">
        <f t="shared" si="215"/>
        <v>2488693.55</v>
      </c>
      <c r="T715" s="56"/>
      <c r="Z715" s="66"/>
      <c r="AA715" s="66"/>
    </row>
    <row r="716" spans="1:27" s="55" customFormat="1" ht="10.5">
      <c r="A716" s="6" t="s">
        <v>850</v>
      </c>
      <c r="B716" s="6" t="s">
        <v>2251</v>
      </c>
      <c r="C716" s="7" t="s">
        <v>850</v>
      </c>
      <c r="D716" s="10">
        <v>40882</v>
      </c>
      <c r="E716" s="8">
        <v>42704</v>
      </c>
      <c r="F716" s="8">
        <v>42734</v>
      </c>
      <c r="G716" s="9">
        <v>12</v>
      </c>
      <c r="H716" s="9">
        <v>12</v>
      </c>
      <c r="I716" s="3">
        <v>204.6</v>
      </c>
      <c r="J716" s="9">
        <f t="shared" si="216"/>
        <v>4</v>
      </c>
      <c r="K716" s="9">
        <v>3</v>
      </c>
      <c r="L716" s="9">
        <v>1</v>
      </c>
      <c r="M716" s="11">
        <f t="shared" si="214"/>
        <v>204.60000000000002</v>
      </c>
      <c r="N716" s="3">
        <v>153.9</v>
      </c>
      <c r="O716" s="3">
        <v>50.7</v>
      </c>
      <c r="P716" s="72">
        <f t="shared" si="211"/>
        <v>7453578.000000001</v>
      </c>
      <c r="Q716" s="72">
        <v>3309806.02</v>
      </c>
      <c r="R716" s="72">
        <v>1657508.79</v>
      </c>
      <c r="S716" s="72">
        <f t="shared" si="215"/>
        <v>2486263.190000001</v>
      </c>
      <c r="T716" s="56"/>
      <c r="Z716" s="66"/>
      <c r="AA716" s="66"/>
    </row>
    <row r="717" spans="1:27" s="55" customFormat="1" ht="10.5">
      <c r="A717" s="6" t="s">
        <v>1724</v>
      </c>
      <c r="B717" s="6" t="s">
        <v>2252</v>
      </c>
      <c r="C717" s="7" t="s">
        <v>849</v>
      </c>
      <c r="D717" s="10">
        <v>40904</v>
      </c>
      <c r="E717" s="8">
        <v>42704</v>
      </c>
      <c r="F717" s="8">
        <v>42734</v>
      </c>
      <c r="G717" s="9">
        <v>11</v>
      </c>
      <c r="H717" s="9">
        <v>11</v>
      </c>
      <c r="I717" s="3">
        <v>167.4</v>
      </c>
      <c r="J717" s="9">
        <f t="shared" si="216"/>
        <v>4</v>
      </c>
      <c r="K717" s="9">
        <v>4</v>
      </c>
      <c r="L717" s="9">
        <v>0</v>
      </c>
      <c r="M717" s="11">
        <f t="shared" si="214"/>
        <v>167.4</v>
      </c>
      <c r="N717" s="3">
        <v>167.4</v>
      </c>
      <c r="O717" s="3">
        <v>0</v>
      </c>
      <c r="P717" s="72">
        <f t="shared" si="211"/>
        <v>6098382</v>
      </c>
      <c r="Q717" s="72">
        <v>2708023.11</v>
      </c>
      <c r="R717" s="72">
        <v>1356143.56</v>
      </c>
      <c r="S717" s="72">
        <f t="shared" si="215"/>
        <v>2034215.33</v>
      </c>
      <c r="T717" s="56"/>
      <c r="Z717" s="66"/>
      <c r="AA717" s="66"/>
    </row>
    <row r="718" spans="1:27" s="55" customFormat="1" ht="10.5">
      <c r="A718" s="6" t="s">
        <v>2217</v>
      </c>
      <c r="B718" s="6" t="s">
        <v>2253</v>
      </c>
      <c r="C718" s="7" t="s">
        <v>1724</v>
      </c>
      <c r="D718" s="10">
        <v>40882</v>
      </c>
      <c r="E718" s="8">
        <v>42704</v>
      </c>
      <c r="F718" s="8">
        <v>42734</v>
      </c>
      <c r="G718" s="9">
        <v>9</v>
      </c>
      <c r="H718" s="9">
        <v>9</v>
      </c>
      <c r="I718" s="3">
        <v>174.6</v>
      </c>
      <c r="J718" s="9">
        <f t="shared" si="216"/>
        <v>4</v>
      </c>
      <c r="K718" s="9">
        <v>4</v>
      </c>
      <c r="L718" s="9">
        <v>0</v>
      </c>
      <c r="M718" s="11">
        <f t="shared" si="214"/>
        <v>174.6</v>
      </c>
      <c r="N718" s="3">
        <v>174.6</v>
      </c>
      <c r="O718" s="3">
        <v>0</v>
      </c>
      <c r="P718" s="72">
        <f t="shared" si="211"/>
        <v>6360678</v>
      </c>
      <c r="Q718" s="72">
        <v>2824497.22</v>
      </c>
      <c r="R718" s="72">
        <v>1414472.31</v>
      </c>
      <c r="S718" s="72">
        <f t="shared" si="215"/>
        <v>2121708.4699999997</v>
      </c>
      <c r="T718" s="56"/>
      <c r="Z718" s="66"/>
      <c r="AA718" s="66"/>
    </row>
    <row r="719" spans="1:27" s="55" customFormat="1" ht="10.5">
      <c r="A719" s="6" t="s">
        <v>1723</v>
      </c>
      <c r="B719" s="6" t="s">
        <v>2080</v>
      </c>
      <c r="C719" s="7" t="s">
        <v>2235</v>
      </c>
      <c r="D719" s="10">
        <v>40904</v>
      </c>
      <c r="E719" s="8">
        <v>42704</v>
      </c>
      <c r="F719" s="8">
        <v>42734</v>
      </c>
      <c r="G719" s="9">
        <v>8</v>
      </c>
      <c r="H719" s="9">
        <v>8</v>
      </c>
      <c r="I719" s="3">
        <v>203</v>
      </c>
      <c r="J719" s="9">
        <f t="shared" si="216"/>
        <v>4</v>
      </c>
      <c r="K719" s="9">
        <v>1</v>
      </c>
      <c r="L719" s="9">
        <v>3</v>
      </c>
      <c r="M719" s="11">
        <f t="shared" si="214"/>
        <v>203</v>
      </c>
      <c r="N719" s="3">
        <v>50.76</v>
      </c>
      <c r="O719" s="3">
        <v>152.24</v>
      </c>
      <c r="P719" s="72">
        <f t="shared" si="211"/>
        <v>7395290</v>
      </c>
      <c r="Q719" s="72">
        <v>3283922.88</v>
      </c>
      <c r="R719" s="72">
        <v>1644546.85</v>
      </c>
      <c r="S719" s="72">
        <f t="shared" si="215"/>
        <v>2466820.27</v>
      </c>
      <c r="T719" s="56"/>
      <c r="Z719" s="66"/>
      <c r="AA719" s="66"/>
    </row>
    <row r="720" spans="1:27" s="55" customFormat="1" ht="10.5">
      <c r="A720" s="6" t="s">
        <v>1530</v>
      </c>
      <c r="B720" s="6" t="s">
        <v>2081</v>
      </c>
      <c r="C720" s="7" t="s">
        <v>2234</v>
      </c>
      <c r="D720" s="10">
        <v>40904</v>
      </c>
      <c r="E720" s="8">
        <v>42704</v>
      </c>
      <c r="F720" s="8">
        <v>42734</v>
      </c>
      <c r="G720" s="9">
        <v>16</v>
      </c>
      <c r="H720" s="9">
        <v>16</v>
      </c>
      <c r="I720" s="3">
        <v>201.7</v>
      </c>
      <c r="J720" s="9">
        <f t="shared" si="216"/>
        <v>4</v>
      </c>
      <c r="K720" s="9">
        <v>1</v>
      </c>
      <c r="L720" s="9">
        <v>3</v>
      </c>
      <c r="M720" s="11">
        <f t="shared" si="214"/>
        <v>201.7</v>
      </c>
      <c r="N720" s="3">
        <v>50.3</v>
      </c>
      <c r="O720" s="3">
        <v>151.4</v>
      </c>
      <c r="P720" s="11">
        <f>M720*36430</f>
        <v>7347931</v>
      </c>
      <c r="Q720" s="72">
        <v>3262892.83</v>
      </c>
      <c r="R720" s="72">
        <v>1634015.26</v>
      </c>
      <c r="S720" s="72">
        <f t="shared" si="215"/>
        <v>2451022.91</v>
      </c>
      <c r="T720" s="56"/>
      <c r="Z720" s="66"/>
      <c r="AA720" s="66"/>
    </row>
    <row r="721" spans="1:27" s="55" customFormat="1" ht="21">
      <c r="A721" s="98"/>
      <c r="B721" s="1" t="s">
        <v>2153</v>
      </c>
      <c r="C721" s="3"/>
      <c r="D721" s="10"/>
      <c r="E721" s="3"/>
      <c r="F721" s="3"/>
      <c r="G721" s="84"/>
      <c r="H721" s="84"/>
      <c r="I721" s="72"/>
      <c r="J721" s="84"/>
      <c r="K721" s="84"/>
      <c r="L721" s="84"/>
      <c r="M721" s="72"/>
      <c r="N721" s="72"/>
      <c r="O721" s="72"/>
      <c r="P721" s="72"/>
      <c r="Q721" s="72"/>
      <c r="R721" s="72"/>
      <c r="S721" s="72"/>
      <c r="T721" s="56"/>
      <c r="Z721" s="66"/>
      <c r="AA721" s="66"/>
    </row>
    <row r="722" spans="1:27" s="55" customFormat="1" ht="31.5">
      <c r="A722" s="98"/>
      <c r="B722" s="1" t="s">
        <v>2281</v>
      </c>
      <c r="C722" s="5" t="s">
        <v>1721</v>
      </c>
      <c r="D722" s="10" t="s">
        <v>1721</v>
      </c>
      <c r="E722" s="5" t="s">
        <v>1721</v>
      </c>
      <c r="F722" s="5" t="s">
        <v>1721</v>
      </c>
      <c r="G722" s="9">
        <f>SUM(G723:G727)</f>
        <v>17</v>
      </c>
      <c r="H722" s="9">
        <f aca="true" t="shared" si="217" ref="H722:S722">SUM(H723:H727)</f>
        <v>17</v>
      </c>
      <c r="I722" s="11">
        <f t="shared" si="217"/>
        <v>1554.6999999999998</v>
      </c>
      <c r="J722" s="9">
        <f t="shared" si="217"/>
        <v>5</v>
      </c>
      <c r="K722" s="9">
        <f t="shared" si="217"/>
        <v>0</v>
      </c>
      <c r="L722" s="9">
        <f t="shared" si="217"/>
        <v>5</v>
      </c>
      <c r="M722" s="11">
        <f t="shared" si="217"/>
        <v>221.2</v>
      </c>
      <c r="N722" s="11">
        <f t="shared" si="217"/>
        <v>0</v>
      </c>
      <c r="O722" s="11">
        <f t="shared" si="217"/>
        <v>221.2</v>
      </c>
      <c r="P722" s="11">
        <f t="shared" si="217"/>
        <v>8058316</v>
      </c>
      <c r="Q722" s="11">
        <f t="shared" si="217"/>
        <v>3578343.55</v>
      </c>
      <c r="R722" s="11">
        <f t="shared" si="217"/>
        <v>1791988.9800000002</v>
      </c>
      <c r="S722" s="11">
        <f t="shared" si="217"/>
        <v>2687983.4699999997</v>
      </c>
      <c r="T722" s="56"/>
      <c r="Z722" s="66"/>
      <c r="AA722" s="66"/>
    </row>
    <row r="723" spans="1:27" s="55" customFormat="1" ht="10.5">
      <c r="A723" s="6" t="s">
        <v>1528</v>
      </c>
      <c r="B723" s="1" t="s">
        <v>2088</v>
      </c>
      <c r="C723" s="3" t="s">
        <v>1896</v>
      </c>
      <c r="D723" s="10" t="s">
        <v>2154</v>
      </c>
      <c r="E723" s="8">
        <v>42704</v>
      </c>
      <c r="F723" s="8">
        <v>42734</v>
      </c>
      <c r="G723" s="9">
        <v>2</v>
      </c>
      <c r="H723" s="9">
        <v>2</v>
      </c>
      <c r="I723" s="3">
        <v>215.8</v>
      </c>
      <c r="J723" s="9">
        <f>SUM(K723:L723)</f>
        <v>1</v>
      </c>
      <c r="K723" s="9">
        <v>0</v>
      </c>
      <c r="L723" s="9">
        <v>1</v>
      </c>
      <c r="M723" s="11">
        <f>SUM(N723:O723)</f>
        <v>52</v>
      </c>
      <c r="N723" s="3">
        <v>0</v>
      </c>
      <c r="O723" s="3">
        <v>52</v>
      </c>
      <c r="P723" s="72">
        <f t="shared" si="211"/>
        <v>1894360</v>
      </c>
      <c r="Q723" s="72">
        <v>841201.92</v>
      </c>
      <c r="R723" s="72">
        <v>421263.23</v>
      </c>
      <c r="S723" s="72">
        <f>P723-Q723-R723</f>
        <v>631894.8500000001</v>
      </c>
      <c r="T723" s="56"/>
      <c r="Z723" s="66"/>
      <c r="AA723" s="66"/>
    </row>
    <row r="724" spans="1:27" s="55" customFormat="1" ht="10.5">
      <c r="A724" s="6" t="s">
        <v>1529</v>
      </c>
      <c r="B724" s="1" t="s">
        <v>2089</v>
      </c>
      <c r="C724" s="3" t="s">
        <v>1896</v>
      </c>
      <c r="D724" s="10" t="s">
        <v>2154</v>
      </c>
      <c r="E724" s="8">
        <v>42704</v>
      </c>
      <c r="F724" s="8">
        <v>42734</v>
      </c>
      <c r="G724" s="9">
        <v>4</v>
      </c>
      <c r="H724" s="9">
        <v>4</v>
      </c>
      <c r="I724" s="3">
        <v>183.2</v>
      </c>
      <c r="J724" s="9">
        <f>SUM(K724:L724)</f>
        <v>1</v>
      </c>
      <c r="K724" s="9">
        <v>0</v>
      </c>
      <c r="L724" s="9">
        <v>1</v>
      </c>
      <c r="M724" s="11">
        <f>SUM(N724:O724)</f>
        <v>32.3</v>
      </c>
      <c r="N724" s="3">
        <v>0</v>
      </c>
      <c r="O724" s="3">
        <v>32.3</v>
      </c>
      <c r="P724" s="72">
        <f t="shared" si="211"/>
        <v>1176689</v>
      </c>
      <c r="Q724" s="72">
        <v>522515.8</v>
      </c>
      <c r="R724" s="72">
        <v>261669.28</v>
      </c>
      <c r="S724" s="72">
        <f>P724-Q724-R724</f>
        <v>392503.9199999999</v>
      </c>
      <c r="T724" s="56"/>
      <c r="Z724" s="66"/>
      <c r="AA724" s="66"/>
    </row>
    <row r="725" spans="1:27" s="55" customFormat="1" ht="10.5">
      <c r="A725" s="6" t="s">
        <v>1727</v>
      </c>
      <c r="B725" s="1" t="s">
        <v>26</v>
      </c>
      <c r="C725" s="3" t="s">
        <v>1896</v>
      </c>
      <c r="D725" s="10" t="s">
        <v>2155</v>
      </c>
      <c r="E725" s="8">
        <v>42704</v>
      </c>
      <c r="F725" s="8">
        <v>42734</v>
      </c>
      <c r="G725" s="9">
        <v>3</v>
      </c>
      <c r="H725" s="9">
        <v>3</v>
      </c>
      <c r="I725" s="3">
        <v>483.3</v>
      </c>
      <c r="J725" s="9">
        <f>SUM(K725:L725)</f>
        <v>1</v>
      </c>
      <c r="K725" s="9">
        <v>0</v>
      </c>
      <c r="L725" s="9">
        <v>1</v>
      </c>
      <c r="M725" s="11">
        <f>SUM(N725:O725)</f>
        <v>51.6</v>
      </c>
      <c r="N725" s="3">
        <v>0</v>
      </c>
      <c r="O725" s="3">
        <v>51.6</v>
      </c>
      <c r="P725" s="72">
        <f t="shared" si="211"/>
        <v>1879788</v>
      </c>
      <c r="Q725" s="72">
        <v>834731.14</v>
      </c>
      <c r="R725" s="72">
        <v>418022.75</v>
      </c>
      <c r="S725" s="72">
        <f>P725-Q725-R725</f>
        <v>627034.11</v>
      </c>
      <c r="T725" s="56"/>
      <c r="Z725" s="66"/>
      <c r="AA725" s="66"/>
    </row>
    <row r="726" spans="1:27" s="55" customFormat="1" ht="10.5">
      <c r="A726" s="6" t="s">
        <v>1726</v>
      </c>
      <c r="B726" s="1" t="s">
        <v>710</v>
      </c>
      <c r="C726" s="3" t="s">
        <v>1896</v>
      </c>
      <c r="D726" s="10" t="s">
        <v>2156</v>
      </c>
      <c r="E726" s="8">
        <v>42704</v>
      </c>
      <c r="F726" s="8">
        <v>42734</v>
      </c>
      <c r="G726" s="9">
        <v>2</v>
      </c>
      <c r="H726" s="9">
        <v>2</v>
      </c>
      <c r="I726" s="3">
        <v>164.6</v>
      </c>
      <c r="J726" s="9">
        <f>SUM(K726:L726)</f>
        <v>1</v>
      </c>
      <c r="K726" s="9">
        <v>0</v>
      </c>
      <c r="L726" s="9">
        <v>1</v>
      </c>
      <c r="M726" s="11">
        <f>SUM(N726:O726)</f>
        <v>32.8</v>
      </c>
      <c r="N726" s="3">
        <v>0</v>
      </c>
      <c r="O726" s="3">
        <v>32.8</v>
      </c>
      <c r="P726" s="72">
        <v>1194904</v>
      </c>
      <c r="Q726" s="72">
        <v>530604.29</v>
      </c>
      <c r="R726" s="72">
        <v>265719.88</v>
      </c>
      <c r="S726" s="72">
        <f>P726-Q726-R726</f>
        <v>398579.82999999996</v>
      </c>
      <c r="T726" s="56"/>
      <c r="Z726" s="66"/>
      <c r="AA726" s="66"/>
    </row>
    <row r="727" spans="1:27" s="55" customFormat="1" ht="10.5">
      <c r="A727" s="6" t="s">
        <v>1725</v>
      </c>
      <c r="B727" s="1" t="s">
        <v>27</v>
      </c>
      <c r="C727" s="3" t="s">
        <v>1896</v>
      </c>
      <c r="D727" s="10" t="s">
        <v>2155</v>
      </c>
      <c r="E727" s="8">
        <v>42704</v>
      </c>
      <c r="F727" s="8">
        <v>42734</v>
      </c>
      <c r="G727" s="9">
        <v>6</v>
      </c>
      <c r="H727" s="9">
        <v>6</v>
      </c>
      <c r="I727" s="3">
        <v>507.8</v>
      </c>
      <c r="J727" s="9">
        <f>SUM(K727:L727)</f>
        <v>1</v>
      </c>
      <c r="K727" s="9">
        <v>0</v>
      </c>
      <c r="L727" s="9">
        <v>1</v>
      </c>
      <c r="M727" s="11">
        <f>SUM(N727:O727)</f>
        <v>52.5</v>
      </c>
      <c r="N727" s="3">
        <v>0</v>
      </c>
      <c r="O727" s="3">
        <v>52.5</v>
      </c>
      <c r="P727" s="72">
        <f t="shared" si="211"/>
        <v>1912575</v>
      </c>
      <c r="Q727" s="72">
        <v>849290.4</v>
      </c>
      <c r="R727" s="72">
        <v>425313.84</v>
      </c>
      <c r="S727" s="72">
        <f>P727-Q727-R727</f>
        <v>637970.76</v>
      </c>
      <c r="T727" s="56"/>
      <c r="Z727" s="66"/>
      <c r="AA727" s="66"/>
    </row>
    <row r="728" spans="1:27" s="55" customFormat="1" ht="21.75" customHeight="1">
      <c r="A728" s="98"/>
      <c r="B728" s="53" t="s">
        <v>854</v>
      </c>
      <c r="C728" s="56"/>
      <c r="D728" s="83"/>
      <c r="E728" s="56"/>
      <c r="F728" s="56"/>
      <c r="G728" s="84"/>
      <c r="H728" s="84"/>
      <c r="I728" s="72"/>
      <c r="J728" s="84"/>
      <c r="K728" s="84"/>
      <c r="L728" s="84"/>
      <c r="M728" s="72"/>
      <c r="N728" s="72"/>
      <c r="O728" s="72"/>
      <c r="P728" s="72"/>
      <c r="Q728" s="72"/>
      <c r="R728" s="72"/>
      <c r="S728" s="72"/>
      <c r="T728" s="56"/>
      <c r="Z728" s="66"/>
      <c r="AA728" s="66"/>
    </row>
    <row r="729" spans="1:27" s="55" customFormat="1" ht="21">
      <c r="A729" s="98"/>
      <c r="B729" s="30" t="s">
        <v>2011</v>
      </c>
      <c r="C729" s="5"/>
      <c r="D729" s="10"/>
      <c r="E729" s="5"/>
      <c r="F729" s="5"/>
      <c r="G729" s="9"/>
      <c r="H729" s="9"/>
      <c r="I729" s="11"/>
      <c r="J729" s="9"/>
      <c r="K729" s="9"/>
      <c r="L729" s="9"/>
      <c r="M729" s="11"/>
      <c r="N729" s="11"/>
      <c r="O729" s="11"/>
      <c r="P729" s="72"/>
      <c r="Q729" s="72"/>
      <c r="R729" s="72"/>
      <c r="S729" s="72"/>
      <c r="T729" s="56"/>
      <c r="Z729" s="66"/>
      <c r="AA729" s="66"/>
    </row>
    <row r="730" spans="1:27" s="55" customFormat="1" ht="31.5">
      <c r="A730" s="98"/>
      <c r="B730" s="30" t="s">
        <v>2280</v>
      </c>
      <c r="C730" s="5" t="s">
        <v>1721</v>
      </c>
      <c r="D730" s="10" t="s">
        <v>1721</v>
      </c>
      <c r="E730" s="5" t="s">
        <v>1721</v>
      </c>
      <c r="F730" s="5" t="s">
        <v>1721</v>
      </c>
      <c r="G730" s="9">
        <f aca="true" t="shared" si="218" ref="G730:S730">SUM(G731:G734)</f>
        <v>30</v>
      </c>
      <c r="H730" s="9">
        <f t="shared" si="218"/>
        <v>30</v>
      </c>
      <c r="I730" s="11">
        <f t="shared" si="218"/>
        <v>656.3</v>
      </c>
      <c r="J730" s="9">
        <f t="shared" si="218"/>
        <v>14</v>
      </c>
      <c r="K730" s="88">
        <f t="shared" si="218"/>
        <v>4</v>
      </c>
      <c r="L730" s="88">
        <f t="shared" si="218"/>
        <v>10</v>
      </c>
      <c r="M730" s="11">
        <f t="shared" si="218"/>
        <v>510.70000000000005</v>
      </c>
      <c r="N730" s="11">
        <f t="shared" si="218"/>
        <v>147.60000000000002</v>
      </c>
      <c r="O730" s="11">
        <f t="shared" si="218"/>
        <v>363.1</v>
      </c>
      <c r="P730" s="11">
        <f t="shared" si="218"/>
        <v>18604801</v>
      </c>
      <c r="Q730" s="11">
        <f t="shared" si="218"/>
        <v>8261573.470000001</v>
      </c>
      <c r="R730" s="11">
        <f t="shared" si="218"/>
        <v>4137291.01</v>
      </c>
      <c r="S730" s="11">
        <f t="shared" si="218"/>
        <v>6205936.5200000005</v>
      </c>
      <c r="T730" s="56"/>
      <c r="Z730" s="66"/>
      <c r="AA730" s="66"/>
    </row>
    <row r="731" spans="1:27" s="55" customFormat="1" ht="10.5">
      <c r="A731" s="6" t="s">
        <v>1526</v>
      </c>
      <c r="B731" s="30" t="s">
        <v>28</v>
      </c>
      <c r="C731" s="5" t="s">
        <v>241</v>
      </c>
      <c r="D731" s="10" t="s">
        <v>2012</v>
      </c>
      <c r="E731" s="8">
        <v>42704</v>
      </c>
      <c r="F731" s="8">
        <v>42734</v>
      </c>
      <c r="G731" s="9">
        <v>5</v>
      </c>
      <c r="H731" s="9">
        <v>5</v>
      </c>
      <c r="I731" s="3">
        <v>282</v>
      </c>
      <c r="J731" s="9">
        <f>SUM(K731:L731)</f>
        <v>4</v>
      </c>
      <c r="K731" s="9">
        <v>0</v>
      </c>
      <c r="L731" s="9">
        <v>4</v>
      </c>
      <c r="M731" s="11">
        <f>SUM(N731:O731)</f>
        <v>136.4</v>
      </c>
      <c r="N731" s="3">
        <v>0</v>
      </c>
      <c r="O731" s="3">
        <v>136.4</v>
      </c>
      <c r="P731" s="72">
        <f t="shared" si="211"/>
        <v>4969052</v>
      </c>
      <c r="Q731" s="72">
        <v>2206537.34</v>
      </c>
      <c r="R731" s="72">
        <v>1105005.86</v>
      </c>
      <c r="S731" s="72">
        <f>P731-Q731-R731</f>
        <v>1657508.8</v>
      </c>
      <c r="T731" s="56"/>
      <c r="Z731" s="66"/>
      <c r="AA731" s="66"/>
    </row>
    <row r="732" spans="1:27" s="55" customFormat="1" ht="10.5">
      <c r="A732" s="6" t="s">
        <v>1525</v>
      </c>
      <c r="B732" s="30" t="s">
        <v>29</v>
      </c>
      <c r="C732" s="5" t="s">
        <v>1903</v>
      </c>
      <c r="D732" s="10" t="s">
        <v>2013</v>
      </c>
      <c r="E732" s="8">
        <v>42704</v>
      </c>
      <c r="F732" s="8">
        <v>42734</v>
      </c>
      <c r="G732" s="9">
        <v>5</v>
      </c>
      <c r="H732" s="9">
        <v>5</v>
      </c>
      <c r="I732" s="3">
        <v>129.7</v>
      </c>
      <c r="J732" s="9">
        <f>SUM(K732:L732)</f>
        <v>3</v>
      </c>
      <c r="K732" s="9">
        <v>1</v>
      </c>
      <c r="L732" s="9">
        <v>2</v>
      </c>
      <c r="M732" s="11">
        <f>SUM(N732:O732)</f>
        <v>129.7</v>
      </c>
      <c r="N732" s="3">
        <v>44.2</v>
      </c>
      <c r="O732" s="3">
        <v>85.5</v>
      </c>
      <c r="P732" s="72">
        <f t="shared" si="211"/>
        <v>4724971</v>
      </c>
      <c r="Q732" s="72">
        <v>2098151.71</v>
      </c>
      <c r="R732" s="72">
        <v>1050727.72</v>
      </c>
      <c r="S732" s="72">
        <f>P732-Q732-R732</f>
        <v>1576091.57</v>
      </c>
      <c r="T732" s="56"/>
      <c r="Z732" s="66"/>
      <c r="AA732" s="66"/>
    </row>
    <row r="733" spans="1:27" s="55" customFormat="1" ht="10.5">
      <c r="A733" s="6" t="s">
        <v>2222</v>
      </c>
      <c r="B733" s="30" t="s">
        <v>2066</v>
      </c>
      <c r="C733" s="5">
        <v>3</v>
      </c>
      <c r="D733" s="10">
        <v>40570</v>
      </c>
      <c r="E733" s="8">
        <v>42704</v>
      </c>
      <c r="F733" s="8">
        <v>42734</v>
      </c>
      <c r="G733" s="9">
        <v>7</v>
      </c>
      <c r="H733" s="9">
        <v>7</v>
      </c>
      <c r="I733" s="3">
        <v>85</v>
      </c>
      <c r="J733" s="9">
        <f>SUM(K733:L733)</f>
        <v>3</v>
      </c>
      <c r="K733" s="9">
        <v>1</v>
      </c>
      <c r="L733" s="9">
        <v>2</v>
      </c>
      <c r="M733" s="11">
        <f>SUM(N733:O733)</f>
        <v>85</v>
      </c>
      <c r="N733" s="3">
        <v>23.6</v>
      </c>
      <c r="O733" s="3">
        <v>61.4</v>
      </c>
      <c r="P733" s="72">
        <f t="shared" si="211"/>
        <v>3096550</v>
      </c>
      <c r="Q733" s="72">
        <v>1375041.6</v>
      </c>
      <c r="R733" s="72">
        <v>688603.36</v>
      </c>
      <c r="S733" s="72">
        <f>P733-Q733-R733</f>
        <v>1032905.0399999999</v>
      </c>
      <c r="T733" s="56"/>
      <c r="Z733" s="66"/>
      <c r="AA733" s="66"/>
    </row>
    <row r="734" spans="1:27" s="55" customFormat="1" ht="10.5">
      <c r="A734" s="6" t="s">
        <v>851</v>
      </c>
      <c r="B734" s="30" t="s">
        <v>2067</v>
      </c>
      <c r="C734" s="5">
        <v>2</v>
      </c>
      <c r="D734" s="10">
        <v>40570</v>
      </c>
      <c r="E734" s="8">
        <v>42704</v>
      </c>
      <c r="F734" s="8">
        <v>42734</v>
      </c>
      <c r="G734" s="9">
        <v>13</v>
      </c>
      <c r="H734" s="9">
        <v>13</v>
      </c>
      <c r="I734" s="3">
        <v>159.6</v>
      </c>
      <c r="J734" s="9">
        <f>SUM(K734:L734)</f>
        <v>4</v>
      </c>
      <c r="K734" s="9">
        <v>2</v>
      </c>
      <c r="L734" s="9">
        <v>2</v>
      </c>
      <c r="M734" s="11">
        <f>SUM(N734:O734)</f>
        <v>159.6</v>
      </c>
      <c r="N734" s="3">
        <v>79.8</v>
      </c>
      <c r="O734" s="3">
        <v>79.8</v>
      </c>
      <c r="P734" s="72">
        <f t="shared" si="211"/>
        <v>5814228</v>
      </c>
      <c r="Q734" s="72">
        <v>2581842.82</v>
      </c>
      <c r="R734" s="72">
        <v>1292954.07</v>
      </c>
      <c r="S734" s="72">
        <f>P734-Q734-R734</f>
        <v>1939431.11</v>
      </c>
      <c r="T734" s="56"/>
      <c r="Z734" s="66"/>
      <c r="AA734" s="66"/>
    </row>
    <row r="735" spans="1:27" s="55" customFormat="1" ht="21">
      <c r="A735" s="6"/>
      <c r="B735" s="87" t="s">
        <v>855</v>
      </c>
      <c r="C735" s="56"/>
      <c r="D735" s="83"/>
      <c r="E735" s="56"/>
      <c r="F735" s="56"/>
      <c r="G735" s="84"/>
      <c r="H735" s="84"/>
      <c r="I735" s="72"/>
      <c r="J735" s="84"/>
      <c r="K735" s="84"/>
      <c r="L735" s="84"/>
      <c r="M735" s="72"/>
      <c r="N735" s="72"/>
      <c r="O735" s="72"/>
      <c r="P735" s="72"/>
      <c r="Q735" s="72"/>
      <c r="R735" s="72"/>
      <c r="S735" s="72"/>
      <c r="T735" s="56"/>
      <c r="Z735" s="66"/>
      <c r="AA735" s="66"/>
    </row>
    <row r="736" spans="1:27" s="55" customFormat="1" ht="31.5">
      <c r="A736" s="6"/>
      <c r="B736" s="30" t="s">
        <v>2285</v>
      </c>
      <c r="C736" s="5" t="s">
        <v>1721</v>
      </c>
      <c r="D736" s="10" t="s">
        <v>1721</v>
      </c>
      <c r="E736" s="5" t="s">
        <v>1721</v>
      </c>
      <c r="F736" s="5" t="s">
        <v>1721</v>
      </c>
      <c r="G736" s="84">
        <f aca="true" t="shared" si="219" ref="G736:S736">SUM(G737:G744)</f>
        <v>103</v>
      </c>
      <c r="H736" s="84">
        <f t="shared" si="219"/>
        <v>103</v>
      </c>
      <c r="I736" s="72">
        <f t="shared" si="219"/>
        <v>3043.8000000000006</v>
      </c>
      <c r="J736" s="84">
        <f t="shared" si="219"/>
        <v>43</v>
      </c>
      <c r="K736" s="84">
        <f t="shared" si="219"/>
        <v>15</v>
      </c>
      <c r="L736" s="84">
        <f t="shared" si="219"/>
        <v>28</v>
      </c>
      <c r="M736" s="72">
        <f t="shared" si="219"/>
        <v>1530.17</v>
      </c>
      <c r="N736" s="72">
        <f t="shared" si="219"/>
        <v>554.4</v>
      </c>
      <c r="O736" s="72">
        <f t="shared" si="219"/>
        <v>975.77</v>
      </c>
      <c r="P736" s="72">
        <f t="shared" si="219"/>
        <v>55744093.1</v>
      </c>
      <c r="Q736" s="72">
        <f t="shared" si="219"/>
        <v>24753498.89</v>
      </c>
      <c r="R736" s="72">
        <f t="shared" si="219"/>
        <v>12396237.68</v>
      </c>
      <c r="S736" s="72">
        <f t="shared" si="219"/>
        <v>18594356.53</v>
      </c>
      <c r="T736" s="56"/>
      <c r="Z736" s="66"/>
      <c r="AA736" s="66"/>
    </row>
    <row r="737" spans="1:27" s="55" customFormat="1" ht="10.5">
      <c r="A737" s="6" t="s">
        <v>1534</v>
      </c>
      <c r="B737" s="6" t="s">
        <v>30</v>
      </c>
      <c r="C737" s="7" t="s">
        <v>856</v>
      </c>
      <c r="D737" s="10">
        <v>33197</v>
      </c>
      <c r="E737" s="8">
        <v>42704</v>
      </c>
      <c r="F737" s="8">
        <v>42734</v>
      </c>
      <c r="G737" s="9">
        <v>18</v>
      </c>
      <c r="H737" s="9">
        <v>18</v>
      </c>
      <c r="I737" s="3">
        <v>290</v>
      </c>
      <c r="J737" s="9">
        <f aca="true" t="shared" si="220" ref="J737:J744">SUM(K737:L737)</f>
        <v>9</v>
      </c>
      <c r="K737" s="9">
        <v>5</v>
      </c>
      <c r="L737" s="9">
        <v>4</v>
      </c>
      <c r="M737" s="11">
        <f aca="true" t="shared" si="221" ref="M737:M744">SUM(N737:O737)</f>
        <v>290</v>
      </c>
      <c r="N737" s="3">
        <v>147.2</v>
      </c>
      <c r="O737" s="3">
        <v>142.8</v>
      </c>
      <c r="P737" s="72">
        <f t="shared" si="211"/>
        <v>10564700</v>
      </c>
      <c r="Q737" s="72">
        <v>4691318.4</v>
      </c>
      <c r="R737" s="72">
        <v>2349352.64</v>
      </c>
      <c r="S737" s="72">
        <f aca="true" t="shared" si="222" ref="S737:S744">P737-Q737-R737</f>
        <v>3524028.9599999995</v>
      </c>
      <c r="T737" s="56"/>
      <c r="Z737" s="66"/>
      <c r="AA737" s="66"/>
    </row>
    <row r="738" spans="1:27" s="55" customFormat="1" ht="10.5">
      <c r="A738" s="6" t="s">
        <v>1533</v>
      </c>
      <c r="B738" s="6" t="s">
        <v>31</v>
      </c>
      <c r="C738" s="7" t="s">
        <v>2220</v>
      </c>
      <c r="D738" s="10">
        <v>35465</v>
      </c>
      <c r="E738" s="8">
        <v>42704</v>
      </c>
      <c r="F738" s="8">
        <v>42734</v>
      </c>
      <c r="G738" s="9">
        <v>20</v>
      </c>
      <c r="H738" s="9">
        <v>20</v>
      </c>
      <c r="I738" s="3">
        <v>86.1</v>
      </c>
      <c r="J738" s="9">
        <f t="shared" si="220"/>
        <v>3</v>
      </c>
      <c r="K738" s="9">
        <v>1</v>
      </c>
      <c r="L738" s="9">
        <v>2</v>
      </c>
      <c r="M738" s="11">
        <f t="shared" si="221"/>
        <v>86.1</v>
      </c>
      <c r="N738" s="3">
        <v>40</v>
      </c>
      <c r="O738" s="3">
        <v>46.1</v>
      </c>
      <c r="P738" s="72">
        <f t="shared" si="211"/>
        <v>3136623</v>
      </c>
      <c r="Q738" s="72">
        <v>1392836.26</v>
      </c>
      <c r="R738" s="72">
        <v>697514.7</v>
      </c>
      <c r="S738" s="72">
        <f t="shared" si="222"/>
        <v>1046272.04</v>
      </c>
      <c r="T738" s="56"/>
      <c r="Z738" s="66"/>
      <c r="AA738" s="66"/>
    </row>
    <row r="739" spans="1:27" s="55" customFormat="1" ht="10.5">
      <c r="A739" s="6" t="s">
        <v>1532</v>
      </c>
      <c r="B739" s="6" t="s">
        <v>657</v>
      </c>
      <c r="C739" s="7" t="s">
        <v>2226</v>
      </c>
      <c r="D739" s="10">
        <v>35605</v>
      </c>
      <c r="E739" s="8">
        <v>42704</v>
      </c>
      <c r="F739" s="8">
        <v>42734</v>
      </c>
      <c r="G739" s="9">
        <v>8</v>
      </c>
      <c r="H739" s="9">
        <v>8</v>
      </c>
      <c r="I739" s="3">
        <v>130.9</v>
      </c>
      <c r="J739" s="9">
        <f t="shared" si="220"/>
        <v>4</v>
      </c>
      <c r="K739" s="9">
        <v>2</v>
      </c>
      <c r="L739" s="9">
        <v>2</v>
      </c>
      <c r="M739" s="11">
        <f t="shared" si="221"/>
        <v>130.9</v>
      </c>
      <c r="N739" s="3">
        <v>65.9</v>
      </c>
      <c r="O739" s="3">
        <v>65</v>
      </c>
      <c r="P739" s="72">
        <f t="shared" si="211"/>
        <v>4768687</v>
      </c>
      <c r="Q739" s="72">
        <v>2117564.06</v>
      </c>
      <c r="R739" s="72">
        <v>1060449.17</v>
      </c>
      <c r="S739" s="72">
        <f t="shared" si="222"/>
        <v>1590673.77</v>
      </c>
      <c r="T739" s="56"/>
      <c r="Z739" s="66"/>
      <c r="AA739" s="66"/>
    </row>
    <row r="740" spans="1:27" s="55" customFormat="1" ht="10.5">
      <c r="A740" s="6" t="s">
        <v>1531</v>
      </c>
      <c r="B740" s="6" t="s">
        <v>658</v>
      </c>
      <c r="C740" s="7" t="s">
        <v>850</v>
      </c>
      <c r="D740" s="10">
        <v>39967</v>
      </c>
      <c r="E740" s="8">
        <v>42704</v>
      </c>
      <c r="F740" s="8">
        <v>42734</v>
      </c>
      <c r="G740" s="9">
        <v>13</v>
      </c>
      <c r="H740" s="9">
        <v>13</v>
      </c>
      <c r="I740" s="3">
        <v>192.7</v>
      </c>
      <c r="J740" s="9">
        <f t="shared" si="220"/>
        <v>8</v>
      </c>
      <c r="K740" s="9">
        <v>0</v>
      </c>
      <c r="L740" s="9">
        <v>8</v>
      </c>
      <c r="M740" s="11">
        <f t="shared" si="221"/>
        <v>192.7</v>
      </c>
      <c r="N740" s="3">
        <v>0</v>
      </c>
      <c r="O740" s="3">
        <v>192.7</v>
      </c>
      <c r="P740" s="72">
        <f t="shared" si="211"/>
        <v>7020061</v>
      </c>
      <c r="Q740" s="72">
        <v>3117300.19</v>
      </c>
      <c r="R740" s="72">
        <v>1561104.32</v>
      </c>
      <c r="S740" s="72">
        <f t="shared" si="222"/>
        <v>2341656.49</v>
      </c>
      <c r="T740" s="56"/>
      <c r="Z740" s="66"/>
      <c r="AA740" s="66"/>
    </row>
    <row r="741" spans="1:27" s="55" customFormat="1" ht="10.5">
      <c r="A741" s="6" t="s">
        <v>849</v>
      </c>
      <c r="B741" s="6" t="s">
        <v>34</v>
      </c>
      <c r="C741" s="7" t="s">
        <v>2217</v>
      </c>
      <c r="D741" s="10">
        <v>40352</v>
      </c>
      <c r="E741" s="8">
        <v>42704</v>
      </c>
      <c r="F741" s="8">
        <v>42734</v>
      </c>
      <c r="G741" s="9">
        <v>6</v>
      </c>
      <c r="H741" s="9">
        <v>6</v>
      </c>
      <c r="I741" s="3">
        <v>1620.4</v>
      </c>
      <c r="J741" s="9">
        <f t="shared" si="220"/>
        <v>5</v>
      </c>
      <c r="K741" s="9">
        <v>0</v>
      </c>
      <c r="L741" s="9">
        <v>5</v>
      </c>
      <c r="M741" s="11">
        <f t="shared" si="221"/>
        <v>162.17</v>
      </c>
      <c r="N741" s="3">
        <v>0</v>
      </c>
      <c r="O741" s="3">
        <v>162.17</v>
      </c>
      <c r="P741" s="72">
        <f t="shared" si="211"/>
        <v>5907853.1</v>
      </c>
      <c r="Q741" s="72">
        <v>2623417.6</v>
      </c>
      <c r="R741" s="72">
        <v>1313774.2</v>
      </c>
      <c r="S741" s="72">
        <f t="shared" si="222"/>
        <v>1970661.2999999996</v>
      </c>
      <c r="T741" s="56"/>
      <c r="Z741" s="66"/>
      <c r="AA741" s="66"/>
    </row>
    <row r="742" spans="1:27" s="55" customFormat="1" ht="10.5">
      <c r="A742" s="6" t="s">
        <v>2235</v>
      </c>
      <c r="B742" s="6" t="s">
        <v>32</v>
      </c>
      <c r="C742" s="7" t="s">
        <v>1729</v>
      </c>
      <c r="D742" s="10">
        <v>40688</v>
      </c>
      <c r="E742" s="8">
        <v>42704</v>
      </c>
      <c r="F742" s="8">
        <v>42734</v>
      </c>
      <c r="G742" s="9">
        <v>3</v>
      </c>
      <c r="H742" s="9">
        <v>3</v>
      </c>
      <c r="I742" s="3">
        <v>172.5</v>
      </c>
      <c r="J742" s="9">
        <f t="shared" si="220"/>
        <v>2</v>
      </c>
      <c r="K742" s="9">
        <v>0</v>
      </c>
      <c r="L742" s="9">
        <v>2</v>
      </c>
      <c r="M742" s="11">
        <f t="shared" si="221"/>
        <v>117.1</v>
      </c>
      <c r="N742" s="3">
        <v>0</v>
      </c>
      <c r="O742" s="3">
        <v>117.1</v>
      </c>
      <c r="P742" s="72">
        <f t="shared" si="211"/>
        <v>4265953</v>
      </c>
      <c r="Q742" s="72">
        <v>1894322.02</v>
      </c>
      <c r="R742" s="72">
        <v>948652.39</v>
      </c>
      <c r="S742" s="72">
        <f t="shared" si="222"/>
        <v>1422978.5899999999</v>
      </c>
      <c r="T742" s="56"/>
      <c r="Z742" s="66"/>
      <c r="AA742" s="66"/>
    </row>
    <row r="743" spans="1:27" s="55" customFormat="1" ht="10.5">
      <c r="A743" s="6" t="s">
        <v>2234</v>
      </c>
      <c r="B743" s="6" t="s">
        <v>33</v>
      </c>
      <c r="C743" s="7" t="s">
        <v>1521</v>
      </c>
      <c r="D743" s="10">
        <v>40688</v>
      </c>
      <c r="E743" s="8">
        <v>42704</v>
      </c>
      <c r="F743" s="8">
        <v>42734</v>
      </c>
      <c r="G743" s="9">
        <v>8</v>
      </c>
      <c r="H743" s="9">
        <v>8</v>
      </c>
      <c r="I743" s="3">
        <v>121.9</v>
      </c>
      <c r="J743" s="9">
        <f t="shared" si="220"/>
        <v>4</v>
      </c>
      <c r="K743" s="9">
        <v>3</v>
      </c>
      <c r="L743" s="9">
        <v>1</v>
      </c>
      <c r="M743" s="11">
        <f t="shared" si="221"/>
        <v>121.9</v>
      </c>
      <c r="N743" s="3">
        <v>92.9</v>
      </c>
      <c r="O743" s="3">
        <v>29</v>
      </c>
      <c r="P743" s="72">
        <f t="shared" si="211"/>
        <v>4440817</v>
      </c>
      <c r="Q743" s="72">
        <v>1971971.43</v>
      </c>
      <c r="R743" s="72">
        <v>987538.23</v>
      </c>
      <c r="S743" s="72">
        <f t="shared" si="222"/>
        <v>1481307.3400000003</v>
      </c>
      <c r="T743" s="56"/>
      <c r="Z743" s="66"/>
      <c r="AA743" s="66"/>
    </row>
    <row r="744" spans="1:27" s="55" customFormat="1" ht="10.5">
      <c r="A744" s="204">
        <v>37</v>
      </c>
      <c r="B744" s="6" t="s">
        <v>659</v>
      </c>
      <c r="C744" s="7" t="s">
        <v>2219</v>
      </c>
      <c r="D744" s="10">
        <v>40723</v>
      </c>
      <c r="E744" s="8">
        <v>42704</v>
      </c>
      <c r="F744" s="8">
        <v>42734</v>
      </c>
      <c r="G744" s="9">
        <v>27</v>
      </c>
      <c r="H744" s="9">
        <v>27</v>
      </c>
      <c r="I744" s="3">
        <v>429.3</v>
      </c>
      <c r="J744" s="9">
        <f t="shared" si="220"/>
        <v>8</v>
      </c>
      <c r="K744" s="9">
        <v>4</v>
      </c>
      <c r="L744" s="9">
        <v>4</v>
      </c>
      <c r="M744" s="11">
        <f t="shared" si="221"/>
        <v>429.3</v>
      </c>
      <c r="N744" s="3">
        <v>208.4</v>
      </c>
      <c r="O744" s="3">
        <v>220.9</v>
      </c>
      <c r="P744" s="72">
        <f t="shared" si="211"/>
        <v>15639399</v>
      </c>
      <c r="Q744" s="72">
        <v>6944768.93</v>
      </c>
      <c r="R744" s="72">
        <v>3477852.03</v>
      </c>
      <c r="S744" s="72">
        <f t="shared" si="222"/>
        <v>5216778.040000001</v>
      </c>
      <c r="T744" s="56"/>
      <c r="Z744" s="66"/>
      <c r="AA744" s="66"/>
    </row>
    <row r="745" spans="1:27" s="55" customFormat="1" ht="21">
      <c r="A745" s="98"/>
      <c r="B745" s="87" t="s">
        <v>1295</v>
      </c>
      <c r="C745" s="56"/>
      <c r="D745" s="83"/>
      <c r="E745" s="56"/>
      <c r="F745" s="56"/>
      <c r="G745" s="84"/>
      <c r="H745" s="84"/>
      <c r="I745" s="72"/>
      <c r="J745" s="84"/>
      <c r="K745" s="84"/>
      <c r="L745" s="84"/>
      <c r="M745" s="72"/>
      <c r="N745" s="72"/>
      <c r="O745" s="72"/>
      <c r="P745" s="72"/>
      <c r="Q745" s="72"/>
      <c r="R745" s="72"/>
      <c r="S745" s="72"/>
      <c r="T745" s="56"/>
      <c r="Z745" s="66"/>
      <c r="AA745" s="66"/>
    </row>
    <row r="746" spans="1:27" s="55" customFormat="1" ht="31.5">
      <c r="A746" s="98"/>
      <c r="B746" s="30" t="s">
        <v>1627</v>
      </c>
      <c r="C746" s="5" t="s">
        <v>1721</v>
      </c>
      <c r="D746" s="10" t="s">
        <v>1721</v>
      </c>
      <c r="E746" s="5" t="s">
        <v>1721</v>
      </c>
      <c r="F746" s="5" t="s">
        <v>1721</v>
      </c>
      <c r="G746" s="84">
        <f>SUM(G747:G759)</f>
        <v>201</v>
      </c>
      <c r="H746" s="84">
        <f>SUM(H747:H759)</f>
        <v>201</v>
      </c>
      <c r="I746" s="72">
        <f>SUM(I747:I759)</f>
        <v>3240.8</v>
      </c>
      <c r="J746" s="216">
        <f aca="true" t="shared" si="223" ref="J746:S746">SUM(J747:J759)</f>
        <v>62</v>
      </c>
      <c r="K746" s="216">
        <f t="shared" si="223"/>
        <v>40</v>
      </c>
      <c r="L746" s="216">
        <f t="shared" si="223"/>
        <v>22</v>
      </c>
      <c r="M746" s="72">
        <f t="shared" si="223"/>
        <v>3240.8</v>
      </c>
      <c r="N746" s="72">
        <f t="shared" si="223"/>
        <v>2070.2</v>
      </c>
      <c r="O746" s="72">
        <f t="shared" si="223"/>
        <v>1170.6</v>
      </c>
      <c r="P746" s="72">
        <f t="shared" si="223"/>
        <v>118062344</v>
      </c>
      <c r="Q746" s="72">
        <f t="shared" si="223"/>
        <v>52426291.99</v>
      </c>
      <c r="R746" s="72">
        <f t="shared" si="223"/>
        <v>26254420.799999997</v>
      </c>
      <c r="S746" s="72">
        <f t="shared" si="223"/>
        <v>39381631.21</v>
      </c>
      <c r="T746" s="56"/>
      <c r="Z746" s="227"/>
      <c r="AA746" s="66"/>
    </row>
    <row r="747" spans="1:27" s="55" customFormat="1" ht="10.5">
      <c r="A747" s="6" t="s">
        <v>2233</v>
      </c>
      <c r="B747" s="6" t="s">
        <v>802</v>
      </c>
      <c r="C747" s="7" t="s">
        <v>237</v>
      </c>
      <c r="D747" s="10">
        <v>39022</v>
      </c>
      <c r="E747" s="8">
        <v>42704</v>
      </c>
      <c r="F747" s="8">
        <v>42734</v>
      </c>
      <c r="G747" s="9">
        <v>17</v>
      </c>
      <c r="H747" s="9">
        <v>17</v>
      </c>
      <c r="I747" s="3">
        <v>233.1</v>
      </c>
      <c r="J747" s="9">
        <f aca="true" t="shared" si="224" ref="J747:J757">SUM(K747:L747)</f>
        <v>4</v>
      </c>
      <c r="K747" s="9">
        <v>2</v>
      </c>
      <c r="L747" s="9">
        <v>2</v>
      </c>
      <c r="M747" s="11">
        <f aca="true" t="shared" si="225" ref="M747:M757">SUM(N747:O747)</f>
        <v>233.1</v>
      </c>
      <c r="N747" s="3">
        <v>116.8</v>
      </c>
      <c r="O747" s="3">
        <v>116.3</v>
      </c>
      <c r="P747" s="72">
        <f t="shared" si="211"/>
        <v>8491833</v>
      </c>
      <c r="Q747" s="72">
        <v>3770849.38</v>
      </c>
      <c r="R747" s="72">
        <v>1888393.45</v>
      </c>
      <c r="S747" s="72">
        <f aca="true" t="shared" si="226" ref="S747:S757">P747-Q747-R747</f>
        <v>2832590.17</v>
      </c>
      <c r="T747" s="56"/>
      <c r="Z747" s="227"/>
      <c r="AA747" s="66"/>
    </row>
    <row r="748" spans="1:27" s="91" customFormat="1" ht="10.5">
      <c r="A748" s="6" t="s">
        <v>2231</v>
      </c>
      <c r="B748" s="6" t="s">
        <v>804</v>
      </c>
      <c r="C748" s="7" t="s">
        <v>242</v>
      </c>
      <c r="D748" s="10">
        <v>39022</v>
      </c>
      <c r="E748" s="8">
        <v>42704</v>
      </c>
      <c r="F748" s="8">
        <v>42734</v>
      </c>
      <c r="G748" s="9">
        <v>20</v>
      </c>
      <c r="H748" s="9">
        <v>20</v>
      </c>
      <c r="I748" s="3">
        <v>512.7</v>
      </c>
      <c r="J748" s="9">
        <f t="shared" si="224"/>
        <v>11</v>
      </c>
      <c r="K748" s="9">
        <v>6</v>
      </c>
      <c r="L748" s="9">
        <v>5</v>
      </c>
      <c r="M748" s="11">
        <f t="shared" si="225"/>
        <v>512.7</v>
      </c>
      <c r="N748" s="3">
        <v>281.2</v>
      </c>
      <c r="O748" s="3">
        <v>231.5</v>
      </c>
      <c r="P748" s="72">
        <f t="shared" si="211"/>
        <v>18677661</v>
      </c>
      <c r="Q748" s="72">
        <v>8293927.4</v>
      </c>
      <c r="R748" s="72">
        <v>4153493.44</v>
      </c>
      <c r="S748" s="72">
        <f t="shared" si="226"/>
        <v>6230240.16</v>
      </c>
      <c r="T748" s="90"/>
      <c r="Z748" s="66"/>
      <c r="AA748" s="66"/>
    </row>
    <row r="749" spans="1:27" s="205" customFormat="1" ht="10.5">
      <c r="A749" s="6" t="s">
        <v>2230</v>
      </c>
      <c r="B749" s="6" t="s">
        <v>805</v>
      </c>
      <c r="C749" s="7" t="s">
        <v>257</v>
      </c>
      <c r="D749" s="10">
        <v>39022</v>
      </c>
      <c r="E749" s="8">
        <v>42704</v>
      </c>
      <c r="F749" s="8">
        <v>42734</v>
      </c>
      <c r="G749" s="9">
        <v>15</v>
      </c>
      <c r="H749" s="9">
        <v>15</v>
      </c>
      <c r="I749" s="3">
        <v>235.1</v>
      </c>
      <c r="J749" s="9">
        <f t="shared" si="224"/>
        <v>4</v>
      </c>
      <c r="K749" s="9">
        <v>4</v>
      </c>
      <c r="L749" s="9">
        <v>0</v>
      </c>
      <c r="M749" s="11">
        <f t="shared" si="225"/>
        <v>235.1</v>
      </c>
      <c r="N749" s="3">
        <v>235.1</v>
      </c>
      <c r="O749" s="3">
        <v>0</v>
      </c>
      <c r="P749" s="72">
        <f t="shared" si="211"/>
        <v>8564693</v>
      </c>
      <c r="Q749" s="72">
        <v>3803203.3</v>
      </c>
      <c r="R749" s="72">
        <v>1904595.88</v>
      </c>
      <c r="S749" s="72">
        <f t="shared" si="226"/>
        <v>2856893.8200000003</v>
      </c>
      <c r="T749" s="90"/>
      <c r="Z749" s="66"/>
      <c r="AA749" s="66"/>
    </row>
    <row r="750" spans="1:27" s="91" customFormat="1" ht="10.5">
      <c r="A750" s="6" t="s">
        <v>2229</v>
      </c>
      <c r="B750" s="6" t="s">
        <v>806</v>
      </c>
      <c r="C750" s="7" t="s">
        <v>248</v>
      </c>
      <c r="D750" s="10">
        <v>39022</v>
      </c>
      <c r="E750" s="8">
        <v>42704</v>
      </c>
      <c r="F750" s="8">
        <v>42734</v>
      </c>
      <c r="G750" s="9">
        <v>12</v>
      </c>
      <c r="H750" s="9">
        <v>12</v>
      </c>
      <c r="I750" s="3">
        <v>228</v>
      </c>
      <c r="J750" s="9">
        <f t="shared" si="224"/>
        <v>4</v>
      </c>
      <c r="K750" s="9">
        <v>4</v>
      </c>
      <c r="L750" s="9">
        <v>0</v>
      </c>
      <c r="M750" s="11">
        <f t="shared" si="225"/>
        <v>228</v>
      </c>
      <c r="N750" s="3">
        <v>228</v>
      </c>
      <c r="O750" s="3">
        <v>0</v>
      </c>
      <c r="P750" s="72">
        <f aca="true" t="shared" si="227" ref="P750:P757">M750*36430</f>
        <v>8306040</v>
      </c>
      <c r="Q750" s="72">
        <v>3688346.88</v>
      </c>
      <c r="R750" s="72">
        <v>1847077.25</v>
      </c>
      <c r="S750" s="72">
        <f t="shared" si="226"/>
        <v>2770615.87</v>
      </c>
      <c r="T750" s="90"/>
      <c r="Z750" s="227"/>
      <c r="AA750" s="66"/>
    </row>
    <row r="751" spans="1:27" s="91" customFormat="1" ht="10.5">
      <c r="A751" s="6" t="s">
        <v>2228</v>
      </c>
      <c r="B751" s="6" t="s">
        <v>809</v>
      </c>
      <c r="C751" s="7" t="s">
        <v>251</v>
      </c>
      <c r="D751" s="10">
        <v>39022</v>
      </c>
      <c r="E751" s="8">
        <v>42704</v>
      </c>
      <c r="F751" s="8">
        <v>42734</v>
      </c>
      <c r="G751" s="9">
        <v>28</v>
      </c>
      <c r="H751" s="9">
        <v>28</v>
      </c>
      <c r="I751" s="3">
        <v>235.2</v>
      </c>
      <c r="J751" s="9">
        <f>SUM(K751:L751)</f>
        <v>4</v>
      </c>
      <c r="K751" s="9">
        <v>2</v>
      </c>
      <c r="L751" s="9">
        <v>2</v>
      </c>
      <c r="M751" s="11">
        <f>SUM(N751:O751)</f>
        <v>235.2</v>
      </c>
      <c r="N751" s="3">
        <v>117.4</v>
      </c>
      <c r="O751" s="3">
        <v>117.8</v>
      </c>
      <c r="P751" s="72">
        <f t="shared" si="227"/>
        <v>8568336</v>
      </c>
      <c r="Q751" s="72">
        <v>3804820.99</v>
      </c>
      <c r="R751" s="72">
        <v>1905406</v>
      </c>
      <c r="S751" s="72">
        <f>P751-Q751-R751</f>
        <v>2858109.01</v>
      </c>
      <c r="T751" s="90"/>
      <c r="Z751" s="66"/>
      <c r="AA751" s="66"/>
    </row>
    <row r="752" spans="1:27" s="91" customFormat="1" ht="10.5">
      <c r="A752" s="6" t="s">
        <v>2227</v>
      </c>
      <c r="B752" s="6" t="s">
        <v>810</v>
      </c>
      <c r="C752" s="7" t="s">
        <v>863</v>
      </c>
      <c r="D752" s="10">
        <v>39022</v>
      </c>
      <c r="E752" s="8">
        <v>42704</v>
      </c>
      <c r="F752" s="8">
        <v>42734</v>
      </c>
      <c r="G752" s="9">
        <v>26</v>
      </c>
      <c r="H752" s="9">
        <v>26</v>
      </c>
      <c r="I752" s="3">
        <v>337.8</v>
      </c>
      <c r="J752" s="9">
        <f>SUM(K752:L752)</f>
        <v>8</v>
      </c>
      <c r="K752" s="9">
        <v>7</v>
      </c>
      <c r="L752" s="9">
        <v>1</v>
      </c>
      <c r="M752" s="11">
        <f>SUM(N752:O752)</f>
        <v>337.8</v>
      </c>
      <c r="N752" s="3">
        <v>299.2</v>
      </c>
      <c r="O752" s="3">
        <v>38.6</v>
      </c>
      <c r="P752" s="72">
        <f t="shared" si="227"/>
        <v>12306054</v>
      </c>
      <c r="Q752" s="72">
        <v>5464577.09</v>
      </c>
      <c r="R752" s="72">
        <v>2736590.76</v>
      </c>
      <c r="S752" s="72">
        <f>P752-Q752-R752</f>
        <v>4104886.1500000004</v>
      </c>
      <c r="T752" s="90"/>
      <c r="Z752" s="66"/>
      <c r="AA752" s="66"/>
    </row>
    <row r="753" spans="1:27" s="91" customFormat="1" ht="10.5">
      <c r="A753" s="6" t="s">
        <v>2226</v>
      </c>
      <c r="B753" s="6" t="s">
        <v>883</v>
      </c>
      <c r="C753" s="7" t="s">
        <v>249</v>
      </c>
      <c r="D753" s="10">
        <v>39022</v>
      </c>
      <c r="E753" s="8">
        <v>42704</v>
      </c>
      <c r="F753" s="8">
        <v>42734</v>
      </c>
      <c r="G753" s="9">
        <v>14</v>
      </c>
      <c r="H753" s="9">
        <v>14</v>
      </c>
      <c r="I753" s="3">
        <v>231.1</v>
      </c>
      <c r="J753" s="9">
        <f>SUM(K753:L753)</f>
        <v>4</v>
      </c>
      <c r="K753" s="9">
        <v>2</v>
      </c>
      <c r="L753" s="9">
        <v>2</v>
      </c>
      <c r="M753" s="11">
        <f>SUM(N753:O753)</f>
        <v>231.10000000000002</v>
      </c>
      <c r="N753" s="3">
        <v>154.8</v>
      </c>
      <c r="O753" s="3">
        <v>76.3</v>
      </c>
      <c r="P753" s="11">
        <f t="shared" si="227"/>
        <v>8418973</v>
      </c>
      <c r="Q753" s="72">
        <v>3738495.46</v>
      </c>
      <c r="R753" s="72">
        <v>1872191.02</v>
      </c>
      <c r="S753" s="72">
        <f>P753-Q753-R753</f>
        <v>2808286.52</v>
      </c>
      <c r="T753" s="90"/>
      <c r="Z753" s="66"/>
      <c r="AA753" s="65"/>
    </row>
    <row r="754" spans="1:27" s="91" customFormat="1" ht="10.5">
      <c r="A754" s="6" t="s">
        <v>2224</v>
      </c>
      <c r="B754" s="6" t="s">
        <v>884</v>
      </c>
      <c r="C754" s="7" t="s">
        <v>236</v>
      </c>
      <c r="D754" s="10">
        <v>39022</v>
      </c>
      <c r="E754" s="8">
        <v>42704</v>
      </c>
      <c r="F754" s="8">
        <v>42734</v>
      </c>
      <c r="G754" s="9">
        <v>17</v>
      </c>
      <c r="H754" s="9">
        <v>17</v>
      </c>
      <c r="I754" s="3">
        <v>222.9</v>
      </c>
      <c r="J754" s="9">
        <f>SUM(K754:L754)</f>
        <v>4</v>
      </c>
      <c r="K754" s="9">
        <v>3</v>
      </c>
      <c r="L754" s="9">
        <v>1</v>
      </c>
      <c r="M754" s="11">
        <f>SUM(N754:O754)</f>
        <v>222.89999999999998</v>
      </c>
      <c r="N754" s="3">
        <v>166.6</v>
      </c>
      <c r="O754" s="3">
        <v>56.3</v>
      </c>
      <c r="P754" s="11">
        <f t="shared" si="227"/>
        <v>8120246.999999999</v>
      </c>
      <c r="Q754" s="72">
        <v>3605844.39</v>
      </c>
      <c r="R754" s="72">
        <v>1805761.04</v>
      </c>
      <c r="S754" s="72">
        <f>P754-Q754-R754</f>
        <v>2708641.5699999994</v>
      </c>
      <c r="T754" s="90"/>
      <c r="Z754" s="66"/>
      <c r="AA754" s="65"/>
    </row>
    <row r="755" spans="1:27" s="91" customFormat="1" ht="10.5">
      <c r="A755" s="6" t="s">
        <v>2223</v>
      </c>
      <c r="B755" s="6" t="s">
        <v>1313</v>
      </c>
      <c r="C755" s="7" t="s">
        <v>232</v>
      </c>
      <c r="D755" s="10">
        <v>39022</v>
      </c>
      <c r="E755" s="8">
        <v>42704</v>
      </c>
      <c r="F755" s="8">
        <v>42734</v>
      </c>
      <c r="G755" s="9">
        <v>10</v>
      </c>
      <c r="H755" s="9">
        <v>10</v>
      </c>
      <c r="I755" s="3">
        <v>236.4</v>
      </c>
      <c r="J755" s="9">
        <f>SUM(K755:L755)</f>
        <v>4</v>
      </c>
      <c r="K755" s="9">
        <v>1</v>
      </c>
      <c r="L755" s="9">
        <v>3</v>
      </c>
      <c r="M755" s="11">
        <f>SUM(N755:O755)</f>
        <v>236.4</v>
      </c>
      <c r="N755" s="3">
        <v>60.1</v>
      </c>
      <c r="O755" s="3">
        <v>176.3</v>
      </c>
      <c r="P755" s="11">
        <f t="shared" si="227"/>
        <v>8612052</v>
      </c>
      <c r="Q755" s="72">
        <v>3824233.34</v>
      </c>
      <c r="R755" s="72">
        <v>1915127.46</v>
      </c>
      <c r="S755" s="72">
        <f>P755-Q755-R755</f>
        <v>2872691.2</v>
      </c>
      <c r="T755" s="90"/>
      <c r="Z755" s="66"/>
      <c r="AA755" s="65"/>
    </row>
    <row r="756" spans="1:27" s="91" customFormat="1" ht="10.5">
      <c r="A756" s="6" t="s">
        <v>853</v>
      </c>
      <c r="B756" s="6" t="s">
        <v>886</v>
      </c>
      <c r="C756" s="7" t="s">
        <v>258</v>
      </c>
      <c r="D756" s="10">
        <v>39022</v>
      </c>
      <c r="E756" s="8">
        <v>42704</v>
      </c>
      <c r="F756" s="8">
        <v>42734</v>
      </c>
      <c r="G756" s="9">
        <v>14</v>
      </c>
      <c r="H756" s="9">
        <v>14</v>
      </c>
      <c r="I756" s="3">
        <v>240.5</v>
      </c>
      <c r="J756" s="9">
        <f t="shared" si="224"/>
        <v>4</v>
      </c>
      <c r="K756" s="9">
        <v>1</v>
      </c>
      <c r="L756" s="9">
        <v>3</v>
      </c>
      <c r="M756" s="11">
        <f t="shared" si="225"/>
        <v>240.5</v>
      </c>
      <c r="N756" s="3">
        <v>60.2</v>
      </c>
      <c r="O756" s="3">
        <v>180.3</v>
      </c>
      <c r="P756" s="11">
        <f t="shared" si="227"/>
        <v>8761415</v>
      </c>
      <c r="Q756" s="72">
        <v>3890558.88</v>
      </c>
      <c r="R756" s="72">
        <v>1948342.45</v>
      </c>
      <c r="S756" s="72">
        <f t="shared" si="226"/>
        <v>2922513.67</v>
      </c>
      <c r="T756" s="90"/>
      <c r="Z756" s="66"/>
      <c r="AA756" s="66"/>
    </row>
    <row r="757" spans="1:27" s="91" customFormat="1" ht="10.5">
      <c r="A757" s="6" t="s">
        <v>2225</v>
      </c>
      <c r="B757" s="6" t="s">
        <v>1312</v>
      </c>
      <c r="C757" s="7" t="s">
        <v>250</v>
      </c>
      <c r="D757" s="10">
        <v>39022</v>
      </c>
      <c r="E757" s="8">
        <v>42704</v>
      </c>
      <c r="F757" s="8">
        <v>42734</v>
      </c>
      <c r="G757" s="9">
        <v>14</v>
      </c>
      <c r="H757" s="9">
        <v>14</v>
      </c>
      <c r="I757" s="3">
        <v>234.5</v>
      </c>
      <c r="J757" s="9">
        <f t="shared" si="224"/>
        <v>4</v>
      </c>
      <c r="K757" s="9">
        <v>1</v>
      </c>
      <c r="L757" s="9">
        <v>3</v>
      </c>
      <c r="M757" s="11">
        <f t="shared" si="225"/>
        <v>234.5</v>
      </c>
      <c r="N757" s="3">
        <v>57.3</v>
      </c>
      <c r="O757" s="3">
        <v>177.2</v>
      </c>
      <c r="P757" s="11">
        <f t="shared" si="227"/>
        <v>8542835</v>
      </c>
      <c r="Q757" s="72">
        <v>3793497.12</v>
      </c>
      <c r="R757" s="72">
        <v>1899735.15</v>
      </c>
      <c r="S757" s="72">
        <f t="shared" si="226"/>
        <v>2849602.73</v>
      </c>
      <c r="T757" s="90"/>
      <c r="Z757" s="227"/>
      <c r="AA757" s="66"/>
    </row>
    <row r="758" spans="1:27" s="91" customFormat="1" ht="10.5">
      <c r="A758" s="6" t="s">
        <v>252</v>
      </c>
      <c r="B758" s="6" t="s">
        <v>2293</v>
      </c>
      <c r="C758" s="7" t="s">
        <v>235</v>
      </c>
      <c r="D758" s="10">
        <v>39022</v>
      </c>
      <c r="E758" s="8">
        <v>42704</v>
      </c>
      <c r="F758" s="8">
        <v>42734</v>
      </c>
      <c r="G758" s="9">
        <v>3</v>
      </c>
      <c r="H758" s="9">
        <v>3</v>
      </c>
      <c r="I758" s="3">
        <v>89.2</v>
      </c>
      <c r="J758" s="9">
        <f>SUM(K758:L758)</f>
        <v>2</v>
      </c>
      <c r="K758" s="9">
        <v>2</v>
      </c>
      <c r="L758" s="9">
        <v>0</v>
      </c>
      <c r="M758" s="11">
        <f>SUM(N758:O758)</f>
        <v>89.2</v>
      </c>
      <c r="N758" s="3">
        <v>89.2</v>
      </c>
      <c r="O758" s="3">
        <v>0</v>
      </c>
      <c r="P758" s="11">
        <f>M758*36430</f>
        <v>3249556</v>
      </c>
      <c r="Q758" s="72">
        <v>1442984.83</v>
      </c>
      <c r="R758" s="72">
        <v>722628.47</v>
      </c>
      <c r="S758" s="72">
        <f>P758-Q758-R758</f>
        <v>1083942.7</v>
      </c>
      <c r="T758" s="90"/>
      <c r="Z758" s="65"/>
      <c r="AA758" s="65"/>
    </row>
    <row r="759" spans="1:27" s="91" customFormat="1" ht="10.5">
      <c r="A759" s="6" t="s">
        <v>256</v>
      </c>
      <c r="B759" s="6" t="s">
        <v>2294</v>
      </c>
      <c r="C759" s="7" t="s">
        <v>233</v>
      </c>
      <c r="D759" s="10">
        <v>39022</v>
      </c>
      <c r="E759" s="8">
        <v>42704</v>
      </c>
      <c r="F759" s="8">
        <v>42734</v>
      </c>
      <c r="G759" s="9">
        <v>11</v>
      </c>
      <c r="H759" s="9">
        <v>11</v>
      </c>
      <c r="I759" s="3">
        <v>204.3</v>
      </c>
      <c r="J759" s="9">
        <f>SUM(K759:L759)</f>
        <v>5</v>
      </c>
      <c r="K759" s="9">
        <v>5</v>
      </c>
      <c r="L759" s="9">
        <v>0</v>
      </c>
      <c r="M759" s="11">
        <f>SUM(N759:O759)</f>
        <v>204.3</v>
      </c>
      <c r="N759" s="3">
        <v>204.3</v>
      </c>
      <c r="O759" s="3">
        <v>0</v>
      </c>
      <c r="P759" s="11">
        <f>M759*36430</f>
        <v>7442649</v>
      </c>
      <c r="Q759" s="72">
        <v>3304952.93</v>
      </c>
      <c r="R759" s="72">
        <v>1655078.43</v>
      </c>
      <c r="S759" s="72">
        <f>P759-Q759-R759</f>
        <v>2482617.6399999997</v>
      </c>
      <c r="T759" s="90"/>
      <c r="Z759" s="65"/>
      <c r="AA759" s="65"/>
    </row>
    <row r="760" spans="1:27" s="89" customFormat="1" ht="21">
      <c r="A760" s="31"/>
      <c r="B760" s="1" t="s">
        <v>1406</v>
      </c>
      <c r="C760" s="3"/>
      <c r="D760" s="10"/>
      <c r="E760" s="3"/>
      <c r="F760" s="3"/>
      <c r="G760" s="9"/>
      <c r="H760" s="9"/>
      <c r="I760" s="11"/>
      <c r="J760" s="9"/>
      <c r="K760" s="9"/>
      <c r="L760" s="9"/>
      <c r="M760" s="11"/>
      <c r="N760" s="11"/>
      <c r="O760" s="11"/>
      <c r="P760" s="72"/>
      <c r="Q760" s="72"/>
      <c r="R760" s="72"/>
      <c r="S760" s="72"/>
      <c r="T760" s="3"/>
      <c r="Z760" s="66"/>
      <c r="AA760" s="66"/>
    </row>
    <row r="761" spans="1:27" s="89" customFormat="1" ht="31.5">
      <c r="A761" s="31"/>
      <c r="B761" s="1" t="s">
        <v>2282</v>
      </c>
      <c r="C761" s="5" t="s">
        <v>1721</v>
      </c>
      <c r="D761" s="10" t="s">
        <v>1721</v>
      </c>
      <c r="E761" s="5" t="s">
        <v>1721</v>
      </c>
      <c r="F761" s="5" t="s">
        <v>1721</v>
      </c>
      <c r="G761" s="9">
        <f>SUM(G762:G764)</f>
        <v>31</v>
      </c>
      <c r="H761" s="9">
        <f aca="true" t="shared" si="228" ref="H761:S761">SUM(H762:H764)</f>
        <v>31</v>
      </c>
      <c r="I761" s="11">
        <f t="shared" si="228"/>
        <v>907.1999999999999</v>
      </c>
      <c r="J761" s="9">
        <f t="shared" si="228"/>
        <v>11</v>
      </c>
      <c r="K761" s="9">
        <f t="shared" si="228"/>
        <v>5</v>
      </c>
      <c r="L761" s="9">
        <f t="shared" si="228"/>
        <v>6</v>
      </c>
      <c r="M761" s="11">
        <f t="shared" si="228"/>
        <v>419.2</v>
      </c>
      <c r="N761" s="11">
        <f t="shared" si="228"/>
        <v>183.3</v>
      </c>
      <c r="O761" s="11">
        <f t="shared" si="228"/>
        <v>235.9</v>
      </c>
      <c r="P761" s="11">
        <f t="shared" si="228"/>
        <v>15271456</v>
      </c>
      <c r="Q761" s="11">
        <f t="shared" si="228"/>
        <v>6781381.64</v>
      </c>
      <c r="R761" s="11">
        <f t="shared" si="228"/>
        <v>3396029.74</v>
      </c>
      <c r="S761" s="11">
        <f t="shared" si="228"/>
        <v>5094044.62</v>
      </c>
      <c r="T761" s="3"/>
      <c r="Z761" s="66"/>
      <c r="AA761" s="66"/>
    </row>
    <row r="762" spans="1:27" s="89" customFormat="1" ht="10.5">
      <c r="A762" s="6" t="s">
        <v>241</v>
      </c>
      <c r="B762" s="1" t="s">
        <v>1327</v>
      </c>
      <c r="C762" s="9">
        <v>29</v>
      </c>
      <c r="D762" s="10" t="s">
        <v>1407</v>
      </c>
      <c r="E762" s="8">
        <v>42704</v>
      </c>
      <c r="F762" s="8">
        <v>42734</v>
      </c>
      <c r="G762" s="9">
        <v>16</v>
      </c>
      <c r="H762" s="9">
        <v>16</v>
      </c>
      <c r="I762" s="3">
        <v>302.4</v>
      </c>
      <c r="J762" s="9">
        <f>SUM(K762:L762)</f>
        <v>3</v>
      </c>
      <c r="K762" s="9">
        <v>2</v>
      </c>
      <c r="L762" s="9">
        <v>1</v>
      </c>
      <c r="M762" s="11">
        <f>SUM(N762:O762)</f>
        <v>113.5</v>
      </c>
      <c r="N762" s="3">
        <v>69.8</v>
      </c>
      <c r="O762" s="3">
        <v>43.7</v>
      </c>
      <c r="P762" s="72">
        <f>M762*36430</f>
        <v>4134805</v>
      </c>
      <c r="Q762" s="72">
        <v>1836084.96</v>
      </c>
      <c r="R762" s="72">
        <v>919488.01</v>
      </c>
      <c r="S762" s="72">
        <f>P762-Q762-R762</f>
        <v>1379232.03</v>
      </c>
      <c r="T762" s="3"/>
      <c r="Z762" s="66"/>
      <c r="AA762" s="66"/>
    </row>
    <row r="763" spans="1:27" s="89" customFormat="1" ht="10.5">
      <c r="A763" s="6" t="s">
        <v>255</v>
      </c>
      <c r="B763" s="1" t="s">
        <v>1328</v>
      </c>
      <c r="C763" s="9">
        <v>31</v>
      </c>
      <c r="D763" s="10" t="s">
        <v>1407</v>
      </c>
      <c r="E763" s="8">
        <v>42704</v>
      </c>
      <c r="F763" s="8">
        <v>42734</v>
      </c>
      <c r="G763" s="9">
        <v>5</v>
      </c>
      <c r="H763" s="9">
        <v>5</v>
      </c>
      <c r="I763" s="3">
        <v>302.4</v>
      </c>
      <c r="J763" s="9">
        <f>SUM(K763:L763)</f>
        <v>4</v>
      </c>
      <c r="K763" s="9">
        <v>2</v>
      </c>
      <c r="L763" s="9">
        <v>2</v>
      </c>
      <c r="M763" s="11">
        <f>SUM(N763:O763)</f>
        <v>157.4</v>
      </c>
      <c r="N763" s="3">
        <v>78.7</v>
      </c>
      <c r="O763" s="3">
        <v>78.7</v>
      </c>
      <c r="P763" s="72">
        <f>M763*36430</f>
        <v>5734082</v>
      </c>
      <c r="Q763" s="72">
        <v>2546253.51</v>
      </c>
      <c r="R763" s="72">
        <v>1275131.4</v>
      </c>
      <c r="S763" s="72">
        <f>P763-Q763-R763</f>
        <v>1912697.0900000003</v>
      </c>
      <c r="T763" s="3"/>
      <c r="Z763" s="66"/>
      <c r="AA763" s="66"/>
    </row>
    <row r="764" spans="1:27" s="89" customFormat="1" ht="10.5">
      <c r="A764" s="6" t="s">
        <v>254</v>
      </c>
      <c r="B764" s="1" t="s">
        <v>1329</v>
      </c>
      <c r="C764" s="9">
        <v>30</v>
      </c>
      <c r="D764" s="10" t="s">
        <v>1407</v>
      </c>
      <c r="E764" s="8">
        <v>42704</v>
      </c>
      <c r="F764" s="8">
        <v>42734</v>
      </c>
      <c r="G764" s="9">
        <v>10</v>
      </c>
      <c r="H764" s="9">
        <v>10</v>
      </c>
      <c r="I764" s="3">
        <v>302.4</v>
      </c>
      <c r="J764" s="9">
        <f>SUM(K764:L764)</f>
        <v>4</v>
      </c>
      <c r="K764" s="9">
        <v>1</v>
      </c>
      <c r="L764" s="9">
        <v>3</v>
      </c>
      <c r="M764" s="11">
        <f>SUM(N764:O764)</f>
        <v>148.3</v>
      </c>
      <c r="N764" s="3">
        <v>34.8</v>
      </c>
      <c r="O764" s="3">
        <v>113.5</v>
      </c>
      <c r="P764" s="72">
        <f>M764*36430</f>
        <v>5402569</v>
      </c>
      <c r="Q764" s="72">
        <v>2399043.17</v>
      </c>
      <c r="R764" s="72">
        <v>1201410.33</v>
      </c>
      <c r="S764" s="72">
        <f>P764-Q764-R764</f>
        <v>1802115.5</v>
      </c>
      <c r="T764" s="3"/>
      <c r="Z764" s="66"/>
      <c r="AA764" s="66"/>
    </row>
    <row r="765" spans="1:27" s="55" customFormat="1" ht="21">
      <c r="A765" s="31"/>
      <c r="B765" s="1" t="s">
        <v>1381</v>
      </c>
      <c r="C765" s="3"/>
      <c r="D765" s="10"/>
      <c r="E765" s="3"/>
      <c r="F765" s="3"/>
      <c r="G765" s="9"/>
      <c r="H765" s="9"/>
      <c r="I765" s="11"/>
      <c r="J765" s="9"/>
      <c r="K765" s="9"/>
      <c r="L765" s="9"/>
      <c r="M765" s="11"/>
      <c r="N765" s="11"/>
      <c r="O765" s="11"/>
      <c r="P765" s="72"/>
      <c r="Q765" s="72"/>
      <c r="R765" s="72"/>
      <c r="S765" s="72"/>
      <c r="T765" s="56"/>
      <c r="Z765" s="66"/>
      <c r="AA765" s="66"/>
    </row>
    <row r="766" spans="1:27" s="55" customFormat="1" ht="31.5">
      <c r="A766" s="31"/>
      <c r="B766" s="1" t="s">
        <v>2213</v>
      </c>
      <c r="C766" s="5" t="s">
        <v>1721</v>
      </c>
      <c r="D766" s="10" t="s">
        <v>1721</v>
      </c>
      <c r="E766" s="5" t="s">
        <v>1721</v>
      </c>
      <c r="F766" s="5" t="s">
        <v>1721</v>
      </c>
      <c r="G766" s="9">
        <f>SUM(G767)</f>
        <v>10</v>
      </c>
      <c r="H766" s="9">
        <f aca="true" t="shared" si="229" ref="H766:S766">SUM(H767)</f>
        <v>10</v>
      </c>
      <c r="I766" s="11">
        <f t="shared" si="229"/>
        <v>85.3</v>
      </c>
      <c r="J766" s="9">
        <f t="shared" si="229"/>
        <v>2</v>
      </c>
      <c r="K766" s="9">
        <f t="shared" si="229"/>
        <v>0</v>
      </c>
      <c r="L766" s="9">
        <f t="shared" si="229"/>
        <v>2</v>
      </c>
      <c r="M766" s="11">
        <f t="shared" si="229"/>
        <v>66.2</v>
      </c>
      <c r="N766" s="11">
        <f t="shared" si="229"/>
        <v>0</v>
      </c>
      <c r="O766" s="11">
        <f t="shared" si="229"/>
        <v>66.2</v>
      </c>
      <c r="P766" s="11">
        <f t="shared" si="229"/>
        <v>2411666</v>
      </c>
      <c r="Q766" s="11">
        <f t="shared" si="229"/>
        <v>1070914.75</v>
      </c>
      <c r="R766" s="11">
        <f t="shared" si="229"/>
        <v>536300.5</v>
      </c>
      <c r="S766" s="11">
        <f t="shared" si="229"/>
        <v>804450.75</v>
      </c>
      <c r="T766" s="56"/>
      <c r="Z766" s="66"/>
      <c r="AA766" s="66"/>
    </row>
    <row r="767" spans="1:27" s="55" customFormat="1" ht="10.5">
      <c r="A767" s="31">
        <v>54</v>
      </c>
      <c r="B767" s="6" t="s">
        <v>1332</v>
      </c>
      <c r="C767" s="7" t="s">
        <v>853</v>
      </c>
      <c r="D767" s="10">
        <v>37853</v>
      </c>
      <c r="E767" s="8">
        <v>42704</v>
      </c>
      <c r="F767" s="8">
        <v>42734</v>
      </c>
      <c r="G767" s="9">
        <v>10</v>
      </c>
      <c r="H767" s="9">
        <v>10</v>
      </c>
      <c r="I767" s="3">
        <v>85.3</v>
      </c>
      <c r="J767" s="9">
        <f>SUM(K767:L767)</f>
        <v>2</v>
      </c>
      <c r="K767" s="9">
        <v>0</v>
      </c>
      <c r="L767" s="9">
        <v>2</v>
      </c>
      <c r="M767" s="11">
        <f>SUM(N767:O767)</f>
        <v>66.2</v>
      </c>
      <c r="N767" s="3">
        <v>0</v>
      </c>
      <c r="O767" s="3">
        <v>66.2</v>
      </c>
      <c r="P767" s="72">
        <f>M767*36430</f>
        <v>2411666</v>
      </c>
      <c r="Q767" s="72">
        <v>1070914.75</v>
      </c>
      <c r="R767" s="72">
        <v>536300.5</v>
      </c>
      <c r="S767" s="72">
        <f>P767-Q767-R767</f>
        <v>804450.75</v>
      </c>
      <c r="T767" s="56"/>
      <c r="Z767" s="66"/>
      <c r="AA767" s="66"/>
    </row>
    <row r="768" spans="1:27" s="55" customFormat="1" ht="21">
      <c r="A768" s="98"/>
      <c r="B768" s="87" t="s">
        <v>239</v>
      </c>
      <c r="C768" s="3"/>
      <c r="D768" s="10"/>
      <c r="E768" s="3"/>
      <c r="F768" s="3"/>
      <c r="G768" s="84"/>
      <c r="H768" s="84"/>
      <c r="I768" s="72"/>
      <c r="J768" s="84"/>
      <c r="K768" s="84"/>
      <c r="L768" s="84"/>
      <c r="M768" s="72"/>
      <c r="N768" s="72"/>
      <c r="O768" s="72"/>
      <c r="P768" s="72"/>
      <c r="Q768" s="72"/>
      <c r="R768" s="72"/>
      <c r="S768" s="72"/>
      <c r="T768" s="56"/>
      <c r="Z768" s="66"/>
      <c r="AA768" s="66"/>
    </row>
    <row r="769" spans="1:27" s="55" customFormat="1" ht="31.5">
      <c r="A769" s="98"/>
      <c r="B769" s="30" t="s">
        <v>2284</v>
      </c>
      <c r="C769" s="5" t="s">
        <v>1721</v>
      </c>
      <c r="D769" s="10" t="s">
        <v>1721</v>
      </c>
      <c r="E769" s="5" t="s">
        <v>1721</v>
      </c>
      <c r="F769" s="5" t="s">
        <v>1721</v>
      </c>
      <c r="G769" s="84">
        <f aca="true" t="shared" si="230" ref="G769:S769">SUM(G770:G780)</f>
        <v>106</v>
      </c>
      <c r="H769" s="84">
        <f t="shared" si="230"/>
        <v>106</v>
      </c>
      <c r="I769" s="72">
        <f t="shared" si="230"/>
        <v>2355.2999999999997</v>
      </c>
      <c r="J769" s="84">
        <f t="shared" si="230"/>
        <v>45</v>
      </c>
      <c r="K769" s="84">
        <f t="shared" si="230"/>
        <v>18</v>
      </c>
      <c r="L769" s="84">
        <f t="shared" si="230"/>
        <v>27</v>
      </c>
      <c r="M769" s="72">
        <f t="shared" si="230"/>
        <v>1648.3999999999999</v>
      </c>
      <c r="N769" s="72">
        <f t="shared" si="230"/>
        <v>754.9</v>
      </c>
      <c r="O769" s="72">
        <f t="shared" si="230"/>
        <v>893.4999999999999</v>
      </c>
      <c r="P769" s="72">
        <f t="shared" si="230"/>
        <v>60051212</v>
      </c>
      <c r="Q769" s="72">
        <f t="shared" si="230"/>
        <v>26666100.880000003</v>
      </c>
      <c r="R769" s="72">
        <f t="shared" si="230"/>
        <v>13354044.45</v>
      </c>
      <c r="S769" s="72">
        <f t="shared" si="230"/>
        <v>20031066.669999998</v>
      </c>
      <c r="T769" s="56"/>
      <c r="Z769" s="66"/>
      <c r="AA769" s="66"/>
    </row>
    <row r="770" spans="1:27" s="55" customFormat="1" ht="10.5">
      <c r="A770" s="6" t="s">
        <v>243</v>
      </c>
      <c r="B770" s="6" t="s">
        <v>1192</v>
      </c>
      <c r="C770" s="7" t="s">
        <v>1519</v>
      </c>
      <c r="D770" s="10">
        <v>30705</v>
      </c>
      <c r="E770" s="8">
        <v>42704</v>
      </c>
      <c r="F770" s="8">
        <v>42734</v>
      </c>
      <c r="G770" s="9">
        <v>9</v>
      </c>
      <c r="H770" s="9">
        <v>9</v>
      </c>
      <c r="I770" s="3">
        <v>232.8</v>
      </c>
      <c r="J770" s="9">
        <f aca="true" t="shared" si="231" ref="J770:J780">SUM(K770:L770)</f>
        <v>3</v>
      </c>
      <c r="K770" s="9">
        <v>2</v>
      </c>
      <c r="L770" s="9">
        <v>1</v>
      </c>
      <c r="M770" s="11">
        <f aca="true" t="shared" si="232" ref="M770:M780">SUM(N770:O770)</f>
        <v>232.8</v>
      </c>
      <c r="N770" s="3">
        <v>140.6</v>
      </c>
      <c r="O770" s="3">
        <v>92.2</v>
      </c>
      <c r="P770" s="72">
        <f aca="true" t="shared" si="233" ref="P770:P780">M770*36430</f>
        <v>8480904</v>
      </c>
      <c r="Q770" s="72">
        <v>3765996.29</v>
      </c>
      <c r="R770" s="72">
        <v>1885963.09</v>
      </c>
      <c r="S770" s="72">
        <f aca="true" t="shared" si="234" ref="S770:S780">P770-Q770-R770</f>
        <v>2828944.62</v>
      </c>
      <c r="T770" s="56"/>
      <c r="Z770" s="66"/>
      <c r="AA770" s="66"/>
    </row>
    <row r="771" spans="1:27" s="55" customFormat="1" ht="10.5">
      <c r="A771" s="6" t="s">
        <v>242</v>
      </c>
      <c r="B771" s="6" t="s">
        <v>1186</v>
      </c>
      <c r="C771" s="7" t="s">
        <v>867</v>
      </c>
      <c r="D771" s="10">
        <v>32394</v>
      </c>
      <c r="E771" s="8">
        <v>42704</v>
      </c>
      <c r="F771" s="8">
        <v>42734</v>
      </c>
      <c r="G771" s="9">
        <v>4</v>
      </c>
      <c r="H771" s="9">
        <v>4</v>
      </c>
      <c r="I771" s="3">
        <v>320</v>
      </c>
      <c r="J771" s="9">
        <f t="shared" si="231"/>
        <v>3</v>
      </c>
      <c r="K771" s="9">
        <v>0</v>
      </c>
      <c r="L771" s="9">
        <v>3</v>
      </c>
      <c r="M771" s="11">
        <f t="shared" si="232"/>
        <v>67</v>
      </c>
      <c r="N771" s="3">
        <v>0</v>
      </c>
      <c r="O771" s="3">
        <v>67</v>
      </c>
      <c r="P771" s="72">
        <f t="shared" si="233"/>
        <v>2440810</v>
      </c>
      <c r="Q771" s="72">
        <v>1083856.32</v>
      </c>
      <c r="R771" s="72">
        <v>542781.47</v>
      </c>
      <c r="S771" s="72">
        <f t="shared" si="234"/>
        <v>814172.21</v>
      </c>
      <c r="T771" s="56"/>
      <c r="Z771" s="66"/>
      <c r="AA771" s="66"/>
    </row>
    <row r="772" spans="1:27" s="55" customFormat="1" ht="10.5">
      <c r="A772" s="6" t="s">
        <v>863</v>
      </c>
      <c r="B772" s="6" t="s">
        <v>1202</v>
      </c>
      <c r="C772" s="7" t="s">
        <v>1731</v>
      </c>
      <c r="D772" s="10">
        <v>32520</v>
      </c>
      <c r="E772" s="8">
        <v>42704</v>
      </c>
      <c r="F772" s="8">
        <v>42734</v>
      </c>
      <c r="G772" s="9">
        <v>18</v>
      </c>
      <c r="H772" s="9">
        <v>18</v>
      </c>
      <c r="I772" s="3">
        <v>231.3</v>
      </c>
      <c r="J772" s="9">
        <f t="shared" si="231"/>
        <v>7</v>
      </c>
      <c r="K772" s="9">
        <v>5</v>
      </c>
      <c r="L772" s="9">
        <v>2</v>
      </c>
      <c r="M772" s="11">
        <f t="shared" si="232"/>
        <v>225.1</v>
      </c>
      <c r="N772" s="3">
        <v>174.6</v>
      </c>
      <c r="O772" s="3">
        <v>50.5</v>
      </c>
      <c r="P772" s="72">
        <f t="shared" si="233"/>
        <v>8200393</v>
      </c>
      <c r="Q772" s="72">
        <v>3641433.7</v>
      </c>
      <c r="R772" s="72">
        <v>1823583.72</v>
      </c>
      <c r="S772" s="72">
        <f t="shared" si="234"/>
        <v>2735375.58</v>
      </c>
      <c r="T772" s="56"/>
      <c r="Z772" s="66"/>
      <c r="AA772" s="66"/>
    </row>
    <row r="773" spans="1:27" s="55" customFormat="1" ht="10.5">
      <c r="A773" s="6" t="s">
        <v>858</v>
      </c>
      <c r="B773" s="6" t="s">
        <v>1185</v>
      </c>
      <c r="C773" s="7" t="s">
        <v>2220</v>
      </c>
      <c r="D773" s="10">
        <v>32520</v>
      </c>
      <c r="E773" s="8">
        <v>42704</v>
      </c>
      <c r="F773" s="8">
        <v>42734</v>
      </c>
      <c r="G773" s="9">
        <v>2</v>
      </c>
      <c r="H773" s="9">
        <v>2</v>
      </c>
      <c r="I773" s="3">
        <v>238.9</v>
      </c>
      <c r="J773" s="9">
        <f t="shared" si="231"/>
        <v>2</v>
      </c>
      <c r="K773" s="9">
        <v>0</v>
      </c>
      <c r="L773" s="9">
        <v>2</v>
      </c>
      <c r="M773" s="11">
        <f t="shared" si="232"/>
        <v>51</v>
      </c>
      <c r="N773" s="3">
        <v>0</v>
      </c>
      <c r="O773" s="3">
        <v>51</v>
      </c>
      <c r="P773" s="72">
        <f t="shared" si="233"/>
        <v>1857930</v>
      </c>
      <c r="Q773" s="72">
        <v>825024.96</v>
      </c>
      <c r="R773" s="72">
        <v>413162.02</v>
      </c>
      <c r="S773" s="72">
        <f t="shared" si="234"/>
        <v>619743.02</v>
      </c>
      <c r="T773" s="56"/>
      <c r="Z773" s="66"/>
      <c r="AA773" s="66"/>
    </row>
    <row r="774" spans="1:27" s="55" customFormat="1" ht="10.5">
      <c r="A774" s="6" t="s">
        <v>865</v>
      </c>
      <c r="B774" s="6" t="s">
        <v>1203</v>
      </c>
      <c r="C774" s="7" t="s">
        <v>1518</v>
      </c>
      <c r="D774" s="10">
        <v>32525</v>
      </c>
      <c r="E774" s="8">
        <v>42704</v>
      </c>
      <c r="F774" s="8">
        <v>42734</v>
      </c>
      <c r="G774" s="9">
        <v>9</v>
      </c>
      <c r="H774" s="9">
        <v>9</v>
      </c>
      <c r="I774" s="3">
        <v>90.7</v>
      </c>
      <c r="J774" s="9">
        <f t="shared" si="231"/>
        <v>3</v>
      </c>
      <c r="K774" s="9">
        <v>0</v>
      </c>
      <c r="L774" s="9">
        <v>3</v>
      </c>
      <c r="M774" s="11">
        <f t="shared" si="232"/>
        <v>90.7</v>
      </c>
      <c r="N774" s="3">
        <v>0</v>
      </c>
      <c r="O774" s="3">
        <v>90.7</v>
      </c>
      <c r="P774" s="72">
        <f t="shared" si="233"/>
        <v>3304201</v>
      </c>
      <c r="Q774" s="72">
        <v>1467250.27</v>
      </c>
      <c r="R774" s="72">
        <v>734780.29</v>
      </c>
      <c r="S774" s="72">
        <f t="shared" si="234"/>
        <v>1102170.44</v>
      </c>
      <c r="T774" s="56"/>
      <c r="Z774" s="66"/>
      <c r="AA774" s="66"/>
    </row>
    <row r="775" spans="1:27" s="55" customFormat="1" ht="10.5">
      <c r="A775" s="6" t="s">
        <v>859</v>
      </c>
      <c r="B775" s="6" t="s">
        <v>1188</v>
      </c>
      <c r="C775" s="7" t="s">
        <v>1523</v>
      </c>
      <c r="D775" s="10">
        <v>32525</v>
      </c>
      <c r="E775" s="8">
        <v>42704</v>
      </c>
      <c r="F775" s="8">
        <v>42734</v>
      </c>
      <c r="G775" s="9">
        <v>9</v>
      </c>
      <c r="H775" s="9">
        <v>9</v>
      </c>
      <c r="I775" s="3">
        <v>97.4</v>
      </c>
      <c r="J775" s="9">
        <f t="shared" si="231"/>
        <v>3</v>
      </c>
      <c r="K775" s="9">
        <v>0</v>
      </c>
      <c r="L775" s="9">
        <v>3</v>
      </c>
      <c r="M775" s="11">
        <f t="shared" si="232"/>
        <v>85.9</v>
      </c>
      <c r="N775" s="3">
        <v>0</v>
      </c>
      <c r="O775" s="3">
        <v>85.9</v>
      </c>
      <c r="P775" s="72">
        <f t="shared" si="233"/>
        <v>3129337</v>
      </c>
      <c r="Q775" s="72">
        <v>1389600.87</v>
      </c>
      <c r="R775" s="72">
        <v>695894.45</v>
      </c>
      <c r="S775" s="72">
        <f t="shared" si="234"/>
        <v>1043841.6799999999</v>
      </c>
      <c r="T775" s="56"/>
      <c r="Z775" s="66"/>
      <c r="AA775" s="66"/>
    </row>
    <row r="776" spans="1:27" s="55" customFormat="1" ht="10.5">
      <c r="A776" s="6" t="s">
        <v>857</v>
      </c>
      <c r="B776" s="6" t="s">
        <v>1189</v>
      </c>
      <c r="C776" s="7" t="s">
        <v>2227</v>
      </c>
      <c r="D776" s="10">
        <v>34866</v>
      </c>
      <c r="E776" s="8">
        <v>42704</v>
      </c>
      <c r="F776" s="8">
        <v>42734</v>
      </c>
      <c r="G776" s="9">
        <v>11</v>
      </c>
      <c r="H776" s="9">
        <v>11</v>
      </c>
      <c r="I776" s="3">
        <v>172</v>
      </c>
      <c r="J776" s="9">
        <f t="shared" si="231"/>
        <v>4</v>
      </c>
      <c r="K776" s="9">
        <v>2</v>
      </c>
      <c r="L776" s="9">
        <v>2</v>
      </c>
      <c r="M776" s="11">
        <f t="shared" si="232"/>
        <v>172</v>
      </c>
      <c r="N776" s="3">
        <v>79.7</v>
      </c>
      <c r="O776" s="3">
        <v>92.3</v>
      </c>
      <c r="P776" s="72">
        <f t="shared" si="233"/>
        <v>6265960</v>
      </c>
      <c r="Q776" s="72">
        <v>2782437.12</v>
      </c>
      <c r="R776" s="72">
        <v>1393409.15</v>
      </c>
      <c r="S776" s="72">
        <f t="shared" si="234"/>
        <v>2090113.73</v>
      </c>
      <c r="T776" s="56"/>
      <c r="Z776" s="66"/>
      <c r="AA776" s="66"/>
    </row>
    <row r="777" spans="1:27" s="55" customFormat="1" ht="10.5">
      <c r="A777" s="6" t="s">
        <v>862</v>
      </c>
      <c r="B777" s="6" t="s">
        <v>1190</v>
      </c>
      <c r="C777" s="7" t="s">
        <v>861</v>
      </c>
      <c r="D777" s="10">
        <v>36055</v>
      </c>
      <c r="E777" s="8">
        <v>42704</v>
      </c>
      <c r="F777" s="8">
        <v>42734</v>
      </c>
      <c r="G777" s="9">
        <v>14</v>
      </c>
      <c r="H777" s="9">
        <v>14</v>
      </c>
      <c r="I777" s="3">
        <v>194.6</v>
      </c>
      <c r="J777" s="9">
        <f t="shared" si="231"/>
        <v>7</v>
      </c>
      <c r="K777" s="9">
        <v>4</v>
      </c>
      <c r="L777" s="9">
        <v>3</v>
      </c>
      <c r="M777" s="11">
        <f t="shared" si="232"/>
        <v>194.60000000000002</v>
      </c>
      <c r="N777" s="3">
        <v>104.2</v>
      </c>
      <c r="O777" s="3">
        <v>90.4</v>
      </c>
      <c r="P777" s="72">
        <f t="shared" si="233"/>
        <v>7089278.000000001</v>
      </c>
      <c r="Q777" s="72">
        <v>3148036.42</v>
      </c>
      <c r="R777" s="72">
        <v>1576496.63</v>
      </c>
      <c r="S777" s="72">
        <f t="shared" si="234"/>
        <v>2364744.950000001</v>
      </c>
      <c r="T777" s="56"/>
      <c r="Z777" s="66"/>
      <c r="AA777" s="66"/>
    </row>
    <row r="778" spans="1:27" s="55" customFormat="1" ht="10.5">
      <c r="A778" s="6" t="s">
        <v>860</v>
      </c>
      <c r="B778" s="6" t="s">
        <v>1191</v>
      </c>
      <c r="C778" s="7" t="s">
        <v>860</v>
      </c>
      <c r="D778" s="10">
        <v>36055</v>
      </c>
      <c r="E778" s="8">
        <v>42704</v>
      </c>
      <c r="F778" s="8">
        <v>42734</v>
      </c>
      <c r="G778" s="9">
        <v>20</v>
      </c>
      <c r="H778" s="9">
        <v>20</v>
      </c>
      <c r="I778" s="3">
        <v>416.6</v>
      </c>
      <c r="J778" s="9">
        <f t="shared" si="231"/>
        <v>9</v>
      </c>
      <c r="K778" s="9">
        <v>5</v>
      </c>
      <c r="L778" s="9">
        <v>4</v>
      </c>
      <c r="M778" s="11">
        <f t="shared" si="232"/>
        <v>402.3</v>
      </c>
      <c r="N778" s="3">
        <v>255.8</v>
      </c>
      <c r="O778" s="3">
        <v>146.5</v>
      </c>
      <c r="P778" s="72">
        <f t="shared" si="233"/>
        <v>14655789</v>
      </c>
      <c r="Q778" s="72">
        <v>6507991.01</v>
      </c>
      <c r="R778" s="72">
        <v>3259119.2</v>
      </c>
      <c r="S778" s="72">
        <f t="shared" si="234"/>
        <v>4888678.79</v>
      </c>
      <c r="T778" s="56"/>
      <c r="Z778" s="66"/>
      <c r="AA778" s="66"/>
    </row>
    <row r="779" spans="1:27" s="89" customFormat="1" ht="10.5">
      <c r="A779" s="6" t="s">
        <v>263</v>
      </c>
      <c r="B779" s="6" t="s">
        <v>1211</v>
      </c>
      <c r="C779" s="7" t="s">
        <v>230</v>
      </c>
      <c r="D779" s="10">
        <v>36417</v>
      </c>
      <c r="E779" s="8">
        <v>42704</v>
      </c>
      <c r="F779" s="8">
        <v>42734</v>
      </c>
      <c r="G779" s="9">
        <v>8</v>
      </c>
      <c r="H779" s="9">
        <v>8</v>
      </c>
      <c r="I779" s="3">
        <v>208.9</v>
      </c>
      <c r="J779" s="9">
        <f t="shared" si="231"/>
        <v>3</v>
      </c>
      <c r="K779" s="9">
        <v>0</v>
      </c>
      <c r="L779" s="9">
        <v>3</v>
      </c>
      <c r="M779" s="11">
        <f t="shared" si="232"/>
        <v>104.5</v>
      </c>
      <c r="N779" s="3">
        <v>0</v>
      </c>
      <c r="O779" s="3">
        <v>104.5</v>
      </c>
      <c r="P779" s="72">
        <f t="shared" si="233"/>
        <v>3806935</v>
      </c>
      <c r="Q779" s="72">
        <v>1690492.32</v>
      </c>
      <c r="R779" s="72">
        <v>846577.07</v>
      </c>
      <c r="S779" s="72">
        <f t="shared" si="234"/>
        <v>1269865.6099999999</v>
      </c>
      <c r="T779" s="3"/>
      <c r="Z779" s="66"/>
      <c r="AA779" s="66"/>
    </row>
    <row r="780" spans="1:27" s="89" customFormat="1" ht="10.5">
      <c r="A780" s="6" t="s">
        <v>262</v>
      </c>
      <c r="B780" s="6" t="s">
        <v>1210</v>
      </c>
      <c r="C780" s="7" t="s">
        <v>231</v>
      </c>
      <c r="D780" s="10">
        <v>36355</v>
      </c>
      <c r="E780" s="8">
        <v>42704</v>
      </c>
      <c r="F780" s="8">
        <v>42734</v>
      </c>
      <c r="G780" s="9">
        <v>2</v>
      </c>
      <c r="H780" s="9">
        <v>2</v>
      </c>
      <c r="I780" s="3">
        <v>152.1</v>
      </c>
      <c r="J780" s="9">
        <f t="shared" si="231"/>
        <v>1</v>
      </c>
      <c r="K780" s="9">
        <v>0</v>
      </c>
      <c r="L780" s="9">
        <v>1</v>
      </c>
      <c r="M780" s="11">
        <f t="shared" si="232"/>
        <v>22.5</v>
      </c>
      <c r="N780" s="3">
        <v>0</v>
      </c>
      <c r="O780" s="3">
        <v>22.5</v>
      </c>
      <c r="P780" s="72">
        <f t="shared" si="233"/>
        <v>819675</v>
      </c>
      <c r="Q780" s="72">
        <v>363981.6</v>
      </c>
      <c r="R780" s="72">
        <v>182277.36</v>
      </c>
      <c r="S780" s="72">
        <f t="shared" si="234"/>
        <v>273416.04000000004</v>
      </c>
      <c r="T780" s="3"/>
      <c r="Z780" s="66"/>
      <c r="AA780" s="66"/>
    </row>
    <row r="781" spans="1:27" s="89" customFormat="1" ht="21">
      <c r="A781" s="31"/>
      <c r="B781" s="1" t="s">
        <v>2146</v>
      </c>
      <c r="C781" s="3"/>
      <c r="D781" s="10"/>
      <c r="E781" s="3"/>
      <c r="F781" s="3"/>
      <c r="G781" s="9"/>
      <c r="H781" s="9"/>
      <c r="I781" s="11"/>
      <c r="J781" s="9"/>
      <c r="K781" s="9"/>
      <c r="L781" s="9"/>
      <c r="M781" s="11"/>
      <c r="N781" s="11"/>
      <c r="O781" s="11"/>
      <c r="P781" s="72"/>
      <c r="Q781" s="72"/>
      <c r="R781" s="72"/>
      <c r="S781" s="72"/>
      <c r="T781" s="3"/>
      <c r="Z781" s="66"/>
      <c r="AA781" s="66"/>
    </row>
    <row r="782" spans="1:29" s="89" customFormat="1" ht="31.5">
      <c r="A782" s="31"/>
      <c r="B782" s="1" t="s">
        <v>1643</v>
      </c>
      <c r="C782" s="5" t="s">
        <v>1721</v>
      </c>
      <c r="D782" s="10" t="s">
        <v>1721</v>
      </c>
      <c r="E782" s="5" t="s">
        <v>1721</v>
      </c>
      <c r="F782" s="5" t="s">
        <v>1721</v>
      </c>
      <c r="G782" s="9">
        <f>SUM(G783:G800)</f>
        <v>142</v>
      </c>
      <c r="H782" s="9">
        <f aca="true" t="shared" si="235" ref="H782:AC782">SUM(H783:H800)</f>
        <v>142</v>
      </c>
      <c r="I782" s="11">
        <f t="shared" si="235"/>
        <v>2300.66</v>
      </c>
      <c r="J782" s="9">
        <f t="shared" si="235"/>
        <v>63</v>
      </c>
      <c r="K782" s="9">
        <f t="shared" si="235"/>
        <v>21</v>
      </c>
      <c r="L782" s="9">
        <f t="shared" si="235"/>
        <v>42</v>
      </c>
      <c r="M782" s="11">
        <f t="shared" si="235"/>
        <v>1736.86</v>
      </c>
      <c r="N782" s="11">
        <f t="shared" si="235"/>
        <v>638.3</v>
      </c>
      <c r="O782" s="11">
        <f t="shared" si="235"/>
        <v>1098.56</v>
      </c>
      <c r="P782" s="11">
        <f t="shared" si="235"/>
        <v>63273809.8</v>
      </c>
      <c r="Q782" s="11">
        <f t="shared" si="235"/>
        <v>28097114.759999998</v>
      </c>
      <c r="R782" s="11">
        <f t="shared" si="235"/>
        <v>14070678.02</v>
      </c>
      <c r="S782" s="11">
        <f t="shared" si="235"/>
        <v>21106017.02</v>
      </c>
      <c r="T782" s="11"/>
      <c r="U782" s="11">
        <f t="shared" si="235"/>
        <v>0</v>
      </c>
      <c r="V782" s="11">
        <f t="shared" si="235"/>
        <v>0</v>
      </c>
      <c r="W782" s="11">
        <f t="shared" si="235"/>
        <v>0</v>
      </c>
      <c r="X782" s="11">
        <f t="shared" si="235"/>
        <v>0</v>
      </c>
      <c r="Y782" s="11">
        <f t="shared" si="235"/>
        <v>0</v>
      </c>
      <c r="Z782" s="66"/>
      <c r="AA782" s="11"/>
      <c r="AB782" s="11"/>
      <c r="AC782" s="9">
        <f t="shared" si="235"/>
        <v>0</v>
      </c>
    </row>
    <row r="783" spans="1:27" s="55" customFormat="1" ht="10.5">
      <c r="A783" s="6" t="s">
        <v>861</v>
      </c>
      <c r="B783" s="1" t="s">
        <v>1224</v>
      </c>
      <c r="C783" s="9">
        <v>48</v>
      </c>
      <c r="D783" s="10" t="s">
        <v>2147</v>
      </c>
      <c r="E783" s="8">
        <v>42704</v>
      </c>
      <c r="F783" s="8">
        <v>42734</v>
      </c>
      <c r="G783" s="9">
        <v>9</v>
      </c>
      <c r="H783" s="9">
        <v>9</v>
      </c>
      <c r="I783" s="3">
        <v>122.46</v>
      </c>
      <c r="J783" s="9">
        <f aca="true" t="shared" si="236" ref="J783:J795">SUM(K783:L783)</f>
        <v>3</v>
      </c>
      <c r="K783" s="9">
        <v>0</v>
      </c>
      <c r="L783" s="9">
        <v>3</v>
      </c>
      <c r="M783" s="11">
        <f aca="true" t="shared" si="237" ref="M783:M795">SUM(N783:O783)</f>
        <v>122.46</v>
      </c>
      <c r="N783" s="3">
        <v>0</v>
      </c>
      <c r="O783" s="3">
        <v>122.46</v>
      </c>
      <c r="P783" s="72">
        <f aca="true" t="shared" si="238" ref="P783:P795">M783*36430</f>
        <v>4461217.8</v>
      </c>
      <c r="Q783" s="72">
        <v>1981030.52</v>
      </c>
      <c r="R783" s="72">
        <v>992074.91</v>
      </c>
      <c r="S783" s="72">
        <f>P783-Q783-R783</f>
        <v>1488112.3699999996</v>
      </c>
      <c r="T783" s="56"/>
      <c r="Z783" s="66"/>
      <c r="AA783" s="66"/>
    </row>
    <row r="784" spans="1:27" s="55" customFormat="1" ht="10.5">
      <c r="A784" s="6" t="s">
        <v>870</v>
      </c>
      <c r="B784" s="1" t="s">
        <v>1225</v>
      </c>
      <c r="C784" s="9">
        <v>64</v>
      </c>
      <c r="D784" s="10" t="s">
        <v>2147</v>
      </c>
      <c r="E784" s="8">
        <v>42704</v>
      </c>
      <c r="F784" s="8">
        <v>42734</v>
      </c>
      <c r="G784" s="9">
        <v>7</v>
      </c>
      <c r="H784" s="9">
        <v>7</v>
      </c>
      <c r="I784" s="3">
        <v>109.6</v>
      </c>
      <c r="J784" s="9">
        <f t="shared" si="236"/>
        <v>3</v>
      </c>
      <c r="K784" s="9">
        <v>1</v>
      </c>
      <c r="L784" s="9">
        <v>2</v>
      </c>
      <c r="M784" s="11">
        <f t="shared" si="237"/>
        <v>109.6</v>
      </c>
      <c r="N784" s="3">
        <v>52.9</v>
      </c>
      <c r="O784" s="3">
        <v>56.7</v>
      </c>
      <c r="P784" s="72">
        <f t="shared" si="238"/>
        <v>3992728</v>
      </c>
      <c r="Q784" s="72">
        <v>1772994.82</v>
      </c>
      <c r="R784" s="72">
        <v>887893.28</v>
      </c>
      <c r="S784" s="72">
        <f aca="true" t="shared" si="239" ref="S784:S795">P784-Q784-R784</f>
        <v>1331839.8999999997</v>
      </c>
      <c r="T784" s="56"/>
      <c r="Z784" s="66"/>
      <c r="AA784" s="66"/>
    </row>
    <row r="785" spans="1:27" s="55" customFormat="1" ht="10.5">
      <c r="A785" s="6" t="s">
        <v>261</v>
      </c>
      <c r="B785" s="1" t="s">
        <v>1226</v>
      </c>
      <c r="C785" s="9">
        <v>62</v>
      </c>
      <c r="D785" s="10" t="s">
        <v>2149</v>
      </c>
      <c r="E785" s="8">
        <v>42704</v>
      </c>
      <c r="F785" s="8">
        <v>42734</v>
      </c>
      <c r="G785" s="9">
        <v>7</v>
      </c>
      <c r="H785" s="9">
        <v>7</v>
      </c>
      <c r="I785" s="3">
        <v>107.8</v>
      </c>
      <c r="J785" s="9">
        <f t="shared" si="236"/>
        <v>3</v>
      </c>
      <c r="K785" s="9">
        <v>0</v>
      </c>
      <c r="L785" s="9">
        <v>3</v>
      </c>
      <c r="M785" s="11">
        <f t="shared" si="237"/>
        <v>79.4</v>
      </c>
      <c r="N785" s="3">
        <v>0</v>
      </c>
      <c r="O785" s="3">
        <v>79.4</v>
      </c>
      <c r="P785" s="72">
        <f t="shared" si="238"/>
        <v>2892542</v>
      </c>
      <c r="Q785" s="72">
        <v>1284450.63</v>
      </c>
      <c r="R785" s="72">
        <v>643236.55</v>
      </c>
      <c r="S785" s="72">
        <f t="shared" si="239"/>
        <v>964854.8200000001</v>
      </c>
      <c r="T785" s="56"/>
      <c r="Z785" s="66"/>
      <c r="AA785" s="66"/>
    </row>
    <row r="786" spans="1:27" s="55" customFormat="1" ht="10.5">
      <c r="A786" s="6" t="s">
        <v>260</v>
      </c>
      <c r="B786" s="1" t="s">
        <v>1227</v>
      </c>
      <c r="C786" s="9">
        <v>63</v>
      </c>
      <c r="D786" s="10" t="s">
        <v>2147</v>
      </c>
      <c r="E786" s="8">
        <v>42704</v>
      </c>
      <c r="F786" s="8">
        <v>42734</v>
      </c>
      <c r="G786" s="9">
        <v>6</v>
      </c>
      <c r="H786" s="9">
        <v>6</v>
      </c>
      <c r="I786" s="3">
        <v>108.8</v>
      </c>
      <c r="J786" s="9">
        <f t="shared" si="236"/>
        <v>4</v>
      </c>
      <c r="K786" s="9">
        <v>3</v>
      </c>
      <c r="L786" s="9">
        <v>1</v>
      </c>
      <c r="M786" s="11">
        <f t="shared" si="237"/>
        <v>81.2</v>
      </c>
      <c r="N786" s="3">
        <v>54.7</v>
      </c>
      <c r="O786" s="3">
        <v>26.5</v>
      </c>
      <c r="P786" s="72">
        <f t="shared" si="238"/>
        <v>2958116</v>
      </c>
      <c r="Q786" s="72">
        <v>1313569.15</v>
      </c>
      <c r="R786" s="72">
        <v>657818.74</v>
      </c>
      <c r="S786" s="72">
        <f t="shared" si="239"/>
        <v>986728.1100000001</v>
      </c>
      <c r="T786" s="56"/>
      <c r="Z786" s="66"/>
      <c r="AA786" s="66"/>
    </row>
    <row r="787" spans="1:27" s="55" customFormat="1" ht="10.5">
      <c r="A787" s="6" t="s">
        <v>259</v>
      </c>
      <c r="B787" s="1" t="s">
        <v>1228</v>
      </c>
      <c r="C787" s="9">
        <v>67</v>
      </c>
      <c r="D787" s="10" t="s">
        <v>2147</v>
      </c>
      <c r="E787" s="8">
        <v>42704</v>
      </c>
      <c r="F787" s="8">
        <v>42734</v>
      </c>
      <c r="G787" s="9">
        <v>7</v>
      </c>
      <c r="H787" s="9">
        <v>7</v>
      </c>
      <c r="I787" s="3">
        <v>108.8</v>
      </c>
      <c r="J787" s="9">
        <f t="shared" si="236"/>
        <v>3</v>
      </c>
      <c r="K787" s="9">
        <v>1</v>
      </c>
      <c r="L787" s="9">
        <v>2</v>
      </c>
      <c r="M787" s="11">
        <f t="shared" si="237"/>
        <v>108.8</v>
      </c>
      <c r="N787" s="3">
        <v>54.8</v>
      </c>
      <c r="O787" s="3">
        <v>54</v>
      </c>
      <c r="P787" s="72">
        <f t="shared" si="238"/>
        <v>3963584</v>
      </c>
      <c r="Q787" s="72">
        <v>1760053.25</v>
      </c>
      <c r="R787" s="72">
        <v>881412.3</v>
      </c>
      <c r="S787" s="72">
        <f t="shared" si="239"/>
        <v>1322118.45</v>
      </c>
      <c r="T787" s="56"/>
      <c r="Z787" s="66"/>
      <c r="AA787" s="66"/>
    </row>
    <row r="788" spans="1:27" s="55" customFormat="1" ht="10.5">
      <c r="A788" s="6" t="s">
        <v>258</v>
      </c>
      <c r="B788" s="1" t="s">
        <v>1087</v>
      </c>
      <c r="C788" s="9">
        <v>68</v>
      </c>
      <c r="D788" s="10" t="s">
        <v>2149</v>
      </c>
      <c r="E788" s="8">
        <v>42704</v>
      </c>
      <c r="F788" s="8">
        <v>42734</v>
      </c>
      <c r="G788" s="9">
        <v>10</v>
      </c>
      <c r="H788" s="9">
        <v>10</v>
      </c>
      <c r="I788" s="3">
        <v>116.6</v>
      </c>
      <c r="J788" s="9">
        <f t="shared" si="236"/>
        <v>4</v>
      </c>
      <c r="K788" s="9">
        <v>0</v>
      </c>
      <c r="L788" s="9">
        <v>4</v>
      </c>
      <c r="M788" s="11">
        <f t="shared" si="237"/>
        <v>87.6</v>
      </c>
      <c r="N788" s="3">
        <v>0</v>
      </c>
      <c r="O788" s="3">
        <v>87.6</v>
      </c>
      <c r="P788" s="72">
        <f t="shared" si="238"/>
        <v>3191268</v>
      </c>
      <c r="Q788" s="72">
        <v>1417101.7</v>
      </c>
      <c r="R788" s="72">
        <v>709666.52</v>
      </c>
      <c r="S788" s="72">
        <f t="shared" si="239"/>
        <v>1064499.78</v>
      </c>
      <c r="T788" s="56"/>
      <c r="Z788" s="66"/>
      <c r="AA788" s="66"/>
    </row>
    <row r="789" spans="1:27" s="55" customFormat="1" ht="10.5">
      <c r="A789" s="6" t="s">
        <v>257</v>
      </c>
      <c r="B789" s="1" t="s">
        <v>1089</v>
      </c>
      <c r="C789" s="9">
        <v>66</v>
      </c>
      <c r="D789" s="10" t="s">
        <v>2147</v>
      </c>
      <c r="E789" s="8">
        <v>42704</v>
      </c>
      <c r="F789" s="8">
        <v>42734</v>
      </c>
      <c r="G789" s="9">
        <v>18</v>
      </c>
      <c r="H789" s="9">
        <v>18</v>
      </c>
      <c r="I789" s="3">
        <v>107</v>
      </c>
      <c r="J789" s="9">
        <f t="shared" si="236"/>
        <v>4</v>
      </c>
      <c r="K789" s="9">
        <v>1</v>
      </c>
      <c r="L789" s="9">
        <v>3</v>
      </c>
      <c r="M789" s="11">
        <f t="shared" si="237"/>
        <v>70</v>
      </c>
      <c r="N789" s="3">
        <v>27.2</v>
      </c>
      <c r="O789" s="3">
        <v>42.8</v>
      </c>
      <c r="P789" s="72">
        <f t="shared" si="238"/>
        <v>2550100</v>
      </c>
      <c r="Q789" s="72">
        <v>1132387.2</v>
      </c>
      <c r="R789" s="72">
        <v>567085.12</v>
      </c>
      <c r="S789" s="72">
        <f t="shared" si="239"/>
        <v>850627.68</v>
      </c>
      <c r="T789" s="56"/>
      <c r="Z789" s="66"/>
      <c r="AA789" s="66"/>
    </row>
    <row r="790" spans="1:27" s="55" customFormat="1" ht="10.5">
      <c r="A790" s="6" t="s">
        <v>251</v>
      </c>
      <c r="B790" s="1" t="s">
        <v>1552</v>
      </c>
      <c r="C790" s="9">
        <v>73</v>
      </c>
      <c r="D790" s="10" t="s">
        <v>2147</v>
      </c>
      <c r="E790" s="8">
        <v>42704</v>
      </c>
      <c r="F790" s="8">
        <v>42734</v>
      </c>
      <c r="G790" s="9">
        <v>9</v>
      </c>
      <c r="H790" s="9">
        <v>9</v>
      </c>
      <c r="I790" s="3">
        <v>152.1</v>
      </c>
      <c r="J790" s="9">
        <f t="shared" si="236"/>
        <v>3</v>
      </c>
      <c r="K790" s="9">
        <v>1</v>
      </c>
      <c r="L790" s="9">
        <v>2</v>
      </c>
      <c r="M790" s="11">
        <f t="shared" si="237"/>
        <v>95.6</v>
      </c>
      <c r="N790" s="3">
        <v>43</v>
      </c>
      <c r="O790" s="3">
        <v>52.6</v>
      </c>
      <c r="P790" s="72">
        <f t="shared" si="238"/>
        <v>3482708</v>
      </c>
      <c r="Q790" s="72">
        <v>1546517.38</v>
      </c>
      <c r="R790" s="72">
        <v>774476.25</v>
      </c>
      <c r="S790" s="72">
        <f t="shared" si="239"/>
        <v>1161714.37</v>
      </c>
      <c r="T790" s="56"/>
      <c r="Z790" s="66"/>
      <c r="AA790" s="66"/>
    </row>
    <row r="791" spans="1:27" s="55" customFormat="1" ht="10.5">
      <c r="A791" s="6" t="s">
        <v>250</v>
      </c>
      <c r="B791" s="1" t="s">
        <v>1154</v>
      </c>
      <c r="C791" s="9">
        <v>72</v>
      </c>
      <c r="D791" s="10" t="s">
        <v>2149</v>
      </c>
      <c r="E791" s="8">
        <v>42704</v>
      </c>
      <c r="F791" s="8">
        <v>42734</v>
      </c>
      <c r="G791" s="9">
        <v>6</v>
      </c>
      <c r="H791" s="9">
        <v>6</v>
      </c>
      <c r="I791" s="3">
        <v>101.6</v>
      </c>
      <c r="J791" s="9">
        <f t="shared" si="236"/>
        <v>2</v>
      </c>
      <c r="K791" s="9">
        <v>1</v>
      </c>
      <c r="L791" s="9">
        <v>1</v>
      </c>
      <c r="M791" s="11">
        <f t="shared" si="237"/>
        <v>63.9</v>
      </c>
      <c r="N791" s="3">
        <v>29.1</v>
      </c>
      <c r="O791" s="3">
        <v>34.8</v>
      </c>
      <c r="P791" s="72">
        <f t="shared" si="238"/>
        <v>2327877</v>
      </c>
      <c r="Q791" s="72">
        <v>1033707.74</v>
      </c>
      <c r="R791" s="72">
        <v>517667.7</v>
      </c>
      <c r="S791" s="72">
        <f t="shared" si="239"/>
        <v>776501.56</v>
      </c>
      <c r="T791" s="56"/>
      <c r="Z791" s="66"/>
      <c r="AA791" s="66"/>
    </row>
    <row r="792" spans="1:27" s="86" customFormat="1" ht="10.5">
      <c r="A792" s="6" t="s">
        <v>249</v>
      </c>
      <c r="B792" s="1" t="s">
        <v>1155</v>
      </c>
      <c r="C792" s="9">
        <v>71</v>
      </c>
      <c r="D792" s="10" t="s">
        <v>2147</v>
      </c>
      <c r="E792" s="8">
        <v>42704</v>
      </c>
      <c r="F792" s="8">
        <v>42734</v>
      </c>
      <c r="G792" s="9">
        <v>10</v>
      </c>
      <c r="H792" s="9">
        <v>10</v>
      </c>
      <c r="I792" s="3">
        <v>132.7</v>
      </c>
      <c r="J792" s="9">
        <f t="shared" si="236"/>
        <v>4</v>
      </c>
      <c r="K792" s="9">
        <v>4</v>
      </c>
      <c r="L792" s="9">
        <v>0</v>
      </c>
      <c r="M792" s="11">
        <f t="shared" si="237"/>
        <v>99.4</v>
      </c>
      <c r="N792" s="3">
        <v>99.4</v>
      </c>
      <c r="O792" s="3">
        <v>0</v>
      </c>
      <c r="P792" s="72">
        <f t="shared" si="238"/>
        <v>3621142</v>
      </c>
      <c r="Q792" s="72">
        <v>1607989.83</v>
      </c>
      <c r="R792" s="72">
        <v>805260.87</v>
      </c>
      <c r="S792" s="72">
        <f t="shared" si="239"/>
        <v>1207891.2999999998</v>
      </c>
      <c r="T792" s="56"/>
      <c r="Z792" s="66"/>
      <c r="AA792" s="66"/>
    </row>
    <row r="793" spans="1:27" s="55" customFormat="1" ht="10.5">
      <c r="A793" s="6" t="s">
        <v>248</v>
      </c>
      <c r="B793" s="1" t="s">
        <v>1156</v>
      </c>
      <c r="C793" s="9">
        <v>76</v>
      </c>
      <c r="D793" s="10" t="s">
        <v>2147</v>
      </c>
      <c r="E793" s="8">
        <v>42704</v>
      </c>
      <c r="F793" s="8">
        <v>42734</v>
      </c>
      <c r="G793" s="9">
        <v>7</v>
      </c>
      <c r="H793" s="9">
        <v>7</v>
      </c>
      <c r="I793" s="3">
        <v>130.9</v>
      </c>
      <c r="J793" s="9">
        <f t="shared" si="236"/>
        <v>3</v>
      </c>
      <c r="K793" s="9">
        <v>2</v>
      </c>
      <c r="L793" s="9">
        <v>1</v>
      </c>
      <c r="M793" s="11">
        <f t="shared" si="237"/>
        <v>101.9</v>
      </c>
      <c r="N793" s="3">
        <v>72.4</v>
      </c>
      <c r="O793" s="3">
        <v>29.5</v>
      </c>
      <c r="P793" s="72">
        <f t="shared" si="238"/>
        <v>3712217</v>
      </c>
      <c r="Q793" s="72">
        <v>1648432.23</v>
      </c>
      <c r="R793" s="72">
        <v>825513.91</v>
      </c>
      <c r="S793" s="72">
        <f t="shared" si="239"/>
        <v>1238270.8599999999</v>
      </c>
      <c r="T793" s="56"/>
      <c r="Z793" s="66"/>
      <c r="AA793" s="66"/>
    </row>
    <row r="794" spans="1:27" s="55" customFormat="1" ht="10.5">
      <c r="A794" s="6" t="s">
        <v>232</v>
      </c>
      <c r="B794" s="1" t="s">
        <v>1158</v>
      </c>
      <c r="C794" s="9">
        <v>57</v>
      </c>
      <c r="D794" s="10" t="s">
        <v>2147</v>
      </c>
      <c r="E794" s="8">
        <v>42704</v>
      </c>
      <c r="F794" s="8">
        <v>42734</v>
      </c>
      <c r="G794" s="9">
        <v>4</v>
      </c>
      <c r="H794" s="9">
        <v>4</v>
      </c>
      <c r="I794" s="3">
        <v>108.9</v>
      </c>
      <c r="J794" s="9">
        <f t="shared" si="236"/>
        <v>2</v>
      </c>
      <c r="K794" s="9">
        <v>1</v>
      </c>
      <c r="L794" s="9">
        <v>1</v>
      </c>
      <c r="M794" s="11">
        <f t="shared" si="237"/>
        <v>56.4</v>
      </c>
      <c r="N794" s="3">
        <v>28.2</v>
      </c>
      <c r="O794" s="3">
        <v>28.2</v>
      </c>
      <c r="P794" s="72">
        <f t="shared" si="238"/>
        <v>2054652</v>
      </c>
      <c r="Q794" s="72">
        <v>912380.54</v>
      </c>
      <c r="R794" s="72">
        <v>456908.58</v>
      </c>
      <c r="S794" s="72">
        <f t="shared" si="239"/>
        <v>685362.8799999999</v>
      </c>
      <c r="T794" s="56"/>
      <c r="Z794" s="66"/>
      <c r="AA794" s="66"/>
    </row>
    <row r="795" spans="1:27" s="55" customFormat="1" ht="10.5">
      <c r="A795" s="6" t="s">
        <v>237</v>
      </c>
      <c r="B795" s="1" t="s">
        <v>1159</v>
      </c>
      <c r="C795" s="9">
        <v>59</v>
      </c>
      <c r="D795" s="10" t="s">
        <v>2149</v>
      </c>
      <c r="E795" s="8">
        <v>42704</v>
      </c>
      <c r="F795" s="8">
        <v>42734</v>
      </c>
      <c r="G795" s="9">
        <v>3</v>
      </c>
      <c r="H795" s="9">
        <v>3</v>
      </c>
      <c r="I795" s="3">
        <v>86.2</v>
      </c>
      <c r="J795" s="9">
        <f t="shared" si="236"/>
        <v>2</v>
      </c>
      <c r="K795" s="9">
        <v>2</v>
      </c>
      <c r="L795" s="9">
        <v>0</v>
      </c>
      <c r="M795" s="11">
        <f t="shared" si="237"/>
        <v>66.2</v>
      </c>
      <c r="N795" s="3">
        <v>66.2</v>
      </c>
      <c r="O795" s="3">
        <v>0</v>
      </c>
      <c r="P795" s="72">
        <f t="shared" si="238"/>
        <v>2411666</v>
      </c>
      <c r="Q795" s="72">
        <v>1070914.75</v>
      </c>
      <c r="R795" s="72">
        <v>536300.5</v>
      </c>
      <c r="S795" s="72">
        <f t="shared" si="239"/>
        <v>804450.75</v>
      </c>
      <c r="T795" s="56"/>
      <c r="Z795" s="66"/>
      <c r="AA795" s="66"/>
    </row>
    <row r="796" spans="1:27" s="55" customFormat="1" ht="10.5">
      <c r="A796" s="6" t="s">
        <v>236</v>
      </c>
      <c r="B796" s="1" t="s">
        <v>1160</v>
      </c>
      <c r="C796" s="9">
        <v>54</v>
      </c>
      <c r="D796" s="10" t="s">
        <v>2147</v>
      </c>
      <c r="E796" s="8">
        <v>42704</v>
      </c>
      <c r="F796" s="8">
        <v>42734</v>
      </c>
      <c r="G796" s="9">
        <v>4</v>
      </c>
      <c r="H796" s="9">
        <v>4</v>
      </c>
      <c r="I796" s="3">
        <v>110.5</v>
      </c>
      <c r="J796" s="9">
        <f>SUM(K796:L796)</f>
        <v>3</v>
      </c>
      <c r="K796" s="9">
        <v>2</v>
      </c>
      <c r="L796" s="9">
        <v>1</v>
      </c>
      <c r="M796" s="11">
        <f>SUM(N796:O796)</f>
        <v>110.5</v>
      </c>
      <c r="N796" s="3">
        <v>52.9</v>
      </c>
      <c r="O796" s="3">
        <v>57.6</v>
      </c>
      <c r="P796" s="11">
        <f>M796*36430</f>
        <v>4025515</v>
      </c>
      <c r="Q796" s="72">
        <v>1787554.08</v>
      </c>
      <c r="R796" s="72">
        <v>895184.37</v>
      </c>
      <c r="S796" s="72">
        <f>P796-Q796-R796</f>
        <v>1342776.5499999998</v>
      </c>
      <c r="T796" s="56"/>
      <c r="Z796" s="66"/>
      <c r="AA796" s="65"/>
    </row>
    <row r="797" spans="1:27" s="55" customFormat="1" ht="10.5">
      <c r="A797" s="6" t="s">
        <v>856</v>
      </c>
      <c r="B797" s="1" t="s">
        <v>1157</v>
      </c>
      <c r="C797" s="9">
        <v>7</v>
      </c>
      <c r="D797" s="10" t="s">
        <v>2152</v>
      </c>
      <c r="E797" s="8">
        <v>42704</v>
      </c>
      <c r="F797" s="8">
        <v>42734</v>
      </c>
      <c r="G797" s="9">
        <v>6</v>
      </c>
      <c r="H797" s="9">
        <v>6</v>
      </c>
      <c r="I797" s="3">
        <v>218.8</v>
      </c>
      <c r="J797" s="9">
        <f>SUM(K797:L797)</f>
        <v>2</v>
      </c>
      <c r="K797" s="9">
        <v>1</v>
      </c>
      <c r="L797" s="9">
        <v>1</v>
      </c>
      <c r="M797" s="11">
        <f>SUM(N797:O797)</f>
        <v>99.3</v>
      </c>
      <c r="N797" s="3">
        <v>21.7</v>
      </c>
      <c r="O797" s="3">
        <v>77.6</v>
      </c>
      <c r="P797" s="11">
        <f>M797*36430</f>
        <v>3617499</v>
      </c>
      <c r="Q797" s="72">
        <v>1606372.13</v>
      </c>
      <c r="R797" s="72">
        <v>804450.75</v>
      </c>
      <c r="S797" s="72">
        <f>P797-Q797-R797</f>
        <v>1206676.12</v>
      </c>
      <c r="T797" s="56"/>
      <c r="Z797" s="66"/>
      <c r="AA797" s="65"/>
    </row>
    <row r="798" spans="1:27" s="55" customFormat="1" ht="10.5">
      <c r="A798" s="6" t="s">
        <v>866</v>
      </c>
      <c r="B798" s="1" t="s">
        <v>1090</v>
      </c>
      <c r="C798" s="9">
        <v>35</v>
      </c>
      <c r="D798" s="10" t="s">
        <v>2151</v>
      </c>
      <c r="E798" s="8">
        <v>42704</v>
      </c>
      <c r="F798" s="8">
        <v>42734</v>
      </c>
      <c r="G798" s="9">
        <v>1</v>
      </c>
      <c r="H798" s="9">
        <v>1</v>
      </c>
      <c r="I798" s="3">
        <v>76.6</v>
      </c>
      <c r="J798" s="9">
        <f>SUM(K798:L798)</f>
        <v>2</v>
      </c>
      <c r="K798" s="9">
        <v>0</v>
      </c>
      <c r="L798" s="9">
        <v>2</v>
      </c>
      <c r="M798" s="11">
        <f>SUM(N798:O798)</f>
        <v>23.6</v>
      </c>
      <c r="N798" s="3">
        <v>0</v>
      </c>
      <c r="O798" s="3">
        <v>23.6</v>
      </c>
      <c r="P798" s="11">
        <f>M798*36430</f>
        <v>859748</v>
      </c>
      <c r="Q798" s="72">
        <v>381776.25</v>
      </c>
      <c r="R798" s="72">
        <v>191188.7</v>
      </c>
      <c r="S798" s="72">
        <f>P798-Q798-R798</f>
        <v>286783.05</v>
      </c>
      <c r="T798" s="56"/>
      <c r="Z798" s="66"/>
      <c r="AA798" s="65"/>
    </row>
    <row r="799" spans="1:27" s="55" customFormat="1" ht="10.5">
      <c r="A799" s="6" t="s">
        <v>234</v>
      </c>
      <c r="B799" s="1" t="s">
        <v>1088</v>
      </c>
      <c r="C799" s="9">
        <v>47</v>
      </c>
      <c r="D799" s="10" t="s">
        <v>2150</v>
      </c>
      <c r="E799" s="8">
        <v>42704</v>
      </c>
      <c r="F799" s="8">
        <v>42734</v>
      </c>
      <c r="G799" s="9">
        <v>18</v>
      </c>
      <c r="H799" s="9">
        <v>18</v>
      </c>
      <c r="I799" s="3">
        <v>293.1</v>
      </c>
      <c r="J799" s="9">
        <f>SUM(K799:L799)</f>
        <v>12</v>
      </c>
      <c r="K799" s="9">
        <v>1</v>
      </c>
      <c r="L799" s="9">
        <v>11</v>
      </c>
      <c r="M799" s="11">
        <f>SUM(N799:O799)</f>
        <v>252.8</v>
      </c>
      <c r="N799" s="3">
        <v>35.8</v>
      </c>
      <c r="O799" s="3">
        <v>217</v>
      </c>
      <c r="P799" s="11">
        <f>M799*36430</f>
        <v>9209504</v>
      </c>
      <c r="Q799" s="72">
        <v>4089535.49</v>
      </c>
      <c r="R799" s="72">
        <v>2047987.4</v>
      </c>
      <c r="S799" s="72">
        <f>P799-Q799-R799</f>
        <v>3071981.11</v>
      </c>
      <c r="T799" s="56"/>
      <c r="Z799" s="66"/>
      <c r="AA799" s="65"/>
    </row>
    <row r="800" spans="1:27" s="55" customFormat="1" ht="10.5">
      <c r="A800" s="6" t="s">
        <v>244</v>
      </c>
      <c r="B800" s="1" t="s">
        <v>1091</v>
      </c>
      <c r="C800" s="9">
        <v>49</v>
      </c>
      <c r="D800" s="10" t="s">
        <v>2150</v>
      </c>
      <c r="E800" s="8">
        <v>42704</v>
      </c>
      <c r="F800" s="8">
        <v>42734</v>
      </c>
      <c r="G800" s="9">
        <v>10</v>
      </c>
      <c r="H800" s="9">
        <v>10</v>
      </c>
      <c r="I800" s="3">
        <v>108.2</v>
      </c>
      <c r="J800" s="9">
        <f>SUM(K800:L800)</f>
        <v>4</v>
      </c>
      <c r="K800" s="9">
        <v>0</v>
      </c>
      <c r="L800" s="9">
        <v>4</v>
      </c>
      <c r="M800" s="11">
        <f>SUM(N800:O800)</f>
        <v>108.2</v>
      </c>
      <c r="N800" s="3">
        <v>0</v>
      </c>
      <c r="O800" s="3">
        <v>108.2</v>
      </c>
      <c r="P800" s="11">
        <f>M800*36430</f>
        <v>3941726</v>
      </c>
      <c r="Q800" s="72">
        <v>1750347.07</v>
      </c>
      <c r="R800" s="72">
        <v>876551.57</v>
      </c>
      <c r="S800" s="72">
        <f>P800-Q800-R800</f>
        <v>1314827.3599999999</v>
      </c>
      <c r="T800" s="56"/>
      <c r="Z800" s="66"/>
      <c r="AA800" s="65"/>
    </row>
    <row r="801" spans="1:27" s="55" customFormat="1" ht="18.75" customHeight="1">
      <c r="A801" s="98"/>
      <c r="B801" s="203" t="s">
        <v>133</v>
      </c>
      <c r="C801" s="7"/>
      <c r="D801" s="83"/>
      <c r="E801" s="206"/>
      <c r="F801" s="206"/>
      <c r="G801" s="84"/>
      <c r="H801" s="84"/>
      <c r="I801" s="72"/>
      <c r="J801" s="84"/>
      <c r="K801" s="84"/>
      <c r="L801" s="84"/>
      <c r="M801" s="72"/>
      <c r="N801" s="72"/>
      <c r="O801" s="72"/>
      <c r="P801" s="72"/>
      <c r="Q801" s="72"/>
      <c r="R801" s="72"/>
      <c r="S801" s="72"/>
      <c r="T801" s="56"/>
      <c r="Z801" s="66"/>
      <c r="AA801" s="66"/>
    </row>
    <row r="802" spans="1:27" s="55" customFormat="1" ht="21">
      <c r="A802" s="98"/>
      <c r="B802" s="87" t="s">
        <v>1296</v>
      </c>
      <c r="C802" s="56"/>
      <c r="D802" s="83"/>
      <c r="E802" s="56"/>
      <c r="F802" s="56"/>
      <c r="G802" s="84"/>
      <c r="H802" s="84"/>
      <c r="I802" s="72"/>
      <c r="J802" s="84"/>
      <c r="K802" s="84"/>
      <c r="L802" s="84"/>
      <c r="M802" s="72"/>
      <c r="N802" s="72"/>
      <c r="O802" s="72"/>
      <c r="P802" s="72"/>
      <c r="Q802" s="72"/>
      <c r="R802" s="72"/>
      <c r="S802" s="72"/>
      <c r="T802" s="56"/>
      <c r="Z802" s="66"/>
      <c r="AA802" s="66"/>
    </row>
    <row r="803" spans="1:27" s="55" customFormat="1" ht="31.5">
      <c r="A803" s="98"/>
      <c r="B803" s="30" t="s">
        <v>2285</v>
      </c>
      <c r="C803" s="5" t="s">
        <v>1721</v>
      </c>
      <c r="D803" s="10" t="s">
        <v>1721</v>
      </c>
      <c r="E803" s="5" t="s">
        <v>1721</v>
      </c>
      <c r="F803" s="5" t="s">
        <v>1721</v>
      </c>
      <c r="G803" s="84">
        <f aca="true" t="shared" si="240" ref="G803:M803">SUM(G804:G811)</f>
        <v>80</v>
      </c>
      <c r="H803" s="84">
        <f t="shared" si="240"/>
        <v>80</v>
      </c>
      <c r="I803" s="72">
        <f t="shared" si="240"/>
        <v>1149.01</v>
      </c>
      <c r="J803" s="84">
        <f t="shared" si="240"/>
        <v>35</v>
      </c>
      <c r="K803" s="84">
        <f t="shared" si="240"/>
        <v>17</v>
      </c>
      <c r="L803" s="84">
        <f t="shared" si="240"/>
        <v>18</v>
      </c>
      <c r="M803" s="72">
        <f t="shared" si="240"/>
        <v>987.5799999999999</v>
      </c>
      <c r="N803" s="72">
        <f aca="true" t="shared" si="241" ref="N803:Y803">SUM(N804:N811)</f>
        <v>437.48</v>
      </c>
      <c r="O803" s="72">
        <f t="shared" si="241"/>
        <v>550.0999999999999</v>
      </c>
      <c r="P803" s="72">
        <f t="shared" si="241"/>
        <v>35977539.39999999</v>
      </c>
      <c r="Q803" s="72">
        <f t="shared" si="241"/>
        <v>15976042.16</v>
      </c>
      <c r="R803" s="72">
        <f t="shared" si="241"/>
        <v>8000598.890000001</v>
      </c>
      <c r="S803" s="72">
        <f t="shared" si="241"/>
        <v>12000898.35</v>
      </c>
      <c r="T803" s="72"/>
      <c r="U803" s="72">
        <f t="shared" si="241"/>
        <v>0</v>
      </c>
      <c r="V803" s="72">
        <f t="shared" si="241"/>
        <v>0</v>
      </c>
      <c r="W803" s="72">
        <f t="shared" si="241"/>
        <v>0</v>
      </c>
      <c r="X803" s="72">
        <f t="shared" si="241"/>
        <v>0</v>
      </c>
      <c r="Y803" s="72">
        <f t="shared" si="241"/>
        <v>0</v>
      </c>
      <c r="Z803" s="66"/>
      <c r="AA803" s="113"/>
    </row>
    <row r="804" spans="1:27" s="91" customFormat="1" ht="10.5">
      <c r="A804" s="6" t="s">
        <v>246</v>
      </c>
      <c r="B804" s="6" t="s">
        <v>1163</v>
      </c>
      <c r="C804" s="7" t="s">
        <v>1300</v>
      </c>
      <c r="D804" s="10">
        <v>37811</v>
      </c>
      <c r="E804" s="8">
        <v>42704</v>
      </c>
      <c r="F804" s="8">
        <v>42734</v>
      </c>
      <c r="G804" s="9">
        <v>4</v>
      </c>
      <c r="H804" s="9">
        <v>4</v>
      </c>
      <c r="I804" s="3">
        <v>123.8</v>
      </c>
      <c r="J804" s="9">
        <f aca="true" t="shared" si="242" ref="J804:J810">SUM(K804:L804)</f>
        <v>2</v>
      </c>
      <c r="K804" s="9">
        <v>0</v>
      </c>
      <c r="L804" s="9">
        <v>2</v>
      </c>
      <c r="M804" s="11">
        <f aca="true" t="shared" si="243" ref="M804:M810">SUM(N804:O804)</f>
        <v>123.8</v>
      </c>
      <c r="N804" s="3">
        <v>0</v>
      </c>
      <c r="O804" s="3">
        <v>123.8</v>
      </c>
      <c r="P804" s="72">
        <f aca="true" t="shared" si="244" ref="P804:P810">M804*36430</f>
        <v>4510034</v>
      </c>
      <c r="Q804" s="72">
        <v>2002707.65</v>
      </c>
      <c r="R804" s="72">
        <v>1002930.54</v>
      </c>
      <c r="S804" s="72">
        <f aca="true" t="shared" si="245" ref="S804:S810">P804-Q804-R804</f>
        <v>1504395.81</v>
      </c>
      <c r="T804" s="90"/>
      <c r="Z804" s="66"/>
      <c r="AA804" s="66"/>
    </row>
    <row r="805" spans="1:27" s="91" customFormat="1" ht="10.5">
      <c r="A805" s="6" t="s">
        <v>245</v>
      </c>
      <c r="B805" s="6" t="s">
        <v>1105</v>
      </c>
      <c r="C805" s="7" t="s">
        <v>246</v>
      </c>
      <c r="D805" s="10">
        <v>38133</v>
      </c>
      <c r="E805" s="8">
        <v>42704</v>
      </c>
      <c r="F805" s="8">
        <v>42734</v>
      </c>
      <c r="G805" s="9">
        <v>12</v>
      </c>
      <c r="H805" s="9">
        <v>12</v>
      </c>
      <c r="I805" s="3">
        <v>177.94</v>
      </c>
      <c r="J805" s="9">
        <f t="shared" si="242"/>
        <v>6</v>
      </c>
      <c r="K805" s="9">
        <v>3</v>
      </c>
      <c r="L805" s="9">
        <v>3</v>
      </c>
      <c r="M805" s="11">
        <f t="shared" si="243"/>
        <v>143.54</v>
      </c>
      <c r="N805" s="3">
        <v>67.69</v>
      </c>
      <c r="O805" s="3">
        <v>75.85</v>
      </c>
      <c r="P805" s="72">
        <f t="shared" si="244"/>
        <v>5229162.199999999</v>
      </c>
      <c r="Q805" s="72">
        <v>2322040.84</v>
      </c>
      <c r="R805" s="72">
        <v>1162848.54</v>
      </c>
      <c r="S805" s="72">
        <f t="shared" si="245"/>
        <v>1744272.8199999994</v>
      </c>
      <c r="T805" s="90"/>
      <c r="Z805" s="66"/>
      <c r="AA805" s="66"/>
    </row>
    <row r="806" spans="1:27" s="91" customFormat="1" ht="10.5">
      <c r="A806" s="6" t="s">
        <v>231</v>
      </c>
      <c r="B806" s="6" t="s">
        <v>1116</v>
      </c>
      <c r="C806" s="7" t="s">
        <v>1302</v>
      </c>
      <c r="D806" s="10">
        <v>38287</v>
      </c>
      <c r="E806" s="8">
        <v>42704</v>
      </c>
      <c r="F806" s="8">
        <v>42734</v>
      </c>
      <c r="G806" s="9">
        <v>2</v>
      </c>
      <c r="H806" s="9">
        <v>2</v>
      </c>
      <c r="I806" s="3">
        <v>71.64</v>
      </c>
      <c r="J806" s="9">
        <f t="shared" si="242"/>
        <v>2</v>
      </c>
      <c r="K806" s="9">
        <v>1</v>
      </c>
      <c r="L806" s="9">
        <v>1</v>
      </c>
      <c r="M806" s="11">
        <f t="shared" si="243"/>
        <v>71.64</v>
      </c>
      <c r="N806" s="3">
        <v>36.1</v>
      </c>
      <c r="O806" s="3">
        <v>35.54</v>
      </c>
      <c r="P806" s="72">
        <f t="shared" si="244"/>
        <v>2609845.2</v>
      </c>
      <c r="Q806" s="72">
        <v>1158917.41</v>
      </c>
      <c r="R806" s="72">
        <v>580371.11</v>
      </c>
      <c r="S806" s="72">
        <f t="shared" si="245"/>
        <v>870556.6800000003</v>
      </c>
      <c r="T806" s="90"/>
      <c r="Z806" s="66"/>
      <c r="AA806" s="66"/>
    </row>
    <row r="807" spans="1:27" s="91" customFormat="1" ht="10.5">
      <c r="A807" s="6" t="s">
        <v>864</v>
      </c>
      <c r="B807" s="6" t="s">
        <v>1112</v>
      </c>
      <c r="C807" s="7" t="s">
        <v>121</v>
      </c>
      <c r="D807" s="10">
        <v>38336</v>
      </c>
      <c r="E807" s="8">
        <v>42704</v>
      </c>
      <c r="F807" s="8">
        <v>42734</v>
      </c>
      <c r="G807" s="9">
        <v>23</v>
      </c>
      <c r="H807" s="9">
        <v>23</v>
      </c>
      <c r="I807" s="3">
        <v>208.86</v>
      </c>
      <c r="J807" s="9">
        <f t="shared" si="242"/>
        <v>9</v>
      </c>
      <c r="K807" s="9">
        <v>5</v>
      </c>
      <c r="L807" s="9">
        <v>4</v>
      </c>
      <c r="M807" s="11">
        <f t="shared" si="243"/>
        <v>208.86</v>
      </c>
      <c r="N807" s="3">
        <v>111.6</v>
      </c>
      <c r="O807" s="3">
        <v>97.26</v>
      </c>
      <c r="P807" s="72">
        <f t="shared" si="244"/>
        <v>7608769.800000001</v>
      </c>
      <c r="Q807" s="72">
        <v>3378719.87</v>
      </c>
      <c r="R807" s="72">
        <v>1692019.97</v>
      </c>
      <c r="S807" s="72">
        <f t="shared" si="245"/>
        <v>2538029.960000001</v>
      </c>
      <c r="T807" s="90"/>
      <c r="Z807" s="66"/>
      <c r="AA807" s="66"/>
    </row>
    <row r="808" spans="1:27" s="55" customFormat="1" ht="10.5">
      <c r="A808" s="6" t="s">
        <v>230</v>
      </c>
      <c r="B808" s="6" t="s">
        <v>1102</v>
      </c>
      <c r="C808" s="7" t="s">
        <v>1519</v>
      </c>
      <c r="D808" s="10">
        <v>38392</v>
      </c>
      <c r="E808" s="8">
        <v>42704</v>
      </c>
      <c r="F808" s="8">
        <v>42734</v>
      </c>
      <c r="G808" s="9">
        <v>14</v>
      </c>
      <c r="H808" s="9">
        <v>14</v>
      </c>
      <c r="I808" s="3">
        <v>196.73</v>
      </c>
      <c r="J808" s="9">
        <f t="shared" si="242"/>
        <v>6</v>
      </c>
      <c r="K808" s="9">
        <v>2</v>
      </c>
      <c r="L808" s="9">
        <v>4</v>
      </c>
      <c r="M808" s="11">
        <f t="shared" si="243"/>
        <v>153.09</v>
      </c>
      <c r="N808" s="3">
        <v>41</v>
      </c>
      <c r="O808" s="3">
        <v>112.09</v>
      </c>
      <c r="P808" s="72">
        <f t="shared" si="244"/>
        <v>5577068.7</v>
      </c>
      <c r="Q808" s="72">
        <v>2476530.81</v>
      </c>
      <c r="R808" s="72">
        <v>1240215.16</v>
      </c>
      <c r="S808" s="72">
        <f t="shared" si="245"/>
        <v>1860322.7300000002</v>
      </c>
      <c r="T808" s="56"/>
      <c r="Z808" s="66"/>
      <c r="AA808" s="66"/>
    </row>
    <row r="809" spans="1:27" s="55" customFormat="1" ht="10.5">
      <c r="A809" s="6" t="s">
        <v>871</v>
      </c>
      <c r="B809" s="6" t="s">
        <v>1106</v>
      </c>
      <c r="C809" s="7" t="s">
        <v>2224</v>
      </c>
      <c r="D809" s="10">
        <v>38490</v>
      </c>
      <c r="E809" s="8">
        <v>42704</v>
      </c>
      <c r="F809" s="8">
        <v>42734</v>
      </c>
      <c r="G809" s="9">
        <v>6</v>
      </c>
      <c r="H809" s="9">
        <v>6</v>
      </c>
      <c r="I809" s="3">
        <v>63.88</v>
      </c>
      <c r="J809" s="9">
        <f t="shared" si="242"/>
        <v>2</v>
      </c>
      <c r="K809" s="9">
        <v>0</v>
      </c>
      <c r="L809" s="9">
        <v>2</v>
      </c>
      <c r="M809" s="11">
        <f t="shared" si="243"/>
        <v>63.88</v>
      </c>
      <c r="N809" s="3">
        <v>0</v>
      </c>
      <c r="O809" s="3">
        <v>63.88</v>
      </c>
      <c r="P809" s="72">
        <f t="shared" si="244"/>
        <v>2327148.4</v>
      </c>
      <c r="Q809" s="72">
        <v>1033384.2</v>
      </c>
      <c r="R809" s="72">
        <v>517505.68</v>
      </c>
      <c r="S809" s="72">
        <f t="shared" si="245"/>
        <v>776258.52</v>
      </c>
      <c r="T809" s="56"/>
      <c r="Z809" s="66"/>
      <c r="AA809" s="66"/>
    </row>
    <row r="810" spans="1:27" s="55" customFormat="1" ht="10.5">
      <c r="A810" s="6" t="s">
        <v>869</v>
      </c>
      <c r="B810" s="6" t="s">
        <v>1109</v>
      </c>
      <c r="C810" s="7" t="s">
        <v>856</v>
      </c>
      <c r="D810" s="10">
        <v>38595</v>
      </c>
      <c r="E810" s="8">
        <v>42704</v>
      </c>
      <c r="F810" s="8">
        <v>42734</v>
      </c>
      <c r="G810" s="9">
        <v>10</v>
      </c>
      <c r="H810" s="9">
        <v>10</v>
      </c>
      <c r="I810" s="3">
        <v>76.98</v>
      </c>
      <c r="J810" s="9">
        <f t="shared" si="242"/>
        <v>3</v>
      </c>
      <c r="K810" s="9">
        <v>1</v>
      </c>
      <c r="L810" s="9">
        <v>2</v>
      </c>
      <c r="M810" s="11">
        <f t="shared" si="243"/>
        <v>76.97999999999999</v>
      </c>
      <c r="N810" s="3">
        <v>35.3</v>
      </c>
      <c r="O810" s="3">
        <v>41.68</v>
      </c>
      <c r="P810" s="72">
        <f t="shared" si="244"/>
        <v>2804381.3999999994</v>
      </c>
      <c r="Q810" s="72">
        <v>1245302.38</v>
      </c>
      <c r="R810" s="72">
        <v>623631.61</v>
      </c>
      <c r="S810" s="72">
        <f t="shared" si="245"/>
        <v>935447.4099999996</v>
      </c>
      <c r="T810" s="56"/>
      <c r="Z810" s="66"/>
      <c r="AA810" s="66"/>
    </row>
    <row r="811" spans="1:27" s="55" customFormat="1" ht="10.5">
      <c r="A811" s="6" t="s">
        <v>235</v>
      </c>
      <c r="B811" s="6" t="s">
        <v>625</v>
      </c>
      <c r="C811" s="7" t="s">
        <v>626</v>
      </c>
      <c r="D811" s="10">
        <v>34779</v>
      </c>
      <c r="E811" s="8">
        <v>42704</v>
      </c>
      <c r="F811" s="8">
        <v>42734</v>
      </c>
      <c r="G811" s="9">
        <v>9</v>
      </c>
      <c r="H811" s="9">
        <v>9</v>
      </c>
      <c r="I811" s="3">
        <v>229.18</v>
      </c>
      <c r="J811" s="9">
        <f>SUM(K811:L811)</f>
        <v>5</v>
      </c>
      <c r="K811" s="9">
        <v>5</v>
      </c>
      <c r="L811" s="9">
        <v>0</v>
      </c>
      <c r="M811" s="11">
        <f>SUM(N811:O811)</f>
        <v>145.79</v>
      </c>
      <c r="N811" s="3">
        <v>145.79</v>
      </c>
      <c r="O811" s="3">
        <v>0</v>
      </c>
      <c r="P811" s="72">
        <f>M811*36430</f>
        <v>5311129.699999999</v>
      </c>
      <c r="Q811" s="72">
        <v>2358439</v>
      </c>
      <c r="R811" s="72">
        <v>1181076.28</v>
      </c>
      <c r="S811" s="72">
        <f>P811-Q811-R811</f>
        <v>1771614.4199999992</v>
      </c>
      <c r="T811" s="56"/>
      <c r="Z811" s="66"/>
      <c r="AA811" s="66"/>
    </row>
    <row r="812" spans="1:27" s="91" customFormat="1" ht="21">
      <c r="A812" s="98"/>
      <c r="B812" s="1" t="s">
        <v>1384</v>
      </c>
      <c r="C812" s="3"/>
      <c r="D812" s="10"/>
      <c r="E812" s="3"/>
      <c r="F812" s="3"/>
      <c r="G812" s="9"/>
      <c r="H812" s="9"/>
      <c r="I812" s="11"/>
      <c r="J812" s="9"/>
      <c r="K812" s="9"/>
      <c r="L812" s="9"/>
      <c r="M812" s="11"/>
      <c r="N812" s="11"/>
      <c r="O812" s="11"/>
      <c r="P812" s="72"/>
      <c r="Q812" s="72"/>
      <c r="R812" s="72"/>
      <c r="S812" s="72"/>
      <c r="T812" s="90"/>
      <c r="Z812" s="66"/>
      <c r="AA812" s="66"/>
    </row>
    <row r="813" spans="1:27" s="91" customFormat="1" ht="31.5">
      <c r="A813" s="98"/>
      <c r="B813" s="1" t="s">
        <v>2285</v>
      </c>
      <c r="C813" s="5" t="s">
        <v>1721</v>
      </c>
      <c r="D813" s="10" t="s">
        <v>1721</v>
      </c>
      <c r="E813" s="5" t="s">
        <v>1721</v>
      </c>
      <c r="F813" s="5" t="s">
        <v>1721</v>
      </c>
      <c r="G813" s="92">
        <f>SUM(G814:G821)</f>
        <v>88</v>
      </c>
      <c r="H813" s="92">
        <f aca="true" t="shared" si="246" ref="H813:S813">SUM(H814:H821)</f>
        <v>88</v>
      </c>
      <c r="I813" s="71">
        <f t="shared" si="246"/>
        <v>1721.0600000000004</v>
      </c>
      <c r="J813" s="92">
        <f t="shared" si="246"/>
        <v>35</v>
      </c>
      <c r="K813" s="92">
        <f t="shared" si="246"/>
        <v>20</v>
      </c>
      <c r="L813" s="92">
        <f t="shared" si="246"/>
        <v>15</v>
      </c>
      <c r="M813" s="71">
        <f t="shared" si="246"/>
        <v>1423.56</v>
      </c>
      <c r="N813" s="71">
        <f t="shared" si="246"/>
        <v>806.29</v>
      </c>
      <c r="O813" s="71">
        <f t="shared" si="246"/>
        <v>617.27</v>
      </c>
      <c r="P813" s="71">
        <f t="shared" si="246"/>
        <v>51860290.8</v>
      </c>
      <c r="Q813" s="71">
        <f t="shared" si="246"/>
        <v>23028873.19</v>
      </c>
      <c r="R813" s="71">
        <f t="shared" si="246"/>
        <v>11532567.04</v>
      </c>
      <c r="S813" s="71">
        <f t="shared" si="246"/>
        <v>17298850.57</v>
      </c>
      <c r="T813" s="90"/>
      <c r="Z813" s="66"/>
      <c r="AA813" s="66"/>
    </row>
    <row r="814" spans="1:27" s="91" customFormat="1" ht="10.5">
      <c r="A814" s="6" t="s">
        <v>233</v>
      </c>
      <c r="B814" s="1" t="s">
        <v>1270</v>
      </c>
      <c r="C814" s="9">
        <v>4</v>
      </c>
      <c r="D814" s="10" t="s">
        <v>1391</v>
      </c>
      <c r="E814" s="8">
        <v>42704</v>
      </c>
      <c r="F814" s="8">
        <v>42734</v>
      </c>
      <c r="G814" s="9">
        <v>7</v>
      </c>
      <c r="H814" s="9">
        <v>7</v>
      </c>
      <c r="I814" s="3">
        <v>259.2</v>
      </c>
      <c r="J814" s="9">
        <f aca="true" t="shared" si="247" ref="J814:J821">SUM(K814:L814)</f>
        <v>4</v>
      </c>
      <c r="K814" s="9">
        <v>2</v>
      </c>
      <c r="L814" s="9">
        <v>2</v>
      </c>
      <c r="M814" s="11">
        <f aca="true" t="shared" si="248" ref="M814:M821">SUM(N814:O814)</f>
        <v>230.5</v>
      </c>
      <c r="N814" s="4">
        <v>102.5</v>
      </c>
      <c r="O814" s="4">
        <v>128</v>
      </c>
      <c r="P814" s="72">
        <f>M814*36430</f>
        <v>8397115</v>
      </c>
      <c r="Q814" s="72">
        <v>3728789.28</v>
      </c>
      <c r="R814" s="72">
        <v>1867330.28</v>
      </c>
      <c r="S814" s="72">
        <f aca="true" t="shared" si="249" ref="S814:S821">P814-Q814-R814</f>
        <v>2800995.4400000004</v>
      </c>
      <c r="T814" s="90"/>
      <c r="Z814" s="66"/>
      <c r="AA814" s="66"/>
    </row>
    <row r="815" spans="1:27" s="91" customFormat="1" ht="10.5">
      <c r="A815" s="6" t="s">
        <v>253</v>
      </c>
      <c r="B815" s="1" t="s">
        <v>1266</v>
      </c>
      <c r="C815" s="9">
        <v>67</v>
      </c>
      <c r="D815" s="10" t="s">
        <v>1387</v>
      </c>
      <c r="E815" s="8">
        <v>42704</v>
      </c>
      <c r="F815" s="8">
        <v>42734</v>
      </c>
      <c r="G815" s="9">
        <v>7</v>
      </c>
      <c r="H815" s="9">
        <v>7</v>
      </c>
      <c r="I815" s="3">
        <v>167.8</v>
      </c>
      <c r="J815" s="9">
        <f t="shared" si="247"/>
        <v>3</v>
      </c>
      <c r="K815" s="9">
        <v>1</v>
      </c>
      <c r="L815" s="9">
        <v>2</v>
      </c>
      <c r="M815" s="11">
        <f t="shared" si="248"/>
        <v>126.1</v>
      </c>
      <c r="N815" s="3">
        <v>52.1</v>
      </c>
      <c r="O815" s="3">
        <v>74</v>
      </c>
      <c r="P815" s="72">
        <f>M815*36430</f>
        <v>4593823</v>
      </c>
      <c r="Q815" s="72">
        <v>2039914.65</v>
      </c>
      <c r="R815" s="72">
        <v>1021563.33</v>
      </c>
      <c r="S815" s="72">
        <f t="shared" si="249"/>
        <v>1532345.02</v>
      </c>
      <c r="T815" s="90"/>
      <c r="Z815" s="66"/>
      <c r="AA815" s="66"/>
    </row>
    <row r="816" spans="1:27" s="91" customFormat="1" ht="10.5">
      <c r="A816" s="6" t="s">
        <v>247</v>
      </c>
      <c r="B816" s="1" t="s">
        <v>1268</v>
      </c>
      <c r="C816" s="9">
        <v>16</v>
      </c>
      <c r="D816" s="10" t="s">
        <v>1389</v>
      </c>
      <c r="E816" s="8">
        <v>42704</v>
      </c>
      <c r="F816" s="8">
        <v>42734</v>
      </c>
      <c r="G816" s="9">
        <v>12</v>
      </c>
      <c r="H816" s="9">
        <v>12</v>
      </c>
      <c r="I816" s="3">
        <v>217.5</v>
      </c>
      <c r="J816" s="9">
        <f t="shared" si="247"/>
        <v>5</v>
      </c>
      <c r="K816" s="9">
        <v>4</v>
      </c>
      <c r="L816" s="9">
        <v>1</v>
      </c>
      <c r="M816" s="11">
        <f t="shared" si="248"/>
        <v>169.2</v>
      </c>
      <c r="N816" s="3">
        <v>146.2</v>
      </c>
      <c r="O816" s="3">
        <v>23</v>
      </c>
      <c r="P816" s="72">
        <f aca="true" t="shared" si="250" ref="P816:P865">M816*36430</f>
        <v>6163956</v>
      </c>
      <c r="Q816" s="72">
        <v>2737141.63</v>
      </c>
      <c r="R816" s="72">
        <v>1370725.75</v>
      </c>
      <c r="S816" s="72">
        <f t="shared" si="249"/>
        <v>2056088.62</v>
      </c>
      <c r="T816" s="90"/>
      <c r="Z816" s="66"/>
      <c r="AA816" s="66"/>
    </row>
    <row r="817" spans="1:27" s="91" customFormat="1" ht="10.5">
      <c r="A817" s="6" t="s">
        <v>238</v>
      </c>
      <c r="B817" s="1" t="s">
        <v>1275</v>
      </c>
      <c r="C817" s="9">
        <v>65</v>
      </c>
      <c r="D817" s="10" t="s">
        <v>1394</v>
      </c>
      <c r="E817" s="8">
        <v>42704</v>
      </c>
      <c r="F817" s="8">
        <v>42734</v>
      </c>
      <c r="G817" s="9">
        <v>18</v>
      </c>
      <c r="H817" s="9">
        <v>18</v>
      </c>
      <c r="I817" s="3">
        <v>385.9</v>
      </c>
      <c r="J817" s="9">
        <f t="shared" si="247"/>
        <v>7</v>
      </c>
      <c r="K817" s="9">
        <v>3</v>
      </c>
      <c r="L817" s="9">
        <v>4</v>
      </c>
      <c r="M817" s="11">
        <f t="shared" si="248"/>
        <v>344.11</v>
      </c>
      <c r="N817" s="3">
        <v>146.7</v>
      </c>
      <c r="O817" s="3">
        <v>197.41</v>
      </c>
      <c r="P817" s="72">
        <f t="shared" si="250"/>
        <v>12535927.3</v>
      </c>
      <c r="Q817" s="72">
        <v>5566653.71</v>
      </c>
      <c r="R817" s="72">
        <v>2787709.44</v>
      </c>
      <c r="S817" s="72">
        <f t="shared" si="249"/>
        <v>4181564.150000001</v>
      </c>
      <c r="T817" s="90"/>
      <c r="Z817" s="66"/>
      <c r="AA817" s="66"/>
    </row>
    <row r="818" spans="1:27" s="91" customFormat="1" ht="10.5">
      <c r="A818" s="6" t="s">
        <v>307</v>
      </c>
      <c r="B818" s="1" t="s">
        <v>1276</v>
      </c>
      <c r="C818" s="9">
        <v>15</v>
      </c>
      <c r="D818" s="10" t="s">
        <v>1398</v>
      </c>
      <c r="E818" s="8">
        <v>42704</v>
      </c>
      <c r="F818" s="8">
        <v>42734</v>
      </c>
      <c r="G818" s="9">
        <v>10</v>
      </c>
      <c r="H818" s="9">
        <v>10</v>
      </c>
      <c r="I818" s="3">
        <v>220.7</v>
      </c>
      <c r="J818" s="9">
        <f t="shared" si="247"/>
        <v>2</v>
      </c>
      <c r="K818" s="9">
        <v>2</v>
      </c>
      <c r="L818" s="9">
        <v>0</v>
      </c>
      <c r="M818" s="11">
        <f t="shared" si="248"/>
        <v>96</v>
      </c>
      <c r="N818" s="3">
        <v>96</v>
      </c>
      <c r="O818" s="3">
        <v>0</v>
      </c>
      <c r="P818" s="72">
        <f t="shared" si="250"/>
        <v>3497280</v>
      </c>
      <c r="Q818" s="72">
        <v>1552988.16</v>
      </c>
      <c r="R818" s="72">
        <v>777716.74</v>
      </c>
      <c r="S818" s="72">
        <f t="shared" si="249"/>
        <v>1166575.1</v>
      </c>
      <c r="T818" s="90"/>
      <c r="Z818" s="66"/>
      <c r="AA818" s="66"/>
    </row>
    <row r="819" spans="1:27" s="91" customFormat="1" ht="10.5">
      <c r="A819" s="6" t="s">
        <v>308</v>
      </c>
      <c r="B819" s="1" t="s">
        <v>1280</v>
      </c>
      <c r="C819" s="9">
        <v>80</v>
      </c>
      <c r="D819" s="10" t="s">
        <v>1396</v>
      </c>
      <c r="E819" s="8">
        <v>42704</v>
      </c>
      <c r="F819" s="8">
        <v>42734</v>
      </c>
      <c r="G819" s="9">
        <v>6</v>
      </c>
      <c r="H819" s="9">
        <v>6</v>
      </c>
      <c r="I819" s="3">
        <v>156.2</v>
      </c>
      <c r="J819" s="9">
        <f t="shared" si="247"/>
        <v>4</v>
      </c>
      <c r="K819" s="9">
        <v>3</v>
      </c>
      <c r="L819" s="9">
        <v>1</v>
      </c>
      <c r="M819" s="11">
        <f t="shared" si="248"/>
        <v>143.89</v>
      </c>
      <c r="N819" s="3">
        <v>103.89</v>
      </c>
      <c r="O819" s="3">
        <v>40</v>
      </c>
      <c r="P819" s="72">
        <f t="shared" si="250"/>
        <v>5241912.699999999</v>
      </c>
      <c r="Q819" s="72">
        <v>2327702.78</v>
      </c>
      <c r="R819" s="72">
        <v>1165683.97</v>
      </c>
      <c r="S819" s="72">
        <f t="shared" si="249"/>
        <v>1748525.9499999995</v>
      </c>
      <c r="T819" s="90"/>
      <c r="Z819" s="66"/>
      <c r="AA819" s="66"/>
    </row>
    <row r="820" spans="1:27" s="91" customFormat="1" ht="10.5">
      <c r="A820" s="6" t="s">
        <v>309</v>
      </c>
      <c r="B820" s="1" t="s">
        <v>2303</v>
      </c>
      <c r="C820" s="9">
        <v>2</v>
      </c>
      <c r="D820" s="10">
        <v>40623</v>
      </c>
      <c r="E820" s="8">
        <v>42704</v>
      </c>
      <c r="F820" s="8">
        <v>42734</v>
      </c>
      <c r="G820" s="9">
        <v>16</v>
      </c>
      <c r="H820" s="9">
        <v>16</v>
      </c>
      <c r="I820" s="3">
        <v>176.9</v>
      </c>
      <c r="J820" s="9">
        <f t="shared" si="247"/>
        <v>6</v>
      </c>
      <c r="K820" s="9">
        <v>4</v>
      </c>
      <c r="L820" s="9">
        <v>2</v>
      </c>
      <c r="M820" s="11">
        <f t="shared" si="248"/>
        <v>176.9</v>
      </c>
      <c r="N820" s="3">
        <v>123.9</v>
      </c>
      <c r="O820" s="3">
        <v>53</v>
      </c>
      <c r="P820" s="72">
        <f t="shared" si="250"/>
        <v>6444467</v>
      </c>
      <c r="Q820" s="72">
        <v>2861704.23</v>
      </c>
      <c r="R820" s="72">
        <v>1433105.11</v>
      </c>
      <c r="S820" s="72">
        <f t="shared" si="249"/>
        <v>2149657.66</v>
      </c>
      <c r="T820" s="90"/>
      <c r="Z820" s="66"/>
      <c r="AA820" s="66"/>
    </row>
    <row r="821" spans="1:27" s="91" customFormat="1" ht="10.5">
      <c r="A821" s="6" t="s">
        <v>1378</v>
      </c>
      <c r="B821" s="1" t="s">
        <v>2304</v>
      </c>
      <c r="C821" s="9">
        <v>1</v>
      </c>
      <c r="D821" s="10">
        <v>40623</v>
      </c>
      <c r="E821" s="8">
        <v>42704</v>
      </c>
      <c r="F821" s="8">
        <v>42734</v>
      </c>
      <c r="G821" s="9">
        <v>12</v>
      </c>
      <c r="H821" s="9">
        <v>12</v>
      </c>
      <c r="I821" s="3">
        <v>136.86</v>
      </c>
      <c r="J821" s="9">
        <f t="shared" si="247"/>
        <v>4</v>
      </c>
      <c r="K821" s="9">
        <v>1</v>
      </c>
      <c r="L821" s="9">
        <v>3</v>
      </c>
      <c r="M821" s="11">
        <f t="shared" si="248"/>
        <v>136.86</v>
      </c>
      <c r="N821" s="3">
        <v>35</v>
      </c>
      <c r="O821" s="3">
        <v>101.86</v>
      </c>
      <c r="P821" s="72">
        <f t="shared" si="250"/>
        <v>4985809.800000001</v>
      </c>
      <c r="Q821" s="72">
        <v>2213978.75</v>
      </c>
      <c r="R821" s="72">
        <v>1108732.42</v>
      </c>
      <c r="S821" s="72">
        <f t="shared" si="249"/>
        <v>1663098.6300000008</v>
      </c>
      <c r="T821" s="90"/>
      <c r="Z821" s="66"/>
      <c r="AA821" s="66"/>
    </row>
    <row r="822" spans="1:27" s="91" customFormat="1" ht="21">
      <c r="A822" s="98"/>
      <c r="B822" s="87" t="s">
        <v>127</v>
      </c>
      <c r="C822" s="56"/>
      <c r="D822" s="83"/>
      <c r="E822" s="56"/>
      <c r="F822" s="56"/>
      <c r="G822" s="84"/>
      <c r="H822" s="84"/>
      <c r="I822" s="72"/>
      <c r="J822" s="84"/>
      <c r="K822" s="84"/>
      <c r="L822" s="84"/>
      <c r="M822" s="72"/>
      <c r="N822" s="72"/>
      <c r="O822" s="72"/>
      <c r="P822" s="72"/>
      <c r="Q822" s="72"/>
      <c r="R822" s="72"/>
      <c r="S822" s="72"/>
      <c r="T822" s="90"/>
      <c r="Z822" s="66"/>
      <c r="AA822" s="66"/>
    </row>
    <row r="823" spans="1:27" s="91" customFormat="1" ht="31.5">
      <c r="A823" s="98"/>
      <c r="B823" s="30" t="s">
        <v>2286</v>
      </c>
      <c r="C823" s="5" t="s">
        <v>1721</v>
      </c>
      <c r="D823" s="10" t="s">
        <v>1721</v>
      </c>
      <c r="E823" s="5" t="s">
        <v>1721</v>
      </c>
      <c r="F823" s="5" t="s">
        <v>1721</v>
      </c>
      <c r="G823" s="84">
        <f aca="true" t="shared" si="251" ref="G823:S823">SUM(G824:G833)</f>
        <v>62</v>
      </c>
      <c r="H823" s="84">
        <f t="shared" si="251"/>
        <v>62</v>
      </c>
      <c r="I823" s="72">
        <f t="shared" si="251"/>
        <v>1705.38</v>
      </c>
      <c r="J823" s="84">
        <f t="shared" si="251"/>
        <v>31</v>
      </c>
      <c r="K823" s="84">
        <f t="shared" si="251"/>
        <v>9</v>
      </c>
      <c r="L823" s="84">
        <f t="shared" si="251"/>
        <v>22</v>
      </c>
      <c r="M823" s="72">
        <f t="shared" si="251"/>
        <v>1233.81</v>
      </c>
      <c r="N823" s="72">
        <f t="shared" si="251"/>
        <v>429.1</v>
      </c>
      <c r="O823" s="72">
        <f t="shared" si="251"/>
        <v>804.7099999999999</v>
      </c>
      <c r="P823" s="72">
        <f t="shared" si="251"/>
        <v>44947698.300000004</v>
      </c>
      <c r="Q823" s="72">
        <f t="shared" si="251"/>
        <v>19959295.03</v>
      </c>
      <c r="R823" s="72">
        <f t="shared" si="251"/>
        <v>9995361.31</v>
      </c>
      <c r="S823" s="72">
        <f t="shared" si="251"/>
        <v>14993041.96</v>
      </c>
      <c r="T823" s="90"/>
      <c r="Z823" s="66"/>
      <c r="AA823" s="66"/>
    </row>
    <row r="824" spans="1:27" s="91" customFormat="1" ht="10.5">
      <c r="A824" s="6" t="s">
        <v>1377</v>
      </c>
      <c r="B824" s="6" t="s">
        <v>2236</v>
      </c>
      <c r="C824" s="7" t="s">
        <v>1896</v>
      </c>
      <c r="D824" s="10">
        <v>34465</v>
      </c>
      <c r="E824" s="8">
        <v>42704</v>
      </c>
      <c r="F824" s="8">
        <v>42734</v>
      </c>
      <c r="G824" s="9">
        <v>2</v>
      </c>
      <c r="H824" s="9">
        <v>2</v>
      </c>
      <c r="I824" s="3">
        <v>122.98</v>
      </c>
      <c r="J824" s="9">
        <f>SUM(K824:L824)</f>
        <v>2</v>
      </c>
      <c r="K824" s="9">
        <v>0</v>
      </c>
      <c r="L824" s="9">
        <v>2</v>
      </c>
      <c r="M824" s="11">
        <f aca="true" t="shared" si="252" ref="M824:M833">SUM(N824:O824)</f>
        <v>61.59</v>
      </c>
      <c r="N824" s="3">
        <v>0</v>
      </c>
      <c r="O824" s="3">
        <v>61.59</v>
      </c>
      <c r="P824" s="72">
        <f t="shared" si="250"/>
        <v>2243723.7</v>
      </c>
      <c r="Q824" s="72">
        <v>996338.97</v>
      </c>
      <c r="R824" s="72">
        <v>498953.89</v>
      </c>
      <c r="S824" s="72">
        <f aca="true" t="shared" si="253" ref="S824:S833">P824-Q824-R824</f>
        <v>748430.8400000002</v>
      </c>
      <c r="T824" s="90"/>
      <c r="Z824" s="66"/>
      <c r="AA824" s="66"/>
    </row>
    <row r="825" spans="1:27" ht="11.25" customHeight="1">
      <c r="A825" s="6" t="s">
        <v>310</v>
      </c>
      <c r="B825" s="6" t="s">
        <v>1488</v>
      </c>
      <c r="C825" s="7" t="s">
        <v>130</v>
      </c>
      <c r="D825" s="10">
        <v>37888</v>
      </c>
      <c r="E825" s="8">
        <v>42704</v>
      </c>
      <c r="F825" s="8">
        <v>42734</v>
      </c>
      <c r="G825" s="9">
        <v>4</v>
      </c>
      <c r="H825" s="9">
        <v>4</v>
      </c>
      <c r="I825" s="3">
        <v>117.78</v>
      </c>
      <c r="J825" s="9">
        <f aca="true" t="shared" si="254" ref="J825:J833">SUM(K825:L825)</f>
        <v>3</v>
      </c>
      <c r="K825" s="9">
        <v>1</v>
      </c>
      <c r="L825" s="9">
        <v>2</v>
      </c>
      <c r="M825" s="11">
        <f t="shared" si="252"/>
        <v>106.7</v>
      </c>
      <c r="N825" s="3">
        <v>42.3</v>
      </c>
      <c r="O825" s="3">
        <v>64.4</v>
      </c>
      <c r="P825" s="72">
        <f t="shared" si="250"/>
        <v>3887081</v>
      </c>
      <c r="Q825" s="72">
        <v>1726081.63</v>
      </c>
      <c r="R825" s="72">
        <v>864399.75</v>
      </c>
      <c r="S825" s="72">
        <f t="shared" si="253"/>
        <v>1296599.62</v>
      </c>
      <c r="T825" s="5"/>
      <c r="Z825" s="66"/>
      <c r="AA825" s="66"/>
    </row>
    <row r="826" spans="1:27" ht="10.5">
      <c r="A826" s="6" t="s">
        <v>311</v>
      </c>
      <c r="B826" s="6" t="s">
        <v>1483</v>
      </c>
      <c r="C826" s="7" t="s">
        <v>131</v>
      </c>
      <c r="D826" s="10">
        <v>38287</v>
      </c>
      <c r="E826" s="8">
        <v>42704</v>
      </c>
      <c r="F826" s="8">
        <v>42734</v>
      </c>
      <c r="G826" s="9">
        <v>9</v>
      </c>
      <c r="H826" s="9">
        <v>9</v>
      </c>
      <c r="I826" s="3">
        <v>220.2</v>
      </c>
      <c r="J826" s="9">
        <f t="shared" si="254"/>
        <v>6</v>
      </c>
      <c r="K826" s="9">
        <v>1</v>
      </c>
      <c r="L826" s="9">
        <v>5</v>
      </c>
      <c r="M826" s="11">
        <f t="shared" si="252"/>
        <v>220.20000000000002</v>
      </c>
      <c r="N826" s="3">
        <v>30.3</v>
      </c>
      <c r="O826" s="3">
        <v>189.9</v>
      </c>
      <c r="P826" s="72">
        <f t="shared" si="250"/>
        <v>8021886.000000001</v>
      </c>
      <c r="Q826" s="72">
        <v>3562166.59</v>
      </c>
      <c r="R826" s="72">
        <v>1783887.76</v>
      </c>
      <c r="S826" s="72">
        <f t="shared" si="253"/>
        <v>2675831.6500000013</v>
      </c>
      <c r="T826" s="5"/>
      <c r="Z826" s="66"/>
      <c r="AA826" s="66"/>
    </row>
    <row r="827" spans="1:27" ht="10.5">
      <c r="A827" s="6" t="s">
        <v>312</v>
      </c>
      <c r="B827" s="6" t="s">
        <v>1489</v>
      </c>
      <c r="C827" s="7" t="s">
        <v>129</v>
      </c>
      <c r="D827" s="10">
        <v>38287</v>
      </c>
      <c r="E827" s="8">
        <v>42704</v>
      </c>
      <c r="F827" s="8">
        <v>42734</v>
      </c>
      <c r="G827" s="9">
        <v>5</v>
      </c>
      <c r="H827" s="9">
        <v>5</v>
      </c>
      <c r="I827" s="3">
        <v>113.28</v>
      </c>
      <c r="J827" s="9">
        <f t="shared" si="254"/>
        <v>3</v>
      </c>
      <c r="K827" s="9">
        <v>0</v>
      </c>
      <c r="L827" s="9">
        <v>3</v>
      </c>
      <c r="M827" s="11">
        <f t="shared" si="252"/>
        <v>85</v>
      </c>
      <c r="N827" s="3">
        <v>0</v>
      </c>
      <c r="O827" s="3">
        <v>85</v>
      </c>
      <c r="P827" s="72">
        <f t="shared" si="250"/>
        <v>3096550</v>
      </c>
      <c r="Q827" s="72">
        <v>1375041.6</v>
      </c>
      <c r="R827" s="72">
        <v>688603.36</v>
      </c>
      <c r="S827" s="72">
        <f t="shared" si="253"/>
        <v>1032905.0399999999</v>
      </c>
      <c r="T827" s="5"/>
      <c r="Z827" s="66"/>
      <c r="AA827" s="66"/>
    </row>
    <row r="828" spans="1:27" ht="10.5">
      <c r="A828" s="6" t="s">
        <v>867</v>
      </c>
      <c r="B828" s="6" t="s">
        <v>1490</v>
      </c>
      <c r="C828" s="7" t="s">
        <v>128</v>
      </c>
      <c r="D828" s="10">
        <v>38287</v>
      </c>
      <c r="E828" s="8">
        <v>42704</v>
      </c>
      <c r="F828" s="8">
        <v>42734</v>
      </c>
      <c r="G828" s="9">
        <v>12</v>
      </c>
      <c r="H828" s="9">
        <v>12</v>
      </c>
      <c r="I828" s="3">
        <v>404.44</v>
      </c>
      <c r="J828" s="9">
        <f t="shared" si="254"/>
        <v>7</v>
      </c>
      <c r="K828" s="9">
        <v>2</v>
      </c>
      <c r="L828" s="9">
        <v>5</v>
      </c>
      <c r="M828" s="11">
        <f t="shared" si="252"/>
        <v>319.4</v>
      </c>
      <c r="N828" s="3">
        <v>74.7</v>
      </c>
      <c r="O828" s="3">
        <v>244.7</v>
      </c>
      <c r="P828" s="72">
        <f t="shared" si="250"/>
        <v>11635742</v>
      </c>
      <c r="Q828" s="72">
        <v>5166921.03</v>
      </c>
      <c r="R828" s="72">
        <v>2587528.39</v>
      </c>
      <c r="S828" s="72">
        <f t="shared" si="253"/>
        <v>3881292.5799999996</v>
      </c>
      <c r="T828" s="5"/>
      <c r="Z828" s="66"/>
      <c r="AA828" s="66"/>
    </row>
    <row r="829" spans="1:27" s="55" customFormat="1" ht="10.5">
      <c r="A829" s="6" t="s">
        <v>313</v>
      </c>
      <c r="B829" s="6" t="s">
        <v>2237</v>
      </c>
      <c r="C829" s="7" t="s">
        <v>259</v>
      </c>
      <c r="D829" s="10">
        <v>38532</v>
      </c>
      <c r="E829" s="8">
        <v>42704</v>
      </c>
      <c r="F829" s="8">
        <v>42734</v>
      </c>
      <c r="G829" s="9">
        <v>1</v>
      </c>
      <c r="H829" s="9">
        <v>1</v>
      </c>
      <c r="I829" s="3">
        <v>90.2</v>
      </c>
      <c r="J829" s="9">
        <f t="shared" si="254"/>
        <v>1</v>
      </c>
      <c r="K829" s="9">
        <v>1</v>
      </c>
      <c r="L829" s="9">
        <v>0</v>
      </c>
      <c r="M829" s="11">
        <f t="shared" si="252"/>
        <v>45.5</v>
      </c>
      <c r="N829" s="3">
        <v>45.5</v>
      </c>
      <c r="O829" s="3">
        <v>0</v>
      </c>
      <c r="P829" s="72">
        <f t="shared" si="250"/>
        <v>1657565</v>
      </c>
      <c r="Q829" s="72">
        <v>736051.68</v>
      </c>
      <c r="R829" s="72">
        <v>368605.33</v>
      </c>
      <c r="S829" s="72">
        <f t="shared" si="253"/>
        <v>552907.99</v>
      </c>
      <c r="T829" s="56"/>
      <c r="Z829" s="66"/>
      <c r="AA829" s="66"/>
    </row>
    <row r="830" spans="1:27" s="55" customFormat="1" ht="10.5">
      <c r="A830" s="6" t="s">
        <v>314</v>
      </c>
      <c r="B830" s="6" t="s">
        <v>1487</v>
      </c>
      <c r="C830" s="7" t="s">
        <v>2226</v>
      </c>
      <c r="D830" s="10">
        <v>39204</v>
      </c>
      <c r="E830" s="8">
        <v>42704</v>
      </c>
      <c r="F830" s="8">
        <v>42734</v>
      </c>
      <c r="G830" s="9">
        <v>7</v>
      </c>
      <c r="H830" s="9">
        <v>7</v>
      </c>
      <c r="I830" s="3">
        <v>120</v>
      </c>
      <c r="J830" s="9">
        <f t="shared" si="254"/>
        <v>1</v>
      </c>
      <c r="K830" s="9">
        <v>1</v>
      </c>
      <c r="L830" s="9">
        <v>0</v>
      </c>
      <c r="M830" s="11">
        <f t="shared" si="252"/>
        <v>58</v>
      </c>
      <c r="N830" s="3">
        <v>58</v>
      </c>
      <c r="O830" s="3">
        <v>0</v>
      </c>
      <c r="P830" s="72">
        <f t="shared" si="250"/>
        <v>2112940</v>
      </c>
      <c r="Q830" s="72">
        <v>938263.68</v>
      </c>
      <c r="R830" s="72">
        <v>469870.53</v>
      </c>
      <c r="S830" s="72">
        <f t="shared" si="253"/>
        <v>704805.7899999998</v>
      </c>
      <c r="T830" s="56"/>
      <c r="Z830" s="66"/>
      <c r="AA830" s="66"/>
    </row>
    <row r="831" spans="1:27" s="91" customFormat="1" ht="10.5">
      <c r="A831" s="6" t="s">
        <v>315</v>
      </c>
      <c r="B831" s="6" t="s">
        <v>1486</v>
      </c>
      <c r="C831" s="7" t="s">
        <v>1723</v>
      </c>
      <c r="D831" s="10">
        <v>39489</v>
      </c>
      <c r="E831" s="8">
        <v>42704</v>
      </c>
      <c r="F831" s="8">
        <v>42734</v>
      </c>
      <c r="G831" s="9">
        <v>11</v>
      </c>
      <c r="H831" s="9">
        <v>11</v>
      </c>
      <c r="I831" s="3">
        <v>255.05</v>
      </c>
      <c r="J831" s="9">
        <f t="shared" si="254"/>
        <v>3</v>
      </c>
      <c r="K831" s="9">
        <v>3</v>
      </c>
      <c r="L831" s="9">
        <v>0</v>
      </c>
      <c r="M831" s="11">
        <f t="shared" si="252"/>
        <v>178.3</v>
      </c>
      <c r="N831" s="3">
        <v>178.3</v>
      </c>
      <c r="O831" s="3">
        <v>0</v>
      </c>
      <c r="P831" s="72">
        <f t="shared" si="250"/>
        <v>6495469</v>
      </c>
      <c r="Q831" s="72">
        <v>2884351.97</v>
      </c>
      <c r="R831" s="72">
        <v>1444446.81</v>
      </c>
      <c r="S831" s="72">
        <f t="shared" si="253"/>
        <v>2166670.2199999997</v>
      </c>
      <c r="T831" s="90"/>
      <c r="Z831" s="66"/>
      <c r="AA831" s="66"/>
    </row>
    <row r="832" spans="1:27" s="91" customFormat="1" ht="10.5">
      <c r="A832" s="6" t="s">
        <v>316</v>
      </c>
      <c r="B832" s="6" t="s">
        <v>1485</v>
      </c>
      <c r="C832" s="7" t="s">
        <v>238</v>
      </c>
      <c r="D832" s="10">
        <v>39741</v>
      </c>
      <c r="E832" s="8">
        <v>42704</v>
      </c>
      <c r="F832" s="8">
        <v>42734</v>
      </c>
      <c r="G832" s="9">
        <v>4</v>
      </c>
      <c r="H832" s="9">
        <v>4</v>
      </c>
      <c r="I832" s="3">
        <v>147.45</v>
      </c>
      <c r="J832" s="9">
        <f t="shared" si="254"/>
        <v>2</v>
      </c>
      <c r="K832" s="9">
        <v>0</v>
      </c>
      <c r="L832" s="9">
        <v>2</v>
      </c>
      <c r="M832" s="11">
        <f t="shared" si="252"/>
        <v>73.52</v>
      </c>
      <c r="N832" s="3">
        <v>0</v>
      </c>
      <c r="O832" s="3">
        <v>73.52</v>
      </c>
      <c r="P832" s="72">
        <f t="shared" si="250"/>
        <v>2678333.5999999996</v>
      </c>
      <c r="Q832" s="72">
        <v>1189330.1</v>
      </c>
      <c r="R832" s="72">
        <v>595601.4</v>
      </c>
      <c r="S832" s="72">
        <f t="shared" si="253"/>
        <v>893402.0999999995</v>
      </c>
      <c r="T832" s="90"/>
      <c r="Z832" s="66"/>
      <c r="AA832" s="66"/>
    </row>
    <row r="833" spans="1:27" s="91" customFormat="1" ht="10.5">
      <c r="A833" s="6" t="s">
        <v>317</v>
      </c>
      <c r="B833" s="6" t="s">
        <v>1484</v>
      </c>
      <c r="C833" s="7" t="s">
        <v>867</v>
      </c>
      <c r="D833" s="10">
        <v>39743</v>
      </c>
      <c r="E833" s="8">
        <v>42704</v>
      </c>
      <c r="F833" s="8">
        <v>42734</v>
      </c>
      <c r="G833" s="9">
        <v>7</v>
      </c>
      <c r="H833" s="9">
        <v>7</v>
      </c>
      <c r="I833" s="3">
        <v>114</v>
      </c>
      <c r="J833" s="9">
        <f t="shared" si="254"/>
        <v>3</v>
      </c>
      <c r="K833" s="9">
        <v>0</v>
      </c>
      <c r="L833" s="9">
        <v>3</v>
      </c>
      <c r="M833" s="11">
        <f t="shared" si="252"/>
        <v>85.6</v>
      </c>
      <c r="N833" s="3">
        <v>0</v>
      </c>
      <c r="O833" s="3">
        <v>85.6</v>
      </c>
      <c r="P833" s="72">
        <f t="shared" si="250"/>
        <v>3118408</v>
      </c>
      <c r="Q833" s="72">
        <v>1384747.78</v>
      </c>
      <c r="R833" s="72">
        <v>693464.09</v>
      </c>
      <c r="S833" s="72">
        <f t="shared" si="253"/>
        <v>1040196.13</v>
      </c>
      <c r="T833" s="90"/>
      <c r="Z833" s="66"/>
      <c r="AA833" s="66"/>
    </row>
    <row r="834" spans="1:27" s="91" customFormat="1" ht="21">
      <c r="A834" s="98"/>
      <c r="B834" s="1" t="s">
        <v>2266</v>
      </c>
      <c r="C834" s="3"/>
      <c r="D834" s="10"/>
      <c r="E834" s="3"/>
      <c r="F834" s="3"/>
      <c r="G834" s="84"/>
      <c r="H834" s="84"/>
      <c r="I834" s="72"/>
      <c r="J834" s="84"/>
      <c r="K834" s="84"/>
      <c r="L834" s="84"/>
      <c r="M834" s="72"/>
      <c r="N834" s="72"/>
      <c r="O834" s="72"/>
      <c r="P834" s="72"/>
      <c r="Q834" s="72"/>
      <c r="R834" s="72"/>
      <c r="S834" s="72"/>
      <c r="T834" s="90"/>
      <c r="Z834" s="66"/>
      <c r="AA834" s="66"/>
    </row>
    <row r="835" spans="1:27" s="91" customFormat="1" ht="31.5">
      <c r="A835" s="31"/>
      <c r="B835" s="1" t="s">
        <v>2289</v>
      </c>
      <c r="C835" s="5" t="s">
        <v>1721</v>
      </c>
      <c r="D835" s="10" t="s">
        <v>1721</v>
      </c>
      <c r="E835" s="5" t="s">
        <v>1721</v>
      </c>
      <c r="F835" s="5" t="s">
        <v>1721</v>
      </c>
      <c r="G835" s="9">
        <f>SUM(G836:G837)</f>
        <v>21</v>
      </c>
      <c r="H835" s="9">
        <f aca="true" t="shared" si="255" ref="H835:S835">SUM(H836:H837)</f>
        <v>21</v>
      </c>
      <c r="I835" s="11">
        <f t="shared" si="255"/>
        <v>503.4</v>
      </c>
      <c r="J835" s="9">
        <f t="shared" si="255"/>
        <v>11</v>
      </c>
      <c r="K835" s="9">
        <f t="shared" si="255"/>
        <v>1</v>
      </c>
      <c r="L835" s="9">
        <f t="shared" si="255"/>
        <v>10</v>
      </c>
      <c r="M835" s="11">
        <f t="shared" si="255"/>
        <v>462.15</v>
      </c>
      <c r="N835" s="11">
        <f t="shared" si="255"/>
        <v>32.3</v>
      </c>
      <c r="O835" s="11">
        <f t="shared" si="255"/>
        <v>429.84999999999997</v>
      </c>
      <c r="P835" s="11">
        <f t="shared" si="255"/>
        <v>16836124.5</v>
      </c>
      <c r="Q835" s="11">
        <f t="shared" si="255"/>
        <v>7476182.07</v>
      </c>
      <c r="R835" s="11">
        <f t="shared" si="255"/>
        <v>3743976.97</v>
      </c>
      <c r="S835" s="11">
        <f t="shared" si="255"/>
        <v>5615965.460000001</v>
      </c>
      <c r="T835" s="90"/>
      <c r="Z835" s="66"/>
      <c r="AA835" s="66"/>
    </row>
    <row r="836" spans="1:27" s="91" customFormat="1" ht="10.5">
      <c r="A836" s="31">
        <v>110</v>
      </c>
      <c r="B836" s="1" t="s">
        <v>1492</v>
      </c>
      <c r="C836" s="9">
        <v>77</v>
      </c>
      <c r="D836" s="10" t="s">
        <v>2268</v>
      </c>
      <c r="E836" s="8">
        <v>42704</v>
      </c>
      <c r="F836" s="8">
        <v>42734</v>
      </c>
      <c r="G836" s="9">
        <v>14</v>
      </c>
      <c r="H836" s="9">
        <v>14</v>
      </c>
      <c r="I836" s="3">
        <v>411.4</v>
      </c>
      <c r="J836" s="9">
        <f>SUM(K836:L836)</f>
        <v>8</v>
      </c>
      <c r="K836" s="9">
        <v>0</v>
      </c>
      <c r="L836" s="9">
        <v>8</v>
      </c>
      <c r="M836" s="11">
        <f>SUM(N836:O836)</f>
        <v>370.15</v>
      </c>
      <c r="N836" s="3">
        <v>0</v>
      </c>
      <c r="O836" s="3">
        <v>370.15</v>
      </c>
      <c r="P836" s="72">
        <f t="shared" si="250"/>
        <v>13484564.5</v>
      </c>
      <c r="Q836" s="72">
        <v>5987901.75</v>
      </c>
      <c r="R836" s="72">
        <v>2998665.1</v>
      </c>
      <c r="S836" s="72">
        <f>P836-Q836-R836</f>
        <v>4497997.65</v>
      </c>
      <c r="T836" s="90"/>
      <c r="Z836" s="66"/>
      <c r="AA836" s="66"/>
    </row>
    <row r="837" spans="1:27" s="91" customFormat="1" ht="10.5">
      <c r="A837" s="31">
        <v>111</v>
      </c>
      <c r="B837" s="1" t="s">
        <v>1491</v>
      </c>
      <c r="C837" s="9">
        <v>113</v>
      </c>
      <c r="D837" s="10" t="s">
        <v>2267</v>
      </c>
      <c r="E837" s="8">
        <v>42704</v>
      </c>
      <c r="F837" s="8">
        <v>42734</v>
      </c>
      <c r="G837" s="9">
        <v>7</v>
      </c>
      <c r="H837" s="9">
        <v>7</v>
      </c>
      <c r="I837" s="3">
        <v>92</v>
      </c>
      <c r="J837" s="9">
        <f>SUM(K837:L837)</f>
        <v>3</v>
      </c>
      <c r="K837" s="9">
        <v>1</v>
      </c>
      <c r="L837" s="9">
        <v>2</v>
      </c>
      <c r="M837" s="11">
        <f>SUM(N837:O837)</f>
        <v>92</v>
      </c>
      <c r="N837" s="3">
        <v>32.3</v>
      </c>
      <c r="O837" s="3">
        <v>59.7</v>
      </c>
      <c r="P837" s="72">
        <f t="shared" si="250"/>
        <v>3351560</v>
      </c>
      <c r="Q837" s="72">
        <v>1488280.32</v>
      </c>
      <c r="R837" s="72">
        <v>745311.87</v>
      </c>
      <c r="S837" s="72">
        <f>P837-Q837-R837</f>
        <v>1117967.81</v>
      </c>
      <c r="T837" s="90"/>
      <c r="Z837" s="66"/>
      <c r="AA837" s="66"/>
    </row>
    <row r="838" spans="1:27" s="91" customFormat="1" ht="21.75" customHeight="1">
      <c r="A838" s="98"/>
      <c r="B838" s="203" t="s">
        <v>132</v>
      </c>
      <c r="C838" s="7"/>
      <c r="D838" s="83"/>
      <c r="E838" s="206"/>
      <c r="F838" s="206"/>
      <c r="G838" s="84"/>
      <c r="H838" s="84"/>
      <c r="I838" s="72"/>
      <c r="J838" s="84"/>
      <c r="K838" s="84"/>
      <c r="L838" s="84"/>
      <c r="M838" s="72"/>
      <c r="N838" s="72"/>
      <c r="O838" s="72"/>
      <c r="P838" s="72"/>
      <c r="Q838" s="72"/>
      <c r="R838" s="72"/>
      <c r="S838" s="72"/>
      <c r="T838" s="90"/>
      <c r="Z838" s="66"/>
      <c r="AA838" s="66"/>
    </row>
    <row r="839" spans="1:27" s="91" customFormat="1" ht="21">
      <c r="A839" s="98"/>
      <c r="B839" s="30" t="s">
        <v>1246</v>
      </c>
      <c r="C839" s="5"/>
      <c r="D839" s="10"/>
      <c r="E839" s="5"/>
      <c r="F839" s="5"/>
      <c r="G839" s="9"/>
      <c r="H839" s="9"/>
      <c r="I839" s="11"/>
      <c r="J839" s="9"/>
      <c r="K839" s="9"/>
      <c r="L839" s="9"/>
      <c r="M839" s="11"/>
      <c r="N839" s="11"/>
      <c r="O839" s="11"/>
      <c r="P839" s="72"/>
      <c r="Q839" s="72"/>
      <c r="R839" s="72"/>
      <c r="S839" s="72"/>
      <c r="T839" s="90"/>
      <c r="Z839" s="66"/>
      <c r="AA839" s="66"/>
    </row>
    <row r="840" spans="1:27" s="91" customFormat="1" ht="31.5">
      <c r="A840" s="98"/>
      <c r="B840" s="1" t="s">
        <v>2281</v>
      </c>
      <c r="C840" s="5" t="s">
        <v>1721</v>
      </c>
      <c r="D840" s="10" t="s">
        <v>1721</v>
      </c>
      <c r="E840" s="5" t="s">
        <v>1721</v>
      </c>
      <c r="F840" s="5" t="s">
        <v>1721</v>
      </c>
      <c r="G840" s="9">
        <f aca="true" t="shared" si="256" ref="G840:S840">SUM(G841:G845)</f>
        <v>95</v>
      </c>
      <c r="H840" s="9">
        <f t="shared" si="256"/>
        <v>95</v>
      </c>
      <c r="I840" s="11">
        <f t="shared" si="256"/>
        <v>2134.7000000000003</v>
      </c>
      <c r="J840" s="9">
        <f t="shared" si="256"/>
        <v>33</v>
      </c>
      <c r="K840" s="9">
        <f t="shared" si="256"/>
        <v>17</v>
      </c>
      <c r="L840" s="9">
        <f t="shared" si="256"/>
        <v>16</v>
      </c>
      <c r="M840" s="11">
        <f t="shared" si="256"/>
        <v>1465.34</v>
      </c>
      <c r="N840" s="11">
        <f t="shared" si="256"/>
        <v>703.1999999999999</v>
      </c>
      <c r="O840" s="11">
        <f t="shared" si="256"/>
        <v>762.1400000000001</v>
      </c>
      <c r="P840" s="11">
        <f t="shared" si="256"/>
        <v>53382336.199999996</v>
      </c>
      <c r="Q840" s="11">
        <f t="shared" si="256"/>
        <v>23704746.61</v>
      </c>
      <c r="R840" s="11">
        <f t="shared" si="256"/>
        <v>11871035.830000002</v>
      </c>
      <c r="S840" s="11">
        <f t="shared" si="256"/>
        <v>17806553.759999998</v>
      </c>
      <c r="T840" s="90"/>
      <c r="Z840" s="66"/>
      <c r="AA840" s="66"/>
    </row>
    <row r="841" spans="1:27" s="91" customFormat="1" ht="10.5">
      <c r="A841" s="6" t="s">
        <v>1304</v>
      </c>
      <c r="B841" s="1" t="s">
        <v>264</v>
      </c>
      <c r="C841" s="3" t="s">
        <v>1730</v>
      </c>
      <c r="D841" s="10" t="s">
        <v>1247</v>
      </c>
      <c r="E841" s="8">
        <v>42704</v>
      </c>
      <c r="F841" s="8">
        <v>42734</v>
      </c>
      <c r="G841" s="9">
        <v>10</v>
      </c>
      <c r="H841" s="9">
        <v>10</v>
      </c>
      <c r="I841" s="3">
        <v>653</v>
      </c>
      <c r="J841" s="9">
        <f>SUM(K841:L841)</f>
        <v>5</v>
      </c>
      <c r="K841" s="9">
        <v>0</v>
      </c>
      <c r="L841" s="9">
        <v>5</v>
      </c>
      <c r="M841" s="11">
        <f>SUM(N841:O841)</f>
        <v>183.14</v>
      </c>
      <c r="N841" s="3">
        <v>0</v>
      </c>
      <c r="O841" s="3">
        <v>183.14</v>
      </c>
      <c r="P841" s="72">
        <f t="shared" si="250"/>
        <v>6671790.199999999</v>
      </c>
      <c r="Q841" s="72">
        <v>2962648.46</v>
      </c>
      <c r="R841" s="72">
        <v>1483656.7</v>
      </c>
      <c r="S841" s="72">
        <f>P841-Q841-R841</f>
        <v>2225485.039999999</v>
      </c>
      <c r="T841" s="90"/>
      <c r="Z841" s="66"/>
      <c r="AA841" s="66"/>
    </row>
    <row r="842" spans="1:27" s="91" customFormat="1" ht="10.5">
      <c r="A842" s="6" t="s">
        <v>320</v>
      </c>
      <c r="B842" s="1" t="s">
        <v>267</v>
      </c>
      <c r="C842" s="3" t="s">
        <v>1519</v>
      </c>
      <c r="D842" s="10" t="s">
        <v>1249</v>
      </c>
      <c r="E842" s="8">
        <v>42704</v>
      </c>
      <c r="F842" s="8">
        <v>42734</v>
      </c>
      <c r="G842" s="9">
        <v>3</v>
      </c>
      <c r="H842" s="9">
        <v>3</v>
      </c>
      <c r="I842" s="3">
        <v>98</v>
      </c>
      <c r="J842" s="9">
        <f>SUM(K842:L842)</f>
        <v>1</v>
      </c>
      <c r="K842" s="9">
        <v>0</v>
      </c>
      <c r="L842" s="9">
        <v>1</v>
      </c>
      <c r="M842" s="11">
        <f>SUM(N842:O842)</f>
        <v>49</v>
      </c>
      <c r="N842" s="3">
        <v>0</v>
      </c>
      <c r="O842" s="3">
        <v>49</v>
      </c>
      <c r="P842" s="72">
        <f t="shared" si="250"/>
        <v>1785070</v>
      </c>
      <c r="Q842" s="72">
        <v>792671.04</v>
      </c>
      <c r="R842" s="72">
        <v>396959.58</v>
      </c>
      <c r="S842" s="72">
        <f>P842-Q842-R842</f>
        <v>595439.3799999999</v>
      </c>
      <c r="T842" s="90"/>
      <c r="Z842" s="66"/>
      <c r="AA842" s="66"/>
    </row>
    <row r="843" spans="1:27" s="91" customFormat="1" ht="10.5">
      <c r="A843" s="6" t="s">
        <v>1299</v>
      </c>
      <c r="B843" s="1" t="s">
        <v>268</v>
      </c>
      <c r="C843" s="3" t="s">
        <v>1896</v>
      </c>
      <c r="D843" s="10" t="s">
        <v>1249</v>
      </c>
      <c r="E843" s="8">
        <v>42704</v>
      </c>
      <c r="F843" s="8">
        <v>42734</v>
      </c>
      <c r="G843" s="9">
        <v>26</v>
      </c>
      <c r="H843" s="9">
        <v>26</v>
      </c>
      <c r="I843" s="3">
        <v>475.4</v>
      </c>
      <c r="J843" s="9">
        <f>SUM(K843:L843)</f>
        <v>9</v>
      </c>
      <c r="K843" s="9">
        <v>7</v>
      </c>
      <c r="L843" s="9">
        <v>2</v>
      </c>
      <c r="M843" s="11">
        <f>SUM(N843:O843)</f>
        <v>356.09999999999997</v>
      </c>
      <c r="N843" s="3">
        <v>266.4</v>
      </c>
      <c r="O843" s="3">
        <v>89.7</v>
      </c>
      <c r="P843" s="72">
        <f t="shared" si="250"/>
        <v>12972722.999999998</v>
      </c>
      <c r="Q843" s="72">
        <v>5760615.47</v>
      </c>
      <c r="R843" s="72">
        <v>2884843.01</v>
      </c>
      <c r="S843" s="72">
        <f>P843-Q843-R843</f>
        <v>4327264.519999999</v>
      </c>
      <c r="T843" s="90"/>
      <c r="Z843" s="66"/>
      <c r="AA843" s="66"/>
    </row>
    <row r="844" spans="1:27" s="91" customFormat="1" ht="10.5">
      <c r="A844" s="6" t="s">
        <v>1300</v>
      </c>
      <c r="B844" s="1" t="s">
        <v>265</v>
      </c>
      <c r="C844" s="3" t="s">
        <v>850</v>
      </c>
      <c r="D844" s="10" t="s">
        <v>1248</v>
      </c>
      <c r="E844" s="8">
        <v>42704</v>
      </c>
      <c r="F844" s="8">
        <v>42734</v>
      </c>
      <c r="G844" s="9">
        <v>32</v>
      </c>
      <c r="H844" s="9">
        <v>32</v>
      </c>
      <c r="I844" s="3">
        <v>543.2</v>
      </c>
      <c r="J844" s="9">
        <f>SUM(K844:L844)</f>
        <v>10</v>
      </c>
      <c r="K844" s="9">
        <v>4</v>
      </c>
      <c r="L844" s="9">
        <v>6</v>
      </c>
      <c r="M844" s="11">
        <f>SUM(N844:O844)</f>
        <v>512</v>
      </c>
      <c r="N844" s="3">
        <v>157.4</v>
      </c>
      <c r="O844" s="3">
        <v>354.6</v>
      </c>
      <c r="P844" s="72">
        <f t="shared" si="250"/>
        <v>18652160</v>
      </c>
      <c r="Q844" s="72">
        <v>8282603.54</v>
      </c>
      <c r="R844" s="72">
        <v>4147822.58</v>
      </c>
      <c r="S844" s="72">
        <f>P844-Q844-R844</f>
        <v>6221733.880000001</v>
      </c>
      <c r="T844" s="90"/>
      <c r="Z844" s="66"/>
      <c r="AA844" s="66"/>
    </row>
    <row r="845" spans="1:27" s="94" customFormat="1" ht="10.5">
      <c r="A845" s="6" t="s">
        <v>321</v>
      </c>
      <c r="B845" s="1" t="s">
        <v>266</v>
      </c>
      <c r="C845" s="3" t="s">
        <v>1727</v>
      </c>
      <c r="D845" s="10" t="s">
        <v>1248</v>
      </c>
      <c r="E845" s="8">
        <v>42704</v>
      </c>
      <c r="F845" s="8">
        <v>42734</v>
      </c>
      <c r="G845" s="9">
        <v>24</v>
      </c>
      <c r="H845" s="9">
        <v>24</v>
      </c>
      <c r="I845" s="3">
        <v>365.1</v>
      </c>
      <c r="J845" s="9">
        <f>SUM(K845:L845)</f>
        <v>8</v>
      </c>
      <c r="K845" s="9">
        <v>6</v>
      </c>
      <c r="L845" s="9">
        <v>2</v>
      </c>
      <c r="M845" s="11">
        <f>SUM(N845:O845)</f>
        <v>365.09999999999997</v>
      </c>
      <c r="N845" s="3">
        <v>279.4</v>
      </c>
      <c r="O845" s="3">
        <v>85.7</v>
      </c>
      <c r="P845" s="72">
        <f t="shared" si="250"/>
        <v>13300592.999999998</v>
      </c>
      <c r="Q845" s="72">
        <v>5906208.1</v>
      </c>
      <c r="R845" s="72">
        <v>2957753.96</v>
      </c>
      <c r="S845" s="72">
        <f>P845-Q845-R845</f>
        <v>4436630.939999999</v>
      </c>
      <c r="T845" s="90"/>
      <c r="Z845" s="66"/>
      <c r="AA845" s="66"/>
    </row>
    <row r="846" spans="1:27" s="55" customFormat="1" ht="21">
      <c r="A846" s="98"/>
      <c r="B846" s="87" t="s">
        <v>1894</v>
      </c>
      <c r="C846" s="56"/>
      <c r="D846" s="83"/>
      <c r="E846" s="56"/>
      <c r="F846" s="56"/>
      <c r="G846" s="84"/>
      <c r="H846" s="84"/>
      <c r="I846" s="72"/>
      <c r="J846" s="84"/>
      <c r="K846" s="84"/>
      <c r="L846" s="84"/>
      <c r="M846" s="72"/>
      <c r="N846" s="72"/>
      <c r="O846" s="72"/>
      <c r="P846" s="72"/>
      <c r="Q846" s="72"/>
      <c r="R846" s="72"/>
      <c r="S846" s="72"/>
      <c r="T846" s="56"/>
      <c r="Z846" s="66"/>
      <c r="AA846" s="66"/>
    </row>
    <row r="847" spans="1:27" s="55" customFormat="1" ht="31.5">
      <c r="A847" s="98"/>
      <c r="B847" s="30" t="s">
        <v>2213</v>
      </c>
      <c r="C847" s="5" t="s">
        <v>1721</v>
      </c>
      <c r="D847" s="10" t="s">
        <v>1721</v>
      </c>
      <c r="E847" s="5" t="s">
        <v>1721</v>
      </c>
      <c r="F847" s="5" t="s">
        <v>1721</v>
      </c>
      <c r="G847" s="84">
        <f aca="true" t="shared" si="257" ref="G847:S847">SUM(G848:G848)</f>
        <v>73</v>
      </c>
      <c r="H847" s="84">
        <f t="shared" si="257"/>
        <v>63</v>
      </c>
      <c r="I847" s="72">
        <f t="shared" si="257"/>
        <v>2156</v>
      </c>
      <c r="J847" s="84">
        <f t="shared" si="257"/>
        <v>24</v>
      </c>
      <c r="K847" s="84">
        <f t="shared" si="257"/>
        <v>0</v>
      </c>
      <c r="L847" s="84">
        <f t="shared" si="257"/>
        <v>24</v>
      </c>
      <c r="M847" s="72">
        <f t="shared" si="257"/>
        <v>1243.04</v>
      </c>
      <c r="N847" s="72">
        <f t="shared" si="257"/>
        <v>0</v>
      </c>
      <c r="O847" s="72">
        <f t="shared" si="257"/>
        <v>1243.04</v>
      </c>
      <c r="P847" s="72">
        <f t="shared" si="257"/>
        <v>45283947.199999996</v>
      </c>
      <c r="Q847" s="72">
        <f t="shared" si="257"/>
        <v>20108608.46</v>
      </c>
      <c r="R847" s="72">
        <f t="shared" si="257"/>
        <v>10070135.5</v>
      </c>
      <c r="S847" s="72">
        <f t="shared" si="257"/>
        <v>15105203.239999995</v>
      </c>
      <c r="T847" s="56"/>
      <c r="Z847" s="66"/>
      <c r="AA847" s="66"/>
    </row>
    <row r="848" spans="1:27" s="55" customFormat="1" ht="10.5">
      <c r="A848" s="99">
        <v>117</v>
      </c>
      <c r="B848" s="6" t="s">
        <v>788</v>
      </c>
      <c r="C848" s="7" t="s">
        <v>1728</v>
      </c>
      <c r="D848" s="10">
        <v>39066</v>
      </c>
      <c r="E848" s="8">
        <v>42704</v>
      </c>
      <c r="F848" s="8">
        <v>42734</v>
      </c>
      <c r="G848" s="9">
        <v>73</v>
      </c>
      <c r="H848" s="9">
        <v>63</v>
      </c>
      <c r="I848" s="3">
        <v>2156</v>
      </c>
      <c r="J848" s="9">
        <f>K848+L848</f>
        <v>24</v>
      </c>
      <c r="K848" s="9">
        <v>0</v>
      </c>
      <c r="L848" s="9">
        <v>24</v>
      </c>
      <c r="M848" s="11">
        <f>SUM(N848:O848)</f>
        <v>1243.04</v>
      </c>
      <c r="N848" s="3">
        <v>0</v>
      </c>
      <c r="O848" s="3">
        <v>1243.04</v>
      </c>
      <c r="P848" s="72">
        <f t="shared" si="250"/>
        <v>45283947.199999996</v>
      </c>
      <c r="Q848" s="72">
        <v>20108608.46</v>
      </c>
      <c r="R848" s="72">
        <v>10070135.5</v>
      </c>
      <c r="S848" s="72">
        <f>P848-Q848-R848</f>
        <v>15105203.239999995</v>
      </c>
      <c r="T848" s="5"/>
      <c r="Z848" s="66"/>
      <c r="AA848" s="66"/>
    </row>
    <row r="849" spans="1:27" s="91" customFormat="1" ht="21.75" customHeight="1">
      <c r="A849" s="98"/>
      <c r="B849" s="29" t="s">
        <v>1462</v>
      </c>
      <c r="C849" s="7"/>
      <c r="D849" s="83"/>
      <c r="E849" s="56"/>
      <c r="F849" s="206"/>
      <c r="G849" s="84"/>
      <c r="H849" s="84"/>
      <c r="I849" s="72"/>
      <c r="J849" s="84"/>
      <c r="K849" s="84"/>
      <c r="L849" s="84"/>
      <c r="M849" s="72"/>
      <c r="N849" s="72"/>
      <c r="O849" s="72"/>
      <c r="P849" s="72"/>
      <c r="Q849" s="72"/>
      <c r="R849" s="72"/>
      <c r="S849" s="72"/>
      <c r="T849" s="90"/>
      <c r="Z849" s="66"/>
      <c r="AA849" s="66"/>
    </row>
    <row r="850" spans="1:27" s="91" customFormat="1" ht="21">
      <c r="A850" s="98"/>
      <c r="B850" s="30" t="s">
        <v>1657</v>
      </c>
      <c r="C850" s="5"/>
      <c r="D850" s="10"/>
      <c r="E850" s="5"/>
      <c r="F850" s="5"/>
      <c r="G850" s="9"/>
      <c r="H850" s="9"/>
      <c r="I850" s="11"/>
      <c r="J850" s="9"/>
      <c r="K850" s="9"/>
      <c r="L850" s="9"/>
      <c r="M850" s="11"/>
      <c r="N850" s="11"/>
      <c r="O850" s="11"/>
      <c r="P850" s="72"/>
      <c r="Q850" s="72"/>
      <c r="R850" s="72"/>
      <c r="S850" s="72"/>
      <c r="T850" s="90"/>
      <c r="Z850" s="66"/>
      <c r="AA850" s="66"/>
    </row>
    <row r="851" spans="1:27" s="91" customFormat="1" ht="31.5">
      <c r="A851" s="98"/>
      <c r="B851" s="30" t="s">
        <v>2289</v>
      </c>
      <c r="C851" s="5" t="s">
        <v>1721</v>
      </c>
      <c r="D851" s="10" t="s">
        <v>1721</v>
      </c>
      <c r="E851" s="5" t="s">
        <v>1721</v>
      </c>
      <c r="F851" s="5" t="s">
        <v>1721</v>
      </c>
      <c r="G851" s="9">
        <f aca="true" t="shared" si="258" ref="G851:S851">SUM(G852:G853)</f>
        <v>30</v>
      </c>
      <c r="H851" s="9">
        <f t="shared" si="258"/>
        <v>30</v>
      </c>
      <c r="I851" s="11">
        <f t="shared" si="258"/>
        <v>410.4</v>
      </c>
      <c r="J851" s="9">
        <f t="shared" si="258"/>
        <v>3</v>
      </c>
      <c r="K851" s="9">
        <f t="shared" si="258"/>
        <v>0</v>
      </c>
      <c r="L851" s="9">
        <f t="shared" si="258"/>
        <v>3</v>
      </c>
      <c r="M851" s="11">
        <f t="shared" si="258"/>
        <v>111.60000000000001</v>
      </c>
      <c r="N851" s="11">
        <f t="shared" si="258"/>
        <v>0</v>
      </c>
      <c r="O851" s="11">
        <f t="shared" si="258"/>
        <v>111.60000000000001</v>
      </c>
      <c r="P851" s="11">
        <f t="shared" si="258"/>
        <v>4065588</v>
      </c>
      <c r="Q851" s="11">
        <f t="shared" si="258"/>
        <v>1805348.73</v>
      </c>
      <c r="R851" s="11">
        <f t="shared" si="258"/>
        <v>904095.7</v>
      </c>
      <c r="S851" s="11">
        <f t="shared" si="258"/>
        <v>1356143.5699999998</v>
      </c>
      <c r="T851" s="90"/>
      <c r="Z851" s="66"/>
      <c r="AA851" s="66"/>
    </row>
    <row r="852" spans="1:27" s="91" customFormat="1" ht="10.5">
      <c r="A852" s="98">
        <v>118</v>
      </c>
      <c r="B852" s="6" t="s">
        <v>1545</v>
      </c>
      <c r="C852" s="5">
        <v>1</v>
      </c>
      <c r="D852" s="10" t="s">
        <v>1465</v>
      </c>
      <c r="E852" s="8">
        <v>42704</v>
      </c>
      <c r="F852" s="8">
        <v>42734</v>
      </c>
      <c r="G852" s="9">
        <v>15</v>
      </c>
      <c r="H852" s="9">
        <v>15</v>
      </c>
      <c r="I852" s="3">
        <v>254.2</v>
      </c>
      <c r="J852" s="9">
        <f>SUM(K852:L852)</f>
        <v>2</v>
      </c>
      <c r="K852" s="9">
        <v>0</v>
      </c>
      <c r="L852" s="9">
        <v>2</v>
      </c>
      <c r="M852" s="11">
        <f>SUM(N852:O852)</f>
        <v>66.9</v>
      </c>
      <c r="N852" s="3">
        <v>0</v>
      </c>
      <c r="O852" s="3">
        <v>66.9</v>
      </c>
      <c r="P852" s="72">
        <f t="shared" si="250"/>
        <v>2437167</v>
      </c>
      <c r="Q852" s="72">
        <v>1082238.62</v>
      </c>
      <c r="R852" s="72">
        <v>541971.35</v>
      </c>
      <c r="S852" s="72">
        <f>P852-Q852-R852</f>
        <v>812957.0299999999</v>
      </c>
      <c r="T852" s="90"/>
      <c r="Z852" s="66"/>
      <c r="AA852" s="66"/>
    </row>
    <row r="853" spans="1:27" s="91" customFormat="1" ht="10.5">
      <c r="A853" s="98">
        <v>119</v>
      </c>
      <c r="B853" s="6" t="s">
        <v>134</v>
      </c>
      <c r="C853" s="5">
        <v>4</v>
      </c>
      <c r="D853" s="10" t="s">
        <v>170</v>
      </c>
      <c r="E853" s="8">
        <v>42704</v>
      </c>
      <c r="F853" s="8">
        <v>42734</v>
      </c>
      <c r="G853" s="9">
        <v>15</v>
      </c>
      <c r="H853" s="9">
        <v>15</v>
      </c>
      <c r="I853" s="3">
        <v>156.2</v>
      </c>
      <c r="J853" s="9">
        <f>SUM(K853:L853)</f>
        <v>1</v>
      </c>
      <c r="K853" s="9">
        <v>0</v>
      </c>
      <c r="L853" s="9">
        <v>1</v>
      </c>
      <c r="M853" s="11">
        <f>SUM(N853:O853)</f>
        <v>44.7</v>
      </c>
      <c r="N853" s="3">
        <v>0</v>
      </c>
      <c r="O853" s="3">
        <v>44.7</v>
      </c>
      <c r="P853" s="72">
        <f t="shared" si="250"/>
        <v>1628421</v>
      </c>
      <c r="Q853" s="72">
        <v>723110.11</v>
      </c>
      <c r="R853" s="72">
        <v>362124.35</v>
      </c>
      <c r="S853" s="72">
        <f>P853-Q853-R853</f>
        <v>543186.54</v>
      </c>
      <c r="T853" s="90"/>
      <c r="Z853" s="66"/>
      <c r="AA853" s="66"/>
    </row>
    <row r="854" spans="1:27" s="91" customFormat="1" ht="21">
      <c r="A854" s="98"/>
      <c r="B854" s="1" t="s">
        <v>1463</v>
      </c>
      <c r="C854" s="3"/>
      <c r="D854" s="10"/>
      <c r="E854" s="3"/>
      <c r="F854" s="3"/>
      <c r="G854" s="9"/>
      <c r="H854" s="9"/>
      <c r="I854" s="11"/>
      <c r="J854" s="9"/>
      <c r="K854" s="9"/>
      <c r="L854" s="9"/>
      <c r="M854" s="11"/>
      <c r="N854" s="11"/>
      <c r="O854" s="11"/>
      <c r="P854" s="72"/>
      <c r="Q854" s="72"/>
      <c r="R854" s="72"/>
      <c r="S854" s="72"/>
      <c r="T854" s="90"/>
      <c r="Z854" s="66"/>
      <c r="AA854" s="66"/>
    </row>
    <row r="855" spans="1:27" s="91" customFormat="1" ht="31.5">
      <c r="A855" s="98"/>
      <c r="B855" s="1" t="s">
        <v>1627</v>
      </c>
      <c r="C855" s="5" t="s">
        <v>1721</v>
      </c>
      <c r="D855" s="10" t="s">
        <v>1721</v>
      </c>
      <c r="E855" s="5" t="s">
        <v>1721</v>
      </c>
      <c r="F855" s="5" t="s">
        <v>1721</v>
      </c>
      <c r="G855" s="9">
        <f aca="true" t="shared" si="259" ref="G855:M855">SUM(G856:G868)</f>
        <v>50</v>
      </c>
      <c r="H855" s="9">
        <f t="shared" si="259"/>
        <v>50</v>
      </c>
      <c r="I855" s="11">
        <f t="shared" si="259"/>
        <v>1590.6000000000001</v>
      </c>
      <c r="J855" s="9">
        <f t="shared" si="259"/>
        <v>28</v>
      </c>
      <c r="K855" s="9">
        <f t="shared" si="259"/>
        <v>7</v>
      </c>
      <c r="L855" s="9">
        <f t="shared" si="259"/>
        <v>21</v>
      </c>
      <c r="M855" s="11">
        <f t="shared" si="259"/>
        <v>1087.4</v>
      </c>
      <c r="N855" s="11">
        <f aca="true" t="shared" si="260" ref="N855:S855">SUM(N856:N868)</f>
        <v>260</v>
      </c>
      <c r="O855" s="11">
        <f t="shared" si="260"/>
        <v>827.4000000000001</v>
      </c>
      <c r="P855" s="11">
        <f t="shared" si="260"/>
        <v>39613982</v>
      </c>
      <c r="Q855" s="11">
        <f t="shared" si="260"/>
        <v>17590826.310000002</v>
      </c>
      <c r="R855" s="11">
        <f t="shared" si="260"/>
        <v>8809262.27</v>
      </c>
      <c r="S855" s="11">
        <f t="shared" si="260"/>
        <v>13213893.420000002</v>
      </c>
      <c r="T855" s="90"/>
      <c r="Z855" s="66"/>
      <c r="AA855" s="66"/>
    </row>
    <row r="856" spans="1:27" ht="10.5">
      <c r="A856" s="6" t="s">
        <v>325</v>
      </c>
      <c r="B856" s="1" t="s">
        <v>1763</v>
      </c>
      <c r="C856" s="9">
        <v>18</v>
      </c>
      <c r="D856" s="10" t="s">
        <v>1465</v>
      </c>
      <c r="E856" s="8">
        <v>42704</v>
      </c>
      <c r="F856" s="8">
        <v>42734</v>
      </c>
      <c r="G856" s="9">
        <v>7</v>
      </c>
      <c r="H856" s="9">
        <v>7</v>
      </c>
      <c r="I856" s="3">
        <v>147.6</v>
      </c>
      <c r="J856" s="9">
        <f>SUM(K856:L856)</f>
        <v>3</v>
      </c>
      <c r="K856" s="9">
        <v>1</v>
      </c>
      <c r="L856" s="9">
        <v>2</v>
      </c>
      <c r="M856" s="11">
        <f aca="true" t="shared" si="261" ref="M856:M868">SUM(N856:O856)</f>
        <v>147.60000000000002</v>
      </c>
      <c r="N856" s="3">
        <v>41.7</v>
      </c>
      <c r="O856" s="3">
        <v>105.9</v>
      </c>
      <c r="P856" s="72">
        <f t="shared" si="250"/>
        <v>5377068.000000001</v>
      </c>
      <c r="Q856" s="72">
        <v>2387719.3</v>
      </c>
      <c r="R856" s="72">
        <v>1195739.48</v>
      </c>
      <c r="S856" s="72">
        <f aca="true" t="shared" si="262" ref="S856:S868">P856-Q856-R856</f>
        <v>1793609.2200000011</v>
      </c>
      <c r="T856" s="5"/>
      <c r="Z856" s="66"/>
      <c r="AA856" s="66"/>
    </row>
    <row r="857" spans="1:27" ht="10.5">
      <c r="A857" s="6" t="s">
        <v>326</v>
      </c>
      <c r="B857" s="1" t="s">
        <v>1764</v>
      </c>
      <c r="C857" s="9">
        <v>16</v>
      </c>
      <c r="D857" s="10" t="s">
        <v>1465</v>
      </c>
      <c r="E857" s="8">
        <v>42704</v>
      </c>
      <c r="F857" s="8">
        <v>42734</v>
      </c>
      <c r="G857" s="9">
        <v>4</v>
      </c>
      <c r="H857" s="9">
        <v>4</v>
      </c>
      <c r="I857" s="3">
        <v>64.9</v>
      </c>
      <c r="J857" s="9">
        <f aca="true" t="shared" si="263" ref="J857:J868">SUM(K857:L857)</f>
        <v>2</v>
      </c>
      <c r="K857" s="9">
        <v>0</v>
      </c>
      <c r="L857" s="9">
        <v>2</v>
      </c>
      <c r="M857" s="11">
        <f t="shared" si="261"/>
        <v>64.9</v>
      </c>
      <c r="N857" s="3">
        <v>0</v>
      </c>
      <c r="O857" s="3">
        <v>64.9</v>
      </c>
      <c r="P857" s="72">
        <f t="shared" si="250"/>
        <v>2364307</v>
      </c>
      <c r="Q857" s="72">
        <v>1049884.7</v>
      </c>
      <c r="R857" s="72">
        <v>525768.92</v>
      </c>
      <c r="S857" s="72">
        <f t="shared" si="262"/>
        <v>788653.38</v>
      </c>
      <c r="T857" s="5"/>
      <c r="Z857" s="66"/>
      <c r="AA857" s="66"/>
    </row>
    <row r="858" spans="1:27" s="55" customFormat="1" ht="10.5">
      <c r="A858" s="6" t="s">
        <v>327</v>
      </c>
      <c r="B858" s="1" t="s">
        <v>1307</v>
      </c>
      <c r="C858" s="9">
        <v>10</v>
      </c>
      <c r="D858" s="10">
        <v>40004</v>
      </c>
      <c r="E858" s="8">
        <v>42704</v>
      </c>
      <c r="F858" s="8">
        <v>42734</v>
      </c>
      <c r="G858" s="9">
        <v>4</v>
      </c>
      <c r="H858" s="9">
        <v>4</v>
      </c>
      <c r="I858" s="3">
        <v>124.7</v>
      </c>
      <c r="J858" s="9">
        <f t="shared" si="263"/>
        <v>1</v>
      </c>
      <c r="K858" s="9">
        <v>0</v>
      </c>
      <c r="L858" s="9">
        <v>1</v>
      </c>
      <c r="M858" s="11">
        <f t="shared" si="261"/>
        <v>82.2</v>
      </c>
      <c r="N858" s="3">
        <v>0</v>
      </c>
      <c r="O858" s="3">
        <v>82.2</v>
      </c>
      <c r="P858" s="72">
        <f t="shared" si="250"/>
        <v>2994546</v>
      </c>
      <c r="Q858" s="72">
        <v>1329746.11</v>
      </c>
      <c r="R858" s="72">
        <v>665919.95</v>
      </c>
      <c r="S858" s="72">
        <f t="shared" si="262"/>
        <v>998879.94</v>
      </c>
      <c r="T858" s="56"/>
      <c r="Z858" s="66"/>
      <c r="AA858" s="66"/>
    </row>
    <row r="859" spans="1:27" s="89" customFormat="1" ht="10.5">
      <c r="A859" s="6" t="s">
        <v>328</v>
      </c>
      <c r="B859" s="1" t="s">
        <v>135</v>
      </c>
      <c r="C859" s="9" t="s">
        <v>1521</v>
      </c>
      <c r="D859" s="10" t="s">
        <v>1464</v>
      </c>
      <c r="E859" s="8">
        <v>42704</v>
      </c>
      <c r="F859" s="8">
        <v>42734</v>
      </c>
      <c r="G859" s="9">
        <v>3</v>
      </c>
      <c r="H859" s="9">
        <v>3</v>
      </c>
      <c r="I859" s="3">
        <v>100.7</v>
      </c>
      <c r="J859" s="9">
        <f t="shared" si="263"/>
        <v>3</v>
      </c>
      <c r="K859" s="9">
        <v>0</v>
      </c>
      <c r="L859" s="9">
        <v>3</v>
      </c>
      <c r="M859" s="11">
        <f t="shared" si="261"/>
        <v>85</v>
      </c>
      <c r="N859" s="3">
        <v>0</v>
      </c>
      <c r="O859" s="3">
        <v>85</v>
      </c>
      <c r="P859" s="72">
        <f t="shared" si="250"/>
        <v>3096550</v>
      </c>
      <c r="Q859" s="72">
        <v>1375041.6</v>
      </c>
      <c r="R859" s="72">
        <v>688603.36</v>
      </c>
      <c r="S859" s="72">
        <f t="shared" si="262"/>
        <v>1032905.0399999999</v>
      </c>
      <c r="T859" s="3"/>
      <c r="Z859" s="66"/>
      <c r="AA859" s="66"/>
    </row>
    <row r="860" spans="1:27" s="89" customFormat="1" ht="10.5">
      <c r="A860" s="6" t="s">
        <v>329</v>
      </c>
      <c r="B860" s="1" t="s">
        <v>136</v>
      </c>
      <c r="C860" s="9">
        <v>13</v>
      </c>
      <c r="D860" s="10" t="s">
        <v>1464</v>
      </c>
      <c r="E860" s="8">
        <v>42704</v>
      </c>
      <c r="F860" s="8">
        <v>42734</v>
      </c>
      <c r="G860" s="9">
        <v>1</v>
      </c>
      <c r="H860" s="9">
        <v>1</v>
      </c>
      <c r="I860" s="3">
        <v>201.2</v>
      </c>
      <c r="J860" s="9">
        <f t="shared" si="263"/>
        <v>1</v>
      </c>
      <c r="K860" s="9">
        <v>0</v>
      </c>
      <c r="L860" s="9">
        <v>1</v>
      </c>
      <c r="M860" s="11">
        <f t="shared" si="261"/>
        <v>39.9</v>
      </c>
      <c r="N860" s="3">
        <v>0</v>
      </c>
      <c r="O860" s="3">
        <v>39.9</v>
      </c>
      <c r="P860" s="72">
        <f t="shared" si="250"/>
        <v>1453557</v>
      </c>
      <c r="Q860" s="72">
        <v>645460.71</v>
      </c>
      <c r="R860" s="72">
        <v>323238.52</v>
      </c>
      <c r="S860" s="72">
        <f t="shared" si="262"/>
        <v>484857.77</v>
      </c>
      <c r="T860" s="3"/>
      <c r="Z860" s="66"/>
      <c r="AA860" s="66"/>
    </row>
    <row r="861" spans="1:27" s="89" customFormat="1" ht="10.5">
      <c r="A861" s="6" t="s">
        <v>330</v>
      </c>
      <c r="B861" s="1" t="s">
        <v>137</v>
      </c>
      <c r="C861" s="9">
        <v>14</v>
      </c>
      <c r="D861" s="10" t="s">
        <v>1464</v>
      </c>
      <c r="E861" s="8">
        <v>42704</v>
      </c>
      <c r="F861" s="8">
        <v>42734</v>
      </c>
      <c r="G861" s="9">
        <v>1</v>
      </c>
      <c r="H861" s="9">
        <v>1</v>
      </c>
      <c r="I861" s="3">
        <v>207.2</v>
      </c>
      <c r="J861" s="9">
        <f t="shared" si="263"/>
        <v>1</v>
      </c>
      <c r="K861" s="9">
        <v>0</v>
      </c>
      <c r="L861" s="9">
        <v>1</v>
      </c>
      <c r="M861" s="11">
        <f t="shared" si="261"/>
        <v>59.9</v>
      </c>
      <c r="N861" s="3">
        <v>0</v>
      </c>
      <c r="O861" s="3">
        <v>59.9</v>
      </c>
      <c r="P861" s="72">
        <f t="shared" si="250"/>
        <v>2182157</v>
      </c>
      <c r="Q861" s="72">
        <v>968999.91</v>
      </c>
      <c r="R861" s="72">
        <v>485262.84</v>
      </c>
      <c r="S861" s="72">
        <f t="shared" si="262"/>
        <v>727894.2499999998</v>
      </c>
      <c r="T861" s="3"/>
      <c r="Z861" s="66"/>
      <c r="AA861" s="66"/>
    </row>
    <row r="862" spans="1:27" s="89" customFormat="1" ht="10.5">
      <c r="A862" s="6" t="s">
        <v>331</v>
      </c>
      <c r="B862" s="1" t="s">
        <v>138</v>
      </c>
      <c r="C862" s="9">
        <v>15</v>
      </c>
      <c r="D862" s="10" t="s">
        <v>1464</v>
      </c>
      <c r="E862" s="8">
        <v>42704</v>
      </c>
      <c r="F862" s="8">
        <v>42734</v>
      </c>
      <c r="G862" s="9">
        <v>2</v>
      </c>
      <c r="H862" s="9">
        <v>2</v>
      </c>
      <c r="I862" s="3">
        <v>134.1</v>
      </c>
      <c r="J862" s="9">
        <f t="shared" si="263"/>
        <v>2</v>
      </c>
      <c r="K862" s="9">
        <v>0</v>
      </c>
      <c r="L862" s="9">
        <v>2</v>
      </c>
      <c r="M862" s="11">
        <f t="shared" si="261"/>
        <v>67.7</v>
      </c>
      <c r="N862" s="3">
        <v>0</v>
      </c>
      <c r="O862" s="3">
        <v>67.7</v>
      </c>
      <c r="P862" s="72">
        <f t="shared" si="250"/>
        <v>2466311</v>
      </c>
      <c r="Q862" s="72">
        <v>1095180.19</v>
      </c>
      <c r="R862" s="72">
        <v>548452.32</v>
      </c>
      <c r="S862" s="72">
        <f t="shared" si="262"/>
        <v>822678.4900000001</v>
      </c>
      <c r="T862" s="3"/>
      <c r="Z862" s="66"/>
      <c r="AA862" s="66"/>
    </row>
    <row r="863" spans="1:27" ht="10.5">
      <c r="A863" s="6" t="s">
        <v>332</v>
      </c>
      <c r="B863" s="1" t="s">
        <v>139</v>
      </c>
      <c r="C863" s="9">
        <v>17</v>
      </c>
      <c r="D863" s="10" t="s">
        <v>1464</v>
      </c>
      <c r="E863" s="8">
        <v>42704</v>
      </c>
      <c r="F863" s="8">
        <v>42734</v>
      </c>
      <c r="G863" s="9">
        <v>4</v>
      </c>
      <c r="H863" s="9">
        <v>4</v>
      </c>
      <c r="I863" s="3">
        <v>110.6</v>
      </c>
      <c r="J863" s="9">
        <f t="shared" si="263"/>
        <v>3</v>
      </c>
      <c r="K863" s="9">
        <v>2</v>
      </c>
      <c r="L863" s="9">
        <v>1</v>
      </c>
      <c r="M863" s="11">
        <f t="shared" si="261"/>
        <v>82.5</v>
      </c>
      <c r="N863" s="3">
        <v>58.1</v>
      </c>
      <c r="O863" s="3">
        <v>24.4</v>
      </c>
      <c r="P863" s="72">
        <f t="shared" si="250"/>
        <v>3005475</v>
      </c>
      <c r="Q863" s="72">
        <v>1334599.2</v>
      </c>
      <c r="R863" s="72">
        <v>668350.32</v>
      </c>
      <c r="S863" s="72">
        <f t="shared" si="262"/>
        <v>1002525.4800000001</v>
      </c>
      <c r="T863" s="5"/>
      <c r="Z863" s="66"/>
      <c r="AA863" s="66"/>
    </row>
    <row r="864" spans="1:27" s="93" customFormat="1" ht="10.5">
      <c r="A864" s="6" t="s">
        <v>333</v>
      </c>
      <c r="B864" s="1" t="s">
        <v>140</v>
      </c>
      <c r="C864" s="9">
        <v>9</v>
      </c>
      <c r="D864" s="10" t="s">
        <v>1464</v>
      </c>
      <c r="E864" s="8">
        <v>42704</v>
      </c>
      <c r="F864" s="8">
        <v>42734</v>
      </c>
      <c r="G864" s="9">
        <v>7</v>
      </c>
      <c r="H864" s="9">
        <v>7</v>
      </c>
      <c r="I864" s="3">
        <v>131</v>
      </c>
      <c r="J864" s="9">
        <f t="shared" si="263"/>
        <v>3</v>
      </c>
      <c r="K864" s="9">
        <v>0</v>
      </c>
      <c r="L864" s="9">
        <v>3</v>
      </c>
      <c r="M864" s="11">
        <f t="shared" si="261"/>
        <v>131</v>
      </c>
      <c r="N864" s="3">
        <v>0</v>
      </c>
      <c r="O864" s="3">
        <v>131</v>
      </c>
      <c r="P864" s="72">
        <f t="shared" si="250"/>
        <v>4772330</v>
      </c>
      <c r="Q864" s="72">
        <v>2119181.76</v>
      </c>
      <c r="R864" s="72">
        <v>1061259.3</v>
      </c>
      <c r="S864" s="72">
        <f t="shared" si="262"/>
        <v>1591888.9400000002</v>
      </c>
      <c r="T864" s="5"/>
      <c r="Z864" s="66"/>
      <c r="AA864" s="66"/>
    </row>
    <row r="865" spans="1:27" ht="10.5">
      <c r="A865" s="6" t="s">
        <v>1306</v>
      </c>
      <c r="B865" s="1" t="s">
        <v>141</v>
      </c>
      <c r="C865" s="9">
        <v>8</v>
      </c>
      <c r="D865" s="10" t="s">
        <v>1464</v>
      </c>
      <c r="E865" s="8">
        <v>42704</v>
      </c>
      <c r="F865" s="8">
        <v>42734</v>
      </c>
      <c r="G865" s="9">
        <v>11</v>
      </c>
      <c r="H865" s="9">
        <v>11</v>
      </c>
      <c r="I865" s="3">
        <v>176</v>
      </c>
      <c r="J865" s="9">
        <f t="shared" si="263"/>
        <v>4</v>
      </c>
      <c r="K865" s="9">
        <v>3</v>
      </c>
      <c r="L865" s="9">
        <v>1</v>
      </c>
      <c r="M865" s="11">
        <f t="shared" si="261"/>
        <v>176</v>
      </c>
      <c r="N865" s="3">
        <v>131.9</v>
      </c>
      <c r="O865" s="3">
        <v>44.1</v>
      </c>
      <c r="P865" s="72">
        <f t="shared" si="250"/>
        <v>6411680</v>
      </c>
      <c r="Q865" s="72">
        <v>2847144.96</v>
      </c>
      <c r="R865" s="72">
        <v>1425814.01</v>
      </c>
      <c r="S865" s="72">
        <f t="shared" si="262"/>
        <v>2138721.0300000003</v>
      </c>
      <c r="T865" s="5"/>
      <c r="Z865" s="66"/>
      <c r="AA865" s="66"/>
    </row>
    <row r="866" spans="1:27" ht="10.5">
      <c r="A866" s="6" t="s">
        <v>334</v>
      </c>
      <c r="B866" s="1" t="s">
        <v>142</v>
      </c>
      <c r="C866" s="9">
        <v>6</v>
      </c>
      <c r="D866" s="10" t="s">
        <v>1464</v>
      </c>
      <c r="E866" s="8">
        <v>42704</v>
      </c>
      <c r="F866" s="8">
        <v>42734</v>
      </c>
      <c r="G866" s="9">
        <v>2</v>
      </c>
      <c r="H866" s="9">
        <v>2</v>
      </c>
      <c r="I866" s="3">
        <v>52.7</v>
      </c>
      <c r="J866" s="9">
        <f t="shared" si="263"/>
        <v>2</v>
      </c>
      <c r="K866" s="9">
        <v>0</v>
      </c>
      <c r="L866" s="9">
        <v>2</v>
      </c>
      <c r="M866" s="11">
        <f t="shared" si="261"/>
        <v>52.7</v>
      </c>
      <c r="N866" s="3">
        <v>0</v>
      </c>
      <c r="O866" s="3">
        <v>52.7</v>
      </c>
      <c r="P866" s="72">
        <f>M866*36430</f>
        <v>1919861</v>
      </c>
      <c r="Q866" s="72">
        <v>852525.79</v>
      </c>
      <c r="R866" s="72">
        <v>426934.08</v>
      </c>
      <c r="S866" s="72">
        <f t="shared" si="262"/>
        <v>640401.1299999999</v>
      </c>
      <c r="T866" s="5"/>
      <c r="Z866" s="66"/>
      <c r="AA866" s="66"/>
    </row>
    <row r="867" spans="1:27" ht="10.5">
      <c r="A867" s="6" t="s">
        <v>793</v>
      </c>
      <c r="B867" s="1" t="s">
        <v>143</v>
      </c>
      <c r="C867" s="9">
        <v>3</v>
      </c>
      <c r="D867" s="10" t="s">
        <v>1464</v>
      </c>
      <c r="E867" s="8">
        <v>42704</v>
      </c>
      <c r="F867" s="8">
        <v>42734</v>
      </c>
      <c r="G867" s="9">
        <v>2</v>
      </c>
      <c r="H867" s="9">
        <v>2</v>
      </c>
      <c r="I867" s="3">
        <v>55.5</v>
      </c>
      <c r="J867" s="9">
        <f t="shared" si="263"/>
        <v>2</v>
      </c>
      <c r="K867" s="9">
        <v>1</v>
      </c>
      <c r="L867" s="9">
        <v>1</v>
      </c>
      <c r="M867" s="11">
        <f t="shared" si="261"/>
        <v>55.5</v>
      </c>
      <c r="N867" s="3">
        <v>28.3</v>
      </c>
      <c r="O867" s="3">
        <v>27.2</v>
      </c>
      <c r="P867" s="72">
        <f>M867*36430</f>
        <v>2021865</v>
      </c>
      <c r="Q867" s="72">
        <v>897821.28</v>
      </c>
      <c r="R867" s="72">
        <v>449617.49</v>
      </c>
      <c r="S867" s="72">
        <f t="shared" si="262"/>
        <v>674426.23</v>
      </c>
      <c r="T867" s="5"/>
      <c r="Z867" s="66"/>
      <c r="AA867" s="66"/>
    </row>
    <row r="868" spans="1:27" ht="10.5">
      <c r="A868" s="6" t="s">
        <v>125</v>
      </c>
      <c r="B868" s="1" t="s">
        <v>144</v>
      </c>
      <c r="C868" s="9">
        <v>2</v>
      </c>
      <c r="D868" s="10" t="s">
        <v>1464</v>
      </c>
      <c r="E868" s="8">
        <v>42704</v>
      </c>
      <c r="F868" s="8">
        <v>42734</v>
      </c>
      <c r="G868" s="9">
        <v>2</v>
      </c>
      <c r="H868" s="9">
        <v>2</v>
      </c>
      <c r="I868" s="3">
        <v>84.4</v>
      </c>
      <c r="J868" s="9">
        <f t="shared" si="263"/>
        <v>1</v>
      </c>
      <c r="K868" s="9">
        <v>0</v>
      </c>
      <c r="L868" s="9">
        <v>1</v>
      </c>
      <c r="M868" s="11">
        <f t="shared" si="261"/>
        <v>42.5</v>
      </c>
      <c r="N868" s="3">
        <v>0</v>
      </c>
      <c r="O868" s="3">
        <v>42.5</v>
      </c>
      <c r="P868" s="72">
        <f>M868*36430</f>
        <v>1548275</v>
      </c>
      <c r="Q868" s="72">
        <v>687520.8</v>
      </c>
      <c r="R868" s="72">
        <v>344301.68</v>
      </c>
      <c r="S868" s="72">
        <f t="shared" si="262"/>
        <v>516452.51999999996</v>
      </c>
      <c r="T868" s="5"/>
      <c r="Z868" s="66"/>
      <c r="AA868" s="66"/>
    </row>
    <row r="869" spans="1:27" ht="16.5" customHeight="1">
      <c r="A869" s="98"/>
      <c r="B869" s="203" t="s">
        <v>1975</v>
      </c>
      <c r="C869" s="7"/>
      <c r="D869" s="83"/>
      <c r="E869" s="56"/>
      <c r="F869" s="206"/>
      <c r="G869" s="84"/>
      <c r="H869" s="84"/>
      <c r="I869" s="72"/>
      <c r="J869" s="84"/>
      <c r="K869" s="84"/>
      <c r="L869" s="84"/>
      <c r="M869" s="72"/>
      <c r="N869" s="72"/>
      <c r="O869" s="72"/>
      <c r="P869" s="72"/>
      <c r="Q869" s="72"/>
      <c r="R869" s="72"/>
      <c r="S869" s="72"/>
      <c r="T869" s="5"/>
      <c r="Z869" s="66"/>
      <c r="AA869" s="66"/>
    </row>
    <row r="870" spans="1:27" ht="21">
      <c r="A870" s="31"/>
      <c r="B870" s="1" t="s">
        <v>1408</v>
      </c>
      <c r="C870" s="3"/>
      <c r="D870" s="10"/>
      <c r="E870" s="3"/>
      <c r="F870" s="3"/>
      <c r="G870" s="9"/>
      <c r="H870" s="9"/>
      <c r="I870" s="11"/>
      <c r="J870" s="9"/>
      <c r="K870" s="9"/>
      <c r="L870" s="9"/>
      <c r="M870" s="11"/>
      <c r="N870" s="11"/>
      <c r="O870" s="11"/>
      <c r="P870" s="72"/>
      <c r="Q870" s="72"/>
      <c r="R870" s="72"/>
      <c r="S870" s="72"/>
      <c r="T870" s="5"/>
      <c r="Z870" s="66"/>
      <c r="AA870" s="66"/>
    </row>
    <row r="871" spans="1:28" ht="31.5">
      <c r="A871" s="31"/>
      <c r="B871" s="1" t="s">
        <v>2281</v>
      </c>
      <c r="C871" s="5" t="s">
        <v>1721</v>
      </c>
      <c r="D871" s="10" t="s">
        <v>1721</v>
      </c>
      <c r="E871" s="5" t="s">
        <v>1721</v>
      </c>
      <c r="F871" s="5" t="s">
        <v>1721</v>
      </c>
      <c r="G871" s="9">
        <f>SUM(G872:G876)</f>
        <v>99</v>
      </c>
      <c r="H871" s="9">
        <f aca="true" t="shared" si="264" ref="H871:S871">SUM(H872:H876)</f>
        <v>99</v>
      </c>
      <c r="I871" s="11">
        <f t="shared" si="264"/>
        <v>1781.2</v>
      </c>
      <c r="J871" s="9">
        <f t="shared" si="264"/>
        <v>38</v>
      </c>
      <c r="K871" s="9">
        <f t="shared" si="264"/>
        <v>9</v>
      </c>
      <c r="L871" s="9">
        <f t="shared" si="264"/>
        <v>29</v>
      </c>
      <c r="M871" s="11">
        <f t="shared" si="264"/>
        <v>1624.09</v>
      </c>
      <c r="N871" s="11">
        <f t="shared" si="264"/>
        <v>347.70000000000005</v>
      </c>
      <c r="O871" s="11">
        <f t="shared" si="264"/>
        <v>1276.3899999999999</v>
      </c>
      <c r="P871" s="11">
        <f t="shared" si="264"/>
        <v>59165598.7</v>
      </c>
      <c r="Q871" s="11">
        <f t="shared" si="264"/>
        <v>26272838.979999997</v>
      </c>
      <c r="R871" s="11">
        <f t="shared" si="264"/>
        <v>13157103.889999999</v>
      </c>
      <c r="S871" s="11">
        <f t="shared" si="264"/>
        <v>19735655.83</v>
      </c>
      <c r="T871" s="5"/>
      <c r="Z871" s="66"/>
      <c r="AA871" s="66"/>
      <c r="AB871" s="110"/>
    </row>
    <row r="872" spans="1:27" ht="10.5">
      <c r="A872" s="6" t="s">
        <v>335</v>
      </c>
      <c r="B872" s="1" t="s">
        <v>1766</v>
      </c>
      <c r="C872" s="3" t="s">
        <v>1896</v>
      </c>
      <c r="D872" s="10" t="s">
        <v>1410</v>
      </c>
      <c r="E872" s="8">
        <v>42704</v>
      </c>
      <c r="F872" s="8">
        <v>42734</v>
      </c>
      <c r="G872" s="9">
        <v>29</v>
      </c>
      <c r="H872" s="9">
        <v>29</v>
      </c>
      <c r="I872" s="3">
        <v>478.7</v>
      </c>
      <c r="J872" s="9">
        <f>SUM(K872:L872)</f>
        <v>7</v>
      </c>
      <c r="K872" s="9">
        <v>0</v>
      </c>
      <c r="L872" s="9">
        <v>7</v>
      </c>
      <c r="M872" s="11">
        <f>SUM(N872:O872)</f>
        <v>377.79</v>
      </c>
      <c r="N872" s="3">
        <v>0</v>
      </c>
      <c r="O872" s="3">
        <v>377.79</v>
      </c>
      <c r="P872" s="72">
        <f>M872*36430</f>
        <v>13762889.700000001</v>
      </c>
      <c r="Q872" s="72">
        <v>6111493.72</v>
      </c>
      <c r="R872" s="72">
        <v>3060558.39</v>
      </c>
      <c r="S872" s="72">
        <f>P872-Q872-R872</f>
        <v>4590837.590000002</v>
      </c>
      <c r="T872" s="5"/>
      <c r="Z872" s="66"/>
      <c r="AA872" s="66"/>
    </row>
    <row r="873" spans="1:27" ht="10.5">
      <c r="A873" s="6" t="s">
        <v>336</v>
      </c>
      <c r="B873" s="1" t="s">
        <v>2311</v>
      </c>
      <c r="C873" s="9">
        <v>139</v>
      </c>
      <c r="D873" s="10">
        <v>38336</v>
      </c>
      <c r="E873" s="8">
        <v>42704</v>
      </c>
      <c r="F873" s="8">
        <v>42734</v>
      </c>
      <c r="G873" s="9">
        <v>9</v>
      </c>
      <c r="H873" s="9">
        <v>9</v>
      </c>
      <c r="I873" s="3">
        <v>109.7</v>
      </c>
      <c r="J873" s="9">
        <f>SUM(K873:L873)</f>
        <v>3</v>
      </c>
      <c r="K873" s="9">
        <v>0</v>
      </c>
      <c r="L873" s="9">
        <v>3</v>
      </c>
      <c r="M873" s="11">
        <f>SUM(N873:O873)</f>
        <v>109.7</v>
      </c>
      <c r="N873" s="3">
        <v>0</v>
      </c>
      <c r="O873" s="3">
        <v>109.7</v>
      </c>
      <c r="P873" s="72">
        <f>M873*36430</f>
        <v>3996371</v>
      </c>
      <c r="Q873" s="72">
        <v>1774612.51</v>
      </c>
      <c r="R873" s="72">
        <v>888703.4</v>
      </c>
      <c r="S873" s="72">
        <f>P873-Q873-R873</f>
        <v>1333055.0900000003</v>
      </c>
      <c r="T873" s="5"/>
      <c r="Z873" s="66"/>
      <c r="AA873" s="66"/>
    </row>
    <row r="874" spans="1:27" ht="10.5">
      <c r="A874" s="6" t="s">
        <v>337</v>
      </c>
      <c r="B874" s="1" t="s">
        <v>2312</v>
      </c>
      <c r="C874" s="9">
        <v>131</v>
      </c>
      <c r="D874" s="10">
        <v>38253</v>
      </c>
      <c r="E874" s="8">
        <v>42704</v>
      </c>
      <c r="F874" s="8">
        <v>42734</v>
      </c>
      <c r="G874" s="9">
        <v>15</v>
      </c>
      <c r="H874" s="9">
        <v>15</v>
      </c>
      <c r="I874" s="3">
        <v>244.9</v>
      </c>
      <c r="J874" s="9">
        <f>SUM(K874:L874)</f>
        <v>7</v>
      </c>
      <c r="K874" s="9">
        <v>3</v>
      </c>
      <c r="L874" s="9">
        <v>4</v>
      </c>
      <c r="M874" s="11">
        <f>SUM(N874:O874)</f>
        <v>244.9</v>
      </c>
      <c r="N874" s="3">
        <v>123.2</v>
      </c>
      <c r="O874" s="3">
        <v>121.7</v>
      </c>
      <c r="P874" s="72">
        <f>M874*36430</f>
        <v>8921707</v>
      </c>
      <c r="Q874" s="72">
        <v>3961737.51</v>
      </c>
      <c r="R874" s="72">
        <v>1983987.8</v>
      </c>
      <c r="S874" s="72">
        <f>P874-Q874-R874</f>
        <v>2975981.6900000004</v>
      </c>
      <c r="T874" s="5"/>
      <c r="Z874" s="66"/>
      <c r="AA874" s="66"/>
    </row>
    <row r="875" spans="1:27" ht="10.5">
      <c r="A875" s="6" t="s">
        <v>338</v>
      </c>
      <c r="B875" s="1" t="s">
        <v>2313</v>
      </c>
      <c r="C875" s="5">
        <v>133</v>
      </c>
      <c r="D875" s="10">
        <v>38253</v>
      </c>
      <c r="E875" s="8">
        <v>42704</v>
      </c>
      <c r="F875" s="8">
        <v>42734</v>
      </c>
      <c r="G875" s="5">
        <v>17</v>
      </c>
      <c r="H875" s="5">
        <v>17</v>
      </c>
      <c r="I875" s="3">
        <v>476.6</v>
      </c>
      <c r="J875" s="9">
        <f>SUM(K875:L875)</f>
        <v>9</v>
      </c>
      <c r="K875" s="5">
        <v>3</v>
      </c>
      <c r="L875" s="5">
        <v>6</v>
      </c>
      <c r="M875" s="11">
        <f>SUM(N875:O875)</f>
        <v>420.4</v>
      </c>
      <c r="N875" s="3">
        <v>125.6</v>
      </c>
      <c r="O875" s="3">
        <v>294.8</v>
      </c>
      <c r="P875" s="72">
        <f>M875*36430</f>
        <v>15315172</v>
      </c>
      <c r="Q875" s="72">
        <v>6800793.99</v>
      </c>
      <c r="R875" s="72">
        <v>3405751.2</v>
      </c>
      <c r="S875" s="72">
        <f>P875-Q875-R875</f>
        <v>5108626.81</v>
      </c>
      <c r="T875" s="5"/>
      <c r="Z875" s="66"/>
      <c r="AA875" s="66"/>
    </row>
    <row r="876" spans="1:27" ht="10.5">
      <c r="A876" s="6" t="s">
        <v>339</v>
      </c>
      <c r="B876" s="1" t="s">
        <v>2314</v>
      </c>
      <c r="C876" s="5">
        <v>132</v>
      </c>
      <c r="D876" s="10">
        <v>38253</v>
      </c>
      <c r="E876" s="8">
        <v>42704</v>
      </c>
      <c r="F876" s="8">
        <v>42734</v>
      </c>
      <c r="G876" s="5">
        <v>29</v>
      </c>
      <c r="H876" s="5">
        <v>29</v>
      </c>
      <c r="I876" s="3">
        <v>471.3</v>
      </c>
      <c r="J876" s="9">
        <f>SUM(K876:L876)</f>
        <v>12</v>
      </c>
      <c r="K876" s="5">
        <v>3</v>
      </c>
      <c r="L876" s="5">
        <v>9</v>
      </c>
      <c r="M876" s="11">
        <f>SUM(N876:O876)</f>
        <v>471.29999999999995</v>
      </c>
      <c r="N876" s="3">
        <v>98.9</v>
      </c>
      <c r="O876" s="3">
        <v>372.4</v>
      </c>
      <c r="P876" s="72">
        <f>M876*36430</f>
        <v>17169459</v>
      </c>
      <c r="Q876" s="72">
        <v>7624201.25</v>
      </c>
      <c r="R876" s="72">
        <v>3818103.1</v>
      </c>
      <c r="S876" s="72">
        <f>P876-Q876-R876</f>
        <v>5727154.65</v>
      </c>
      <c r="T876" s="5"/>
      <c r="Z876" s="66"/>
      <c r="AA876" s="66"/>
    </row>
    <row r="877" spans="1:32" ht="21">
      <c r="A877" s="98"/>
      <c r="B877" s="30" t="s">
        <v>1980</v>
      </c>
      <c r="C877" s="5"/>
      <c r="D877" s="10"/>
      <c r="E877" s="5"/>
      <c r="F877" s="5"/>
      <c r="G877" s="9"/>
      <c r="H877" s="9"/>
      <c r="I877" s="11"/>
      <c r="J877" s="9"/>
      <c r="K877" s="9"/>
      <c r="L877" s="9"/>
      <c r="M877" s="11"/>
      <c r="N877" s="11"/>
      <c r="O877" s="11"/>
      <c r="P877" s="72"/>
      <c r="Q877" s="72"/>
      <c r="R877" s="72"/>
      <c r="S877" s="72"/>
      <c r="T877" s="5"/>
      <c r="Z877" s="66"/>
      <c r="AA877" s="66"/>
      <c r="AB877" s="103"/>
      <c r="AC877" s="103"/>
      <c r="AD877" s="103"/>
      <c r="AE877" s="103"/>
      <c r="AF877" s="103"/>
    </row>
    <row r="878" spans="1:32" ht="31.5">
      <c r="A878" s="98"/>
      <c r="B878" s="30" t="s">
        <v>2282</v>
      </c>
      <c r="C878" s="5" t="s">
        <v>1721</v>
      </c>
      <c r="D878" s="10" t="s">
        <v>1721</v>
      </c>
      <c r="E878" s="5" t="s">
        <v>1721</v>
      </c>
      <c r="F878" s="5" t="s">
        <v>1721</v>
      </c>
      <c r="G878" s="9">
        <f>SUM(G879:G881)</f>
        <v>35</v>
      </c>
      <c r="H878" s="9">
        <f aca="true" t="shared" si="265" ref="H878:Y878">SUM(H879:H881)</f>
        <v>35</v>
      </c>
      <c r="I878" s="11">
        <f t="shared" si="265"/>
        <v>1222.57</v>
      </c>
      <c r="J878" s="9">
        <f t="shared" si="265"/>
        <v>18</v>
      </c>
      <c r="K878" s="9">
        <f t="shared" si="265"/>
        <v>2</v>
      </c>
      <c r="L878" s="9">
        <f t="shared" si="265"/>
        <v>16</v>
      </c>
      <c r="M878" s="11">
        <f t="shared" si="265"/>
        <v>584.6300000000001</v>
      </c>
      <c r="N878" s="11">
        <f t="shared" si="265"/>
        <v>66.6</v>
      </c>
      <c r="O878" s="11">
        <f t="shared" si="265"/>
        <v>518.03</v>
      </c>
      <c r="P878" s="11">
        <f t="shared" si="265"/>
        <v>21298070.9</v>
      </c>
      <c r="Q878" s="11">
        <f t="shared" si="265"/>
        <v>9457536.13</v>
      </c>
      <c r="R878" s="11">
        <f t="shared" si="265"/>
        <v>4736213.91</v>
      </c>
      <c r="S878" s="11">
        <f t="shared" si="265"/>
        <v>7104320.8599999985</v>
      </c>
      <c r="T878" s="11"/>
      <c r="U878" s="11">
        <f t="shared" si="265"/>
        <v>0</v>
      </c>
      <c r="V878" s="11">
        <f t="shared" si="265"/>
        <v>0</v>
      </c>
      <c r="W878" s="11">
        <f t="shared" si="265"/>
        <v>0</v>
      </c>
      <c r="X878" s="11">
        <f t="shared" si="265"/>
        <v>0</v>
      </c>
      <c r="Y878" s="11">
        <f t="shared" si="265"/>
        <v>0</v>
      </c>
      <c r="Z878" s="66"/>
      <c r="AA878" s="11"/>
      <c r="AB878" s="106"/>
      <c r="AC878" s="106"/>
      <c r="AD878" s="106"/>
      <c r="AE878" s="106"/>
      <c r="AF878" s="106"/>
    </row>
    <row r="879" spans="1:32" ht="10.5">
      <c r="A879" s="99">
        <v>138</v>
      </c>
      <c r="B879" s="6" t="s">
        <v>289</v>
      </c>
      <c r="C879" s="5">
        <v>48</v>
      </c>
      <c r="D879" s="10" t="s">
        <v>2005</v>
      </c>
      <c r="E879" s="8">
        <v>42704</v>
      </c>
      <c r="F879" s="8">
        <v>42734</v>
      </c>
      <c r="G879" s="9">
        <v>27</v>
      </c>
      <c r="H879" s="9">
        <v>27</v>
      </c>
      <c r="I879" s="3">
        <v>590.8</v>
      </c>
      <c r="J879" s="9">
        <f>SUM(K879:L879)</f>
        <v>13</v>
      </c>
      <c r="K879" s="9">
        <v>1</v>
      </c>
      <c r="L879" s="9">
        <v>12</v>
      </c>
      <c r="M879" s="11">
        <f>SUM(N879:O879)</f>
        <v>416.87</v>
      </c>
      <c r="N879" s="3">
        <v>34</v>
      </c>
      <c r="O879" s="3">
        <v>382.87</v>
      </c>
      <c r="P879" s="72">
        <f>M879*36430</f>
        <v>15186574.1</v>
      </c>
      <c r="Q879" s="72">
        <v>6743689.32</v>
      </c>
      <c r="R879" s="72">
        <v>3377153.91</v>
      </c>
      <c r="S879" s="72">
        <f>P879-Q879-R879</f>
        <v>5065730.869999999</v>
      </c>
      <c r="T879" s="5"/>
      <c r="Z879" s="66"/>
      <c r="AA879" s="66"/>
      <c r="AB879" s="103"/>
      <c r="AC879" s="103"/>
      <c r="AD879" s="103"/>
      <c r="AE879" s="103"/>
      <c r="AF879" s="103"/>
    </row>
    <row r="880" spans="1:27" ht="10.5">
      <c r="A880" s="99">
        <v>139</v>
      </c>
      <c r="B880" s="6" t="s">
        <v>292</v>
      </c>
      <c r="C880" s="5">
        <v>20</v>
      </c>
      <c r="D880" s="10" t="s">
        <v>2008</v>
      </c>
      <c r="E880" s="8">
        <v>42704</v>
      </c>
      <c r="F880" s="8">
        <v>42734</v>
      </c>
      <c r="G880" s="9">
        <v>3</v>
      </c>
      <c r="H880" s="9">
        <v>3</v>
      </c>
      <c r="I880" s="3">
        <v>130.42</v>
      </c>
      <c r="J880" s="9">
        <f>SUM(K880:L880)</f>
        <v>3</v>
      </c>
      <c r="K880" s="9">
        <v>1</v>
      </c>
      <c r="L880" s="9">
        <v>2</v>
      </c>
      <c r="M880" s="11">
        <f>SUM(N880:O880)</f>
        <v>97.82</v>
      </c>
      <c r="N880" s="3">
        <v>32.6</v>
      </c>
      <c r="O880" s="3">
        <v>65.22</v>
      </c>
      <c r="P880" s="72">
        <f>M880*36430</f>
        <v>3563582.5999999996</v>
      </c>
      <c r="Q880" s="72">
        <v>1582430.23</v>
      </c>
      <c r="R880" s="72">
        <v>792460.95</v>
      </c>
      <c r="S880" s="72">
        <f>P880-Q880-R880</f>
        <v>1188691.4199999997</v>
      </c>
      <c r="T880" s="5"/>
      <c r="Z880" s="66"/>
      <c r="AA880" s="66"/>
    </row>
    <row r="881" spans="1:27" ht="10.5">
      <c r="A881" s="99">
        <v>140</v>
      </c>
      <c r="B881" s="6" t="s">
        <v>766</v>
      </c>
      <c r="C881" s="5">
        <v>59</v>
      </c>
      <c r="D881" s="10">
        <v>38313</v>
      </c>
      <c r="E881" s="8">
        <v>42704</v>
      </c>
      <c r="F881" s="8">
        <v>42734</v>
      </c>
      <c r="G881" s="9">
        <v>5</v>
      </c>
      <c r="H881" s="9">
        <v>5</v>
      </c>
      <c r="I881" s="3">
        <v>501.35</v>
      </c>
      <c r="J881" s="9">
        <f>SUM(K881:L881)</f>
        <v>2</v>
      </c>
      <c r="K881" s="9">
        <v>0</v>
      </c>
      <c r="L881" s="9">
        <v>2</v>
      </c>
      <c r="M881" s="11">
        <f>SUM(N881:O881)</f>
        <v>69.94</v>
      </c>
      <c r="N881" s="3">
        <v>0</v>
      </c>
      <c r="O881" s="3">
        <v>69.94</v>
      </c>
      <c r="P881" s="72">
        <f>M881*36430</f>
        <v>2547914.1999999997</v>
      </c>
      <c r="Q881" s="72">
        <v>1131416.58</v>
      </c>
      <c r="R881" s="72">
        <v>566599.05</v>
      </c>
      <c r="S881" s="72">
        <f>P881-Q881-R881</f>
        <v>849898.5699999996</v>
      </c>
      <c r="T881" s="5"/>
      <c r="Z881" s="66"/>
      <c r="AA881" s="66"/>
    </row>
    <row r="882" spans="1:27" s="91" customFormat="1" ht="21">
      <c r="A882" s="98"/>
      <c r="B882" s="30" t="s">
        <v>1976</v>
      </c>
      <c r="C882" s="5"/>
      <c r="D882" s="10"/>
      <c r="E882" s="5"/>
      <c r="F882" s="5"/>
      <c r="G882" s="9"/>
      <c r="H882" s="9"/>
      <c r="I882" s="11"/>
      <c r="J882" s="9"/>
      <c r="K882" s="9"/>
      <c r="L882" s="9"/>
      <c r="M882" s="11"/>
      <c r="N882" s="11"/>
      <c r="O882" s="11"/>
      <c r="P882" s="72"/>
      <c r="Q882" s="72"/>
      <c r="R882" s="72"/>
      <c r="S882" s="72"/>
      <c r="T882" s="90"/>
      <c r="Z882" s="66"/>
      <c r="AA882" s="66"/>
    </row>
    <row r="883" spans="1:27" s="91" customFormat="1" ht="31.5">
      <c r="A883" s="98"/>
      <c r="B883" s="30" t="s">
        <v>2288</v>
      </c>
      <c r="C883" s="5" t="s">
        <v>1721</v>
      </c>
      <c r="D883" s="10" t="s">
        <v>1721</v>
      </c>
      <c r="E883" s="5" t="s">
        <v>1721</v>
      </c>
      <c r="F883" s="5" t="s">
        <v>1721</v>
      </c>
      <c r="G883" s="9">
        <f aca="true" t="shared" si="266" ref="G883:S883">SUM(G884:G890)</f>
        <v>58</v>
      </c>
      <c r="H883" s="9">
        <f t="shared" si="266"/>
        <v>58</v>
      </c>
      <c r="I883" s="11">
        <f t="shared" si="266"/>
        <v>1816.6</v>
      </c>
      <c r="J883" s="9">
        <f t="shared" si="266"/>
        <v>21</v>
      </c>
      <c r="K883" s="9">
        <f t="shared" si="266"/>
        <v>4</v>
      </c>
      <c r="L883" s="9">
        <f t="shared" si="266"/>
        <v>17</v>
      </c>
      <c r="M883" s="11">
        <f t="shared" si="266"/>
        <v>945.4</v>
      </c>
      <c r="N883" s="11">
        <f t="shared" si="266"/>
        <v>129.9</v>
      </c>
      <c r="O883" s="11">
        <f t="shared" si="266"/>
        <v>815.5</v>
      </c>
      <c r="P883" s="11">
        <f t="shared" si="266"/>
        <v>34440922</v>
      </c>
      <c r="Q883" s="11">
        <f t="shared" si="266"/>
        <v>15293697.990000002</v>
      </c>
      <c r="R883" s="11">
        <f t="shared" si="266"/>
        <v>7658889.6</v>
      </c>
      <c r="S883" s="11">
        <f t="shared" si="266"/>
        <v>11488334.41</v>
      </c>
      <c r="T883" s="67"/>
      <c r="Z883" s="66"/>
      <c r="AA883" s="66"/>
    </row>
    <row r="884" spans="1:27" ht="10.5">
      <c r="A884" s="6" t="s">
        <v>1380</v>
      </c>
      <c r="B884" s="6" t="s">
        <v>293</v>
      </c>
      <c r="C884" s="5">
        <v>81</v>
      </c>
      <c r="D884" s="10" t="s">
        <v>1977</v>
      </c>
      <c r="E884" s="8">
        <v>42704</v>
      </c>
      <c r="F884" s="8">
        <v>42734</v>
      </c>
      <c r="G884" s="9">
        <v>7</v>
      </c>
      <c r="H884" s="9">
        <v>7</v>
      </c>
      <c r="I884" s="3">
        <v>419.8</v>
      </c>
      <c r="J884" s="9">
        <f>SUM(K884:L884)</f>
        <v>3</v>
      </c>
      <c r="K884" s="9">
        <v>0</v>
      </c>
      <c r="L884" s="9">
        <v>3</v>
      </c>
      <c r="M884" s="11">
        <f aca="true" t="shared" si="267" ref="M884:M890">SUM(N884:O884)</f>
        <v>115.9</v>
      </c>
      <c r="N884" s="3">
        <v>0</v>
      </c>
      <c r="O884" s="3">
        <v>115.9</v>
      </c>
      <c r="P884" s="72">
        <v>4222237</v>
      </c>
      <c r="Q884" s="72">
        <v>1874909.67</v>
      </c>
      <c r="R884" s="72">
        <v>938930.93</v>
      </c>
      <c r="S884" s="72">
        <f aca="true" t="shared" si="268" ref="S884:S890">P884-Q884-R884</f>
        <v>1408396.4</v>
      </c>
      <c r="T884" s="5"/>
      <c r="Z884" s="66"/>
      <c r="AA884" s="66"/>
    </row>
    <row r="885" spans="1:27" s="93" customFormat="1" ht="10.5">
      <c r="A885" s="6" t="s">
        <v>343</v>
      </c>
      <c r="B885" s="6" t="s">
        <v>294</v>
      </c>
      <c r="C885" s="5">
        <v>82</v>
      </c>
      <c r="D885" s="10" t="s">
        <v>1977</v>
      </c>
      <c r="E885" s="8">
        <v>42704</v>
      </c>
      <c r="F885" s="8">
        <v>42734</v>
      </c>
      <c r="G885" s="9">
        <v>6</v>
      </c>
      <c r="H885" s="9">
        <v>6</v>
      </c>
      <c r="I885" s="3">
        <v>407.7</v>
      </c>
      <c r="J885" s="9">
        <f aca="true" t="shared" si="269" ref="J885:J890">SUM(K885:L885)</f>
        <v>3</v>
      </c>
      <c r="K885" s="9">
        <v>0</v>
      </c>
      <c r="L885" s="9">
        <v>3</v>
      </c>
      <c r="M885" s="11">
        <f t="shared" si="267"/>
        <v>155.9</v>
      </c>
      <c r="N885" s="3">
        <v>0</v>
      </c>
      <c r="O885" s="3">
        <v>155.9</v>
      </c>
      <c r="P885" s="72">
        <f aca="true" t="shared" si="270" ref="P885:P890">M885*36430</f>
        <v>5679437</v>
      </c>
      <c r="Q885" s="72">
        <v>2521988.07</v>
      </c>
      <c r="R885" s="72">
        <v>1262979.58</v>
      </c>
      <c r="S885" s="72">
        <f t="shared" si="268"/>
        <v>1894469.35</v>
      </c>
      <c r="T885" s="5"/>
      <c r="Z885" s="66"/>
      <c r="AA885" s="66"/>
    </row>
    <row r="886" spans="1:27" ht="10.5">
      <c r="A886" s="6" t="s">
        <v>344</v>
      </c>
      <c r="B886" s="6" t="s">
        <v>295</v>
      </c>
      <c r="C886" s="5">
        <v>85</v>
      </c>
      <c r="D886" s="10" t="s">
        <v>1977</v>
      </c>
      <c r="E886" s="8">
        <v>42704</v>
      </c>
      <c r="F886" s="8">
        <v>42734</v>
      </c>
      <c r="G886" s="9">
        <v>3</v>
      </c>
      <c r="H886" s="9">
        <v>3</v>
      </c>
      <c r="I886" s="3">
        <v>179.9</v>
      </c>
      <c r="J886" s="9">
        <f t="shared" si="269"/>
        <v>2</v>
      </c>
      <c r="K886" s="9">
        <v>0</v>
      </c>
      <c r="L886" s="9">
        <v>2</v>
      </c>
      <c r="M886" s="11">
        <f t="shared" si="267"/>
        <v>74.7</v>
      </c>
      <c r="N886" s="3">
        <v>0</v>
      </c>
      <c r="O886" s="3">
        <v>74.7</v>
      </c>
      <c r="P886" s="72">
        <f t="shared" si="270"/>
        <v>2721321</v>
      </c>
      <c r="Q886" s="72">
        <v>1208418.91</v>
      </c>
      <c r="R886" s="72">
        <v>605160.84</v>
      </c>
      <c r="S886" s="72">
        <f t="shared" si="268"/>
        <v>907741.2500000001</v>
      </c>
      <c r="T886" s="5"/>
      <c r="Z886" s="66"/>
      <c r="AA886" s="66"/>
    </row>
    <row r="887" spans="1:27" ht="10.5">
      <c r="A887" s="6" t="s">
        <v>345</v>
      </c>
      <c r="B887" s="6" t="s">
        <v>296</v>
      </c>
      <c r="C887" s="5">
        <v>68</v>
      </c>
      <c r="D887" s="10" t="s">
        <v>1978</v>
      </c>
      <c r="E887" s="8">
        <v>42704</v>
      </c>
      <c r="F887" s="8">
        <v>42734</v>
      </c>
      <c r="G887" s="9">
        <v>16</v>
      </c>
      <c r="H887" s="9">
        <v>16</v>
      </c>
      <c r="I887" s="3">
        <v>148.2</v>
      </c>
      <c r="J887" s="9">
        <f t="shared" si="269"/>
        <v>2</v>
      </c>
      <c r="K887" s="9">
        <v>0</v>
      </c>
      <c r="L887" s="9">
        <v>2</v>
      </c>
      <c r="M887" s="11">
        <f t="shared" si="267"/>
        <v>92.7</v>
      </c>
      <c r="N887" s="3">
        <v>0</v>
      </c>
      <c r="O887" s="3">
        <v>92.7</v>
      </c>
      <c r="P887" s="72">
        <f t="shared" si="270"/>
        <v>3377061</v>
      </c>
      <c r="Q887" s="72">
        <v>1499604.19</v>
      </c>
      <c r="R887" s="72">
        <v>750982.72</v>
      </c>
      <c r="S887" s="72">
        <f t="shared" si="268"/>
        <v>1126474.09</v>
      </c>
      <c r="T887" s="5"/>
      <c r="Z887" s="66"/>
      <c r="AA887" s="66"/>
    </row>
    <row r="888" spans="1:27" ht="10.5">
      <c r="A888" s="6" t="s">
        <v>346</v>
      </c>
      <c r="B888" s="6" t="s">
        <v>712</v>
      </c>
      <c r="C888" s="5">
        <v>61</v>
      </c>
      <c r="D888" s="10" t="s">
        <v>2002</v>
      </c>
      <c r="E888" s="8">
        <v>42704</v>
      </c>
      <c r="F888" s="8">
        <v>42734</v>
      </c>
      <c r="G888" s="9">
        <v>5</v>
      </c>
      <c r="H888" s="9">
        <v>5</v>
      </c>
      <c r="I888" s="3">
        <v>150.5</v>
      </c>
      <c r="J888" s="9">
        <f t="shared" si="269"/>
        <v>2</v>
      </c>
      <c r="K888" s="9">
        <v>0</v>
      </c>
      <c r="L888" s="9">
        <v>2</v>
      </c>
      <c r="M888" s="11">
        <f t="shared" si="267"/>
        <v>80.8</v>
      </c>
      <c r="N888" s="3">
        <v>0</v>
      </c>
      <c r="O888" s="3">
        <v>80.8</v>
      </c>
      <c r="P888" s="72">
        <f t="shared" si="270"/>
        <v>2943544</v>
      </c>
      <c r="Q888" s="72">
        <v>1307098.37</v>
      </c>
      <c r="R888" s="72">
        <v>654578.25</v>
      </c>
      <c r="S888" s="72">
        <f t="shared" si="268"/>
        <v>981867.3799999999</v>
      </c>
      <c r="T888" s="5"/>
      <c r="Z888" s="66"/>
      <c r="AA888" s="66"/>
    </row>
    <row r="889" spans="1:27" ht="10.5">
      <c r="A889" s="6" t="s">
        <v>347</v>
      </c>
      <c r="B889" s="6" t="s">
        <v>297</v>
      </c>
      <c r="C889" s="5">
        <v>59</v>
      </c>
      <c r="D889" s="10" t="s">
        <v>2002</v>
      </c>
      <c r="E889" s="8">
        <v>42704</v>
      </c>
      <c r="F889" s="8">
        <v>42734</v>
      </c>
      <c r="G889" s="9">
        <v>16</v>
      </c>
      <c r="H889" s="9">
        <v>16</v>
      </c>
      <c r="I889" s="3">
        <v>247</v>
      </c>
      <c r="J889" s="9">
        <f t="shared" si="269"/>
        <v>4</v>
      </c>
      <c r="K889" s="9">
        <v>0</v>
      </c>
      <c r="L889" s="9">
        <v>4</v>
      </c>
      <c r="M889" s="11">
        <f t="shared" si="267"/>
        <v>247</v>
      </c>
      <c r="N889" s="3">
        <v>0</v>
      </c>
      <c r="O889" s="3">
        <v>247</v>
      </c>
      <c r="P889" s="72">
        <f t="shared" si="270"/>
        <v>8998210</v>
      </c>
      <c r="Q889" s="72">
        <v>3995709.12</v>
      </c>
      <c r="R889" s="72">
        <v>2001000.35</v>
      </c>
      <c r="S889" s="72">
        <f t="shared" si="268"/>
        <v>3001500.53</v>
      </c>
      <c r="T889" s="5"/>
      <c r="Z889" s="66"/>
      <c r="AA889" s="66"/>
    </row>
    <row r="890" spans="1:27" ht="10.5">
      <c r="A890" s="6" t="s">
        <v>348</v>
      </c>
      <c r="B890" s="6" t="s">
        <v>298</v>
      </c>
      <c r="C890" s="5">
        <v>63</v>
      </c>
      <c r="D890" s="10" t="s">
        <v>1979</v>
      </c>
      <c r="E890" s="8">
        <v>42704</v>
      </c>
      <c r="F890" s="8">
        <v>42734</v>
      </c>
      <c r="G890" s="9">
        <v>5</v>
      </c>
      <c r="H890" s="9">
        <v>5</v>
      </c>
      <c r="I890" s="3">
        <v>263.5</v>
      </c>
      <c r="J890" s="9">
        <f t="shared" si="269"/>
        <v>5</v>
      </c>
      <c r="K890" s="9">
        <v>4</v>
      </c>
      <c r="L890" s="9">
        <v>1</v>
      </c>
      <c r="M890" s="11">
        <f t="shared" si="267"/>
        <v>178.4</v>
      </c>
      <c r="N890" s="3">
        <v>129.9</v>
      </c>
      <c r="O890" s="3">
        <v>48.5</v>
      </c>
      <c r="P890" s="72">
        <f t="shared" si="270"/>
        <v>6499112</v>
      </c>
      <c r="Q890" s="72">
        <v>2885969.66</v>
      </c>
      <c r="R890" s="72">
        <v>1445256.93</v>
      </c>
      <c r="S890" s="72">
        <f t="shared" si="268"/>
        <v>2167885.41</v>
      </c>
      <c r="T890" s="5"/>
      <c r="Z890" s="66"/>
      <c r="AA890" s="66"/>
    </row>
    <row r="891" spans="1:27" s="55" customFormat="1" ht="17.25" customHeight="1">
      <c r="A891" s="98"/>
      <c r="B891" s="29" t="s">
        <v>1835</v>
      </c>
      <c r="C891" s="5"/>
      <c r="D891" s="10"/>
      <c r="E891" s="164"/>
      <c r="F891" s="3"/>
      <c r="G891" s="9"/>
      <c r="H891" s="9"/>
      <c r="I891" s="11"/>
      <c r="J891" s="9"/>
      <c r="K891" s="9"/>
      <c r="L891" s="9"/>
      <c r="M891" s="11"/>
      <c r="N891" s="11"/>
      <c r="O891" s="11"/>
      <c r="P891" s="72"/>
      <c r="Q891" s="72"/>
      <c r="R891" s="72"/>
      <c r="S891" s="72"/>
      <c r="T891" s="56"/>
      <c r="Z891" s="66"/>
      <c r="AA891" s="66"/>
    </row>
    <row r="892" spans="1:27" s="55" customFormat="1" ht="21">
      <c r="A892" s="98"/>
      <c r="B892" s="30" t="s">
        <v>2014</v>
      </c>
      <c r="C892" s="5"/>
      <c r="D892" s="10"/>
      <c r="E892" s="5"/>
      <c r="F892" s="5"/>
      <c r="G892" s="9"/>
      <c r="H892" s="9"/>
      <c r="I892" s="11"/>
      <c r="J892" s="9"/>
      <c r="K892" s="9"/>
      <c r="L892" s="9"/>
      <c r="M892" s="11"/>
      <c r="N892" s="11"/>
      <c r="O892" s="11"/>
      <c r="P892" s="72"/>
      <c r="Q892" s="72"/>
      <c r="R892" s="72"/>
      <c r="S892" s="72"/>
      <c r="T892" s="56"/>
      <c r="Z892" s="66"/>
      <c r="AA892" s="66"/>
    </row>
    <row r="893" spans="1:27" s="55" customFormat="1" ht="31.5">
      <c r="A893" s="98"/>
      <c r="B893" s="30" t="s">
        <v>2213</v>
      </c>
      <c r="C893" s="5" t="s">
        <v>1721</v>
      </c>
      <c r="D893" s="10" t="s">
        <v>1721</v>
      </c>
      <c r="E893" s="5" t="s">
        <v>1721</v>
      </c>
      <c r="F893" s="5" t="s">
        <v>1721</v>
      </c>
      <c r="G893" s="9">
        <f>SUM(G894)</f>
        <v>36</v>
      </c>
      <c r="H893" s="9">
        <f aca="true" t="shared" si="271" ref="H893:S893">SUM(H894)</f>
        <v>36</v>
      </c>
      <c r="I893" s="11">
        <f t="shared" si="271"/>
        <v>518.8</v>
      </c>
      <c r="J893" s="9">
        <f t="shared" si="271"/>
        <v>14</v>
      </c>
      <c r="K893" s="9">
        <f t="shared" si="271"/>
        <v>4</v>
      </c>
      <c r="L893" s="9">
        <f t="shared" si="271"/>
        <v>10</v>
      </c>
      <c r="M893" s="11">
        <f t="shared" si="271"/>
        <v>436.06</v>
      </c>
      <c r="N893" s="11">
        <f t="shared" si="271"/>
        <v>101.58</v>
      </c>
      <c r="O893" s="11">
        <f t="shared" si="271"/>
        <v>334.48</v>
      </c>
      <c r="P893" s="11">
        <f t="shared" si="271"/>
        <v>15885665.8</v>
      </c>
      <c r="Q893" s="11">
        <f t="shared" si="271"/>
        <v>7054125.18</v>
      </c>
      <c r="R893" s="11">
        <f t="shared" si="271"/>
        <v>3532616.24</v>
      </c>
      <c r="S893" s="11">
        <f t="shared" si="271"/>
        <v>5298924.380000001</v>
      </c>
      <c r="T893" s="56"/>
      <c r="Z893" s="66"/>
      <c r="AA893" s="66"/>
    </row>
    <row r="894" spans="1:27" s="55" customFormat="1" ht="10.5">
      <c r="A894" s="31">
        <v>148</v>
      </c>
      <c r="B894" s="6" t="s">
        <v>475</v>
      </c>
      <c r="C894" s="5" t="s">
        <v>1896</v>
      </c>
      <c r="D894" s="10" t="s">
        <v>2015</v>
      </c>
      <c r="E894" s="8">
        <v>42704</v>
      </c>
      <c r="F894" s="8">
        <v>42734</v>
      </c>
      <c r="G894" s="9">
        <v>36</v>
      </c>
      <c r="H894" s="9">
        <v>36</v>
      </c>
      <c r="I894" s="3">
        <v>518.8</v>
      </c>
      <c r="J894" s="9">
        <f>SUM(K894:L894)</f>
        <v>14</v>
      </c>
      <c r="K894" s="9">
        <v>4</v>
      </c>
      <c r="L894" s="9">
        <v>10</v>
      </c>
      <c r="M894" s="11">
        <f>SUM(N894:O894)</f>
        <v>436.06</v>
      </c>
      <c r="N894" s="3">
        <v>101.58</v>
      </c>
      <c r="O894" s="3">
        <v>334.48</v>
      </c>
      <c r="P894" s="72">
        <f>M894*36430</f>
        <v>15885665.8</v>
      </c>
      <c r="Q894" s="72">
        <v>7054125.18</v>
      </c>
      <c r="R894" s="72">
        <v>3532616.24</v>
      </c>
      <c r="S894" s="72">
        <f>P894-Q894-R894</f>
        <v>5298924.380000001</v>
      </c>
      <c r="T894" s="56"/>
      <c r="Z894" s="66"/>
      <c r="AA894" s="66"/>
    </row>
    <row r="895" spans="1:27" s="91" customFormat="1" ht="21">
      <c r="A895" s="98"/>
      <c r="B895" s="30" t="s">
        <v>1733</v>
      </c>
      <c r="C895" s="5"/>
      <c r="D895" s="5"/>
      <c r="E895" s="5"/>
      <c r="F895" s="5"/>
      <c r="G895" s="9"/>
      <c r="H895" s="9"/>
      <c r="I895" s="11"/>
      <c r="J895" s="9"/>
      <c r="K895" s="9"/>
      <c r="L895" s="9"/>
      <c r="M895" s="11"/>
      <c r="N895" s="11"/>
      <c r="O895" s="11"/>
      <c r="P895" s="72"/>
      <c r="Q895" s="72"/>
      <c r="R895" s="72"/>
      <c r="S895" s="72"/>
      <c r="T895" s="90"/>
      <c r="Z895" s="66"/>
      <c r="AA895" s="66"/>
    </row>
    <row r="896" spans="1:27" s="55" customFormat="1" ht="31.5">
      <c r="A896" s="98"/>
      <c r="B896" s="30" t="s">
        <v>2213</v>
      </c>
      <c r="C896" s="5" t="s">
        <v>1721</v>
      </c>
      <c r="D896" s="10" t="s">
        <v>1721</v>
      </c>
      <c r="E896" s="5" t="s">
        <v>1721</v>
      </c>
      <c r="F896" s="5" t="s">
        <v>1721</v>
      </c>
      <c r="G896" s="9">
        <f aca="true" t="shared" si="272" ref="G896:S896">SUM(G897:G897)</f>
        <v>7</v>
      </c>
      <c r="H896" s="9">
        <f t="shared" si="272"/>
        <v>7</v>
      </c>
      <c r="I896" s="11">
        <f t="shared" si="272"/>
        <v>139.3</v>
      </c>
      <c r="J896" s="9">
        <f t="shared" si="272"/>
        <v>3</v>
      </c>
      <c r="K896" s="9">
        <f t="shared" si="272"/>
        <v>2</v>
      </c>
      <c r="L896" s="9">
        <f t="shared" si="272"/>
        <v>1</v>
      </c>
      <c r="M896" s="11">
        <f t="shared" si="272"/>
        <v>139.3</v>
      </c>
      <c r="N896" s="11">
        <f t="shared" si="272"/>
        <v>104.2</v>
      </c>
      <c r="O896" s="11">
        <f t="shared" si="272"/>
        <v>35.1</v>
      </c>
      <c r="P896" s="11">
        <f t="shared" si="272"/>
        <v>5074699</v>
      </c>
      <c r="Q896" s="11">
        <f t="shared" si="272"/>
        <v>2253450.53</v>
      </c>
      <c r="R896" s="11">
        <f t="shared" si="272"/>
        <v>1128499.39</v>
      </c>
      <c r="S896" s="11">
        <f t="shared" si="272"/>
        <v>1692749.0800000003</v>
      </c>
      <c r="T896" s="56"/>
      <c r="Z896" s="66"/>
      <c r="AA896" s="66"/>
    </row>
    <row r="897" spans="1:27" s="91" customFormat="1" ht="10.5">
      <c r="A897" s="98">
        <v>149</v>
      </c>
      <c r="B897" s="6" t="s">
        <v>714</v>
      </c>
      <c r="C897" s="5">
        <v>2</v>
      </c>
      <c r="D897" s="7" t="s">
        <v>1734</v>
      </c>
      <c r="E897" s="8">
        <v>42704</v>
      </c>
      <c r="F897" s="8">
        <v>42734</v>
      </c>
      <c r="G897" s="9">
        <v>7</v>
      </c>
      <c r="H897" s="9">
        <v>7</v>
      </c>
      <c r="I897" s="3">
        <v>139.3</v>
      </c>
      <c r="J897" s="9">
        <f>SUM(K897:L897)</f>
        <v>3</v>
      </c>
      <c r="K897" s="9">
        <v>2</v>
      </c>
      <c r="L897" s="9">
        <v>1</v>
      </c>
      <c r="M897" s="11">
        <f>SUM(N897:O897)</f>
        <v>139.3</v>
      </c>
      <c r="N897" s="3">
        <v>104.2</v>
      </c>
      <c r="O897" s="3">
        <v>35.1</v>
      </c>
      <c r="P897" s="72">
        <f>M897*36430</f>
        <v>5074699</v>
      </c>
      <c r="Q897" s="72">
        <v>2253450.53</v>
      </c>
      <c r="R897" s="72">
        <v>1128499.39</v>
      </c>
      <c r="S897" s="72">
        <f>P897-Q897-R897</f>
        <v>1692749.0800000003</v>
      </c>
      <c r="T897" s="90"/>
      <c r="Z897" s="66"/>
      <c r="AA897" s="66"/>
    </row>
    <row r="898" spans="1:27" s="91" customFormat="1" ht="21">
      <c r="A898" s="98"/>
      <c r="B898" s="30" t="s">
        <v>1735</v>
      </c>
      <c r="C898" s="5"/>
      <c r="D898" s="5"/>
      <c r="E898" s="5"/>
      <c r="F898" s="5"/>
      <c r="G898" s="9"/>
      <c r="H898" s="9"/>
      <c r="I898" s="11"/>
      <c r="J898" s="9"/>
      <c r="K898" s="9"/>
      <c r="L898" s="9"/>
      <c r="M898" s="11"/>
      <c r="N898" s="11"/>
      <c r="O898" s="11"/>
      <c r="P898" s="72"/>
      <c r="Q898" s="72"/>
      <c r="R898" s="72"/>
      <c r="S898" s="72"/>
      <c r="T898" s="90"/>
      <c r="Z898" s="66"/>
      <c r="AA898" s="66"/>
    </row>
    <row r="899" spans="1:27" s="91" customFormat="1" ht="31.5">
      <c r="A899" s="98"/>
      <c r="B899" s="30" t="s">
        <v>2289</v>
      </c>
      <c r="C899" s="5" t="s">
        <v>1721</v>
      </c>
      <c r="D899" s="10" t="s">
        <v>1721</v>
      </c>
      <c r="E899" s="5" t="s">
        <v>1721</v>
      </c>
      <c r="F899" s="5" t="s">
        <v>1721</v>
      </c>
      <c r="G899" s="9">
        <f aca="true" t="shared" si="273" ref="G899:S899">SUM(G900:G901)</f>
        <v>8</v>
      </c>
      <c r="H899" s="9">
        <f t="shared" si="273"/>
        <v>8</v>
      </c>
      <c r="I899" s="11">
        <f t="shared" si="273"/>
        <v>207.1</v>
      </c>
      <c r="J899" s="9">
        <f>SUM(J900:J901)</f>
        <v>3</v>
      </c>
      <c r="K899" s="9">
        <f t="shared" si="273"/>
        <v>1</v>
      </c>
      <c r="L899" s="9">
        <f t="shared" si="273"/>
        <v>2</v>
      </c>
      <c r="M899" s="11">
        <f>SUM(M900:M901)</f>
        <v>156.89999999999998</v>
      </c>
      <c r="N899" s="11">
        <f t="shared" si="273"/>
        <v>53</v>
      </c>
      <c r="O899" s="11">
        <f t="shared" si="273"/>
        <v>103.9</v>
      </c>
      <c r="P899" s="11">
        <f t="shared" si="273"/>
        <v>5715867</v>
      </c>
      <c r="Q899" s="11">
        <f t="shared" si="273"/>
        <v>2538165.03</v>
      </c>
      <c r="R899" s="11">
        <f t="shared" si="273"/>
        <v>1271080.79</v>
      </c>
      <c r="S899" s="11">
        <f t="shared" si="273"/>
        <v>1906621.1800000002</v>
      </c>
      <c r="T899" s="90"/>
      <c r="Z899" s="66"/>
      <c r="AA899" s="66"/>
    </row>
    <row r="900" spans="1:27" s="91" customFormat="1" ht="10.5">
      <c r="A900" s="98">
        <v>150</v>
      </c>
      <c r="B900" s="6" t="s">
        <v>1602</v>
      </c>
      <c r="C900" s="5">
        <v>23</v>
      </c>
      <c r="D900" s="7" t="s">
        <v>1736</v>
      </c>
      <c r="E900" s="8">
        <v>42704</v>
      </c>
      <c r="F900" s="8">
        <v>42734</v>
      </c>
      <c r="G900" s="9">
        <v>5</v>
      </c>
      <c r="H900" s="9">
        <v>5</v>
      </c>
      <c r="I900" s="3">
        <v>106.1</v>
      </c>
      <c r="J900" s="9">
        <f>SUM(K900:L900)</f>
        <v>2</v>
      </c>
      <c r="K900" s="9">
        <v>1</v>
      </c>
      <c r="L900" s="9">
        <v>1</v>
      </c>
      <c r="M900" s="11">
        <f>SUM(N900:O900)</f>
        <v>106.1</v>
      </c>
      <c r="N900" s="3">
        <v>53</v>
      </c>
      <c r="O900" s="3">
        <v>53.1</v>
      </c>
      <c r="P900" s="72">
        <f>M900*36430</f>
        <v>3865223</v>
      </c>
      <c r="Q900" s="72">
        <v>1716375.46</v>
      </c>
      <c r="R900" s="72">
        <v>859539.02</v>
      </c>
      <c r="S900" s="72">
        <f>P900-Q900-R900</f>
        <v>1289308.52</v>
      </c>
      <c r="T900" s="90"/>
      <c r="Z900" s="66"/>
      <c r="AA900" s="66"/>
    </row>
    <row r="901" spans="1:27" s="91" customFormat="1" ht="10.5">
      <c r="A901" s="98">
        <v>151</v>
      </c>
      <c r="B901" s="6" t="s">
        <v>1603</v>
      </c>
      <c r="C901" s="5">
        <v>24</v>
      </c>
      <c r="D901" s="7" t="s">
        <v>1736</v>
      </c>
      <c r="E901" s="8">
        <v>42704</v>
      </c>
      <c r="F901" s="8">
        <v>42734</v>
      </c>
      <c r="G901" s="9">
        <v>3</v>
      </c>
      <c r="H901" s="9">
        <v>3</v>
      </c>
      <c r="I901" s="3">
        <v>101</v>
      </c>
      <c r="J901" s="9">
        <f>SUM(K901:L901)</f>
        <v>1</v>
      </c>
      <c r="K901" s="9">
        <v>0</v>
      </c>
      <c r="L901" s="9">
        <v>1</v>
      </c>
      <c r="M901" s="11">
        <f>SUM(N901:O901)</f>
        <v>50.8</v>
      </c>
      <c r="N901" s="3">
        <v>0</v>
      </c>
      <c r="O901" s="3">
        <v>50.8</v>
      </c>
      <c r="P901" s="72">
        <f>M901*36430</f>
        <v>1850644</v>
      </c>
      <c r="Q901" s="72">
        <v>821789.57</v>
      </c>
      <c r="R901" s="72">
        <v>411541.77</v>
      </c>
      <c r="S901" s="72">
        <f>P901-Q901-R901</f>
        <v>617312.66</v>
      </c>
      <c r="T901" s="90"/>
      <c r="Z901" s="66"/>
      <c r="AA901" s="66"/>
    </row>
    <row r="902" spans="1:27" s="89" customFormat="1" ht="26.25" customHeight="1">
      <c r="A902" s="98"/>
      <c r="B902" s="1" t="s">
        <v>2264</v>
      </c>
      <c r="C902" s="3"/>
      <c r="D902" s="83"/>
      <c r="E902" s="90"/>
      <c r="F902" s="90"/>
      <c r="G902" s="84"/>
      <c r="H902" s="84"/>
      <c r="I902" s="72"/>
      <c r="J902" s="84"/>
      <c r="K902" s="84"/>
      <c r="L902" s="84"/>
      <c r="M902" s="72"/>
      <c r="N902" s="72"/>
      <c r="O902" s="72"/>
      <c r="P902" s="72"/>
      <c r="Q902" s="72"/>
      <c r="R902" s="72"/>
      <c r="S902" s="72"/>
      <c r="T902" s="3"/>
      <c r="Z902" s="66"/>
      <c r="AA902" s="66"/>
    </row>
    <row r="903" spans="1:27" s="91" customFormat="1" ht="31.5">
      <c r="A903" s="98"/>
      <c r="B903" s="1" t="s">
        <v>2213</v>
      </c>
      <c r="C903" s="5" t="s">
        <v>1721</v>
      </c>
      <c r="D903" s="10" t="s">
        <v>1721</v>
      </c>
      <c r="E903" s="5" t="s">
        <v>1721</v>
      </c>
      <c r="F903" s="5" t="s">
        <v>1721</v>
      </c>
      <c r="G903" s="9">
        <f>SUM(G904)</f>
        <v>3</v>
      </c>
      <c r="H903" s="9">
        <f aca="true" t="shared" si="274" ref="H903:S903">SUM(H904)</f>
        <v>3</v>
      </c>
      <c r="I903" s="11">
        <f t="shared" si="274"/>
        <v>186.3</v>
      </c>
      <c r="J903" s="9">
        <f t="shared" si="274"/>
        <v>1</v>
      </c>
      <c r="K903" s="9">
        <f t="shared" si="274"/>
        <v>0</v>
      </c>
      <c r="L903" s="9">
        <f t="shared" si="274"/>
        <v>1</v>
      </c>
      <c r="M903" s="11">
        <f t="shared" si="274"/>
        <v>46.3</v>
      </c>
      <c r="N903" s="11">
        <f t="shared" si="274"/>
        <v>0</v>
      </c>
      <c r="O903" s="11">
        <f t="shared" si="274"/>
        <v>46.3</v>
      </c>
      <c r="P903" s="11">
        <f t="shared" si="274"/>
        <v>1686709</v>
      </c>
      <c r="Q903" s="11">
        <f t="shared" si="274"/>
        <v>748993.25</v>
      </c>
      <c r="R903" s="11">
        <f t="shared" si="274"/>
        <v>375086.3</v>
      </c>
      <c r="S903" s="11">
        <f t="shared" si="274"/>
        <v>562629.45</v>
      </c>
      <c r="T903" s="90"/>
      <c r="Z903" s="66"/>
      <c r="AA903" s="66"/>
    </row>
    <row r="904" spans="1:27" s="91" customFormat="1" ht="10.5">
      <c r="A904" s="98">
        <v>152</v>
      </c>
      <c r="B904" s="1" t="s">
        <v>1605</v>
      </c>
      <c r="C904" s="9">
        <v>28</v>
      </c>
      <c r="D904" s="10" t="s">
        <v>2265</v>
      </c>
      <c r="E904" s="8">
        <v>42704</v>
      </c>
      <c r="F904" s="8">
        <v>42734</v>
      </c>
      <c r="G904" s="9">
        <v>3</v>
      </c>
      <c r="H904" s="9">
        <v>3</v>
      </c>
      <c r="I904" s="3">
        <v>186.3</v>
      </c>
      <c r="J904" s="9">
        <f>SUM(K904:L904)</f>
        <v>1</v>
      </c>
      <c r="K904" s="9">
        <v>0</v>
      </c>
      <c r="L904" s="9">
        <v>1</v>
      </c>
      <c r="M904" s="11">
        <f>SUM(N904:O904)</f>
        <v>46.3</v>
      </c>
      <c r="N904" s="3">
        <v>0</v>
      </c>
      <c r="O904" s="3">
        <v>46.3</v>
      </c>
      <c r="P904" s="72">
        <f>M904*36430</f>
        <v>1686709</v>
      </c>
      <c r="Q904" s="72">
        <v>748993.25</v>
      </c>
      <c r="R904" s="72">
        <v>375086.3</v>
      </c>
      <c r="S904" s="72">
        <f>P904-Q904-R904</f>
        <v>562629.45</v>
      </c>
      <c r="T904" s="90"/>
      <c r="Z904" s="66"/>
      <c r="AA904" s="66"/>
    </row>
    <row r="905" spans="1:27" s="91" customFormat="1" ht="16.5" customHeight="1">
      <c r="A905" s="98"/>
      <c r="B905" s="203" t="s">
        <v>1973</v>
      </c>
      <c r="C905" s="7"/>
      <c r="D905" s="83"/>
      <c r="E905" s="56"/>
      <c r="F905" s="206"/>
      <c r="G905" s="84"/>
      <c r="H905" s="84"/>
      <c r="I905" s="72"/>
      <c r="J905" s="84"/>
      <c r="K905" s="84"/>
      <c r="L905" s="84"/>
      <c r="M905" s="72"/>
      <c r="N905" s="72"/>
      <c r="O905" s="72"/>
      <c r="P905" s="72"/>
      <c r="Q905" s="72"/>
      <c r="R905" s="72"/>
      <c r="S905" s="72"/>
      <c r="T905" s="90"/>
      <c r="Z905" s="66"/>
      <c r="AA905" s="66"/>
    </row>
    <row r="906" spans="1:27" s="55" customFormat="1" ht="21">
      <c r="A906" s="31"/>
      <c r="B906" s="1" t="s">
        <v>1567</v>
      </c>
      <c r="C906" s="3"/>
      <c r="D906" s="10"/>
      <c r="E906" s="3"/>
      <c r="F906" s="3"/>
      <c r="G906" s="9"/>
      <c r="H906" s="9"/>
      <c r="I906" s="11"/>
      <c r="J906" s="9"/>
      <c r="K906" s="9"/>
      <c r="L906" s="9"/>
      <c r="M906" s="11"/>
      <c r="N906" s="11"/>
      <c r="O906" s="11"/>
      <c r="P906" s="72"/>
      <c r="Q906" s="72"/>
      <c r="R906" s="72"/>
      <c r="S906" s="72"/>
      <c r="T906" s="56"/>
      <c r="Z906" s="66"/>
      <c r="AA906" s="66"/>
    </row>
    <row r="907" spans="1:27" s="55" customFormat="1" ht="31.5">
      <c r="A907" s="31"/>
      <c r="B907" s="1" t="s">
        <v>2213</v>
      </c>
      <c r="C907" s="5" t="s">
        <v>1721</v>
      </c>
      <c r="D907" s="10" t="s">
        <v>1721</v>
      </c>
      <c r="E907" s="5" t="s">
        <v>1721</v>
      </c>
      <c r="F907" s="5" t="s">
        <v>1721</v>
      </c>
      <c r="G907" s="9">
        <f>SUM(G908)</f>
        <v>1</v>
      </c>
      <c r="H907" s="9">
        <f aca="true" t="shared" si="275" ref="H907:S907">SUM(H908)</f>
        <v>1</v>
      </c>
      <c r="I907" s="11">
        <f t="shared" si="275"/>
        <v>405.3</v>
      </c>
      <c r="J907" s="9">
        <f t="shared" si="275"/>
        <v>1</v>
      </c>
      <c r="K907" s="9">
        <f t="shared" si="275"/>
        <v>0</v>
      </c>
      <c r="L907" s="9">
        <f t="shared" si="275"/>
        <v>1</v>
      </c>
      <c r="M907" s="11">
        <f t="shared" si="275"/>
        <v>28.6</v>
      </c>
      <c r="N907" s="11">
        <f t="shared" si="275"/>
        <v>0</v>
      </c>
      <c r="O907" s="11">
        <f t="shared" si="275"/>
        <v>28.6</v>
      </c>
      <c r="P907" s="11">
        <f t="shared" si="275"/>
        <v>1041898</v>
      </c>
      <c r="Q907" s="11">
        <f t="shared" si="275"/>
        <v>462661.06</v>
      </c>
      <c r="R907" s="11">
        <f t="shared" si="275"/>
        <v>231694.77</v>
      </c>
      <c r="S907" s="11">
        <f t="shared" si="275"/>
        <v>347542.1699999999</v>
      </c>
      <c r="T907" s="56"/>
      <c r="Z907" s="66"/>
      <c r="AA907" s="66"/>
    </row>
    <row r="908" spans="1:27" s="55" customFormat="1" ht="10.5">
      <c r="A908" s="31">
        <v>153</v>
      </c>
      <c r="B908" s="1" t="s">
        <v>1541</v>
      </c>
      <c r="C908" s="9">
        <v>1</v>
      </c>
      <c r="D908" s="10" t="s">
        <v>1568</v>
      </c>
      <c r="E908" s="8">
        <v>42704</v>
      </c>
      <c r="F908" s="8">
        <v>42734</v>
      </c>
      <c r="G908" s="9">
        <v>1</v>
      </c>
      <c r="H908" s="9">
        <v>1</v>
      </c>
      <c r="I908" s="3">
        <v>405.3</v>
      </c>
      <c r="J908" s="9">
        <f>SUM(K908:L908)</f>
        <v>1</v>
      </c>
      <c r="K908" s="9">
        <v>0</v>
      </c>
      <c r="L908" s="9">
        <v>1</v>
      </c>
      <c r="M908" s="11">
        <f>SUM(N908:O908)</f>
        <v>28.6</v>
      </c>
      <c r="N908" s="3">
        <v>0</v>
      </c>
      <c r="O908" s="3">
        <v>28.6</v>
      </c>
      <c r="P908" s="72">
        <f>M908*36430</f>
        <v>1041898</v>
      </c>
      <c r="Q908" s="72">
        <v>462661.06</v>
      </c>
      <c r="R908" s="72">
        <v>231694.77</v>
      </c>
      <c r="S908" s="72">
        <f>P908-Q908-R908</f>
        <v>347542.1699999999</v>
      </c>
      <c r="T908" s="56"/>
      <c r="Z908" s="66"/>
      <c r="AA908" s="66"/>
    </row>
    <row r="909" spans="1:27" s="55" customFormat="1" ht="21">
      <c r="A909" s="31"/>
      <c r="B909" s="1" t="s">
        <v>1569</v>
      </c>
      <c r="C909" s="9"/>
      <c r="D909" s="10"/>
      <c r="E909" s="3"/>
      <c r="F909" s="3"/>
      <c r="G909" s="9"/>
      <c r="H909" s="9"/>
      <c r="I909" s="11"/>
      <c r="J909" s="9"/>
      <c r="K909" s="9"/>
      <c r="L909" s="9"/>
      <c r="M909" s="11"/>
      <c r="N909" s="11"/>
      <c r="O909" s="11"/>
      <c r="P909" s="72"/>
      <c r="Q909" s="72"/>
      <c r="R909" s="72"/>
      <c r="S909" s="72"/>
      <c r="T909" s="56"/>
      <c r="Z909" s="66"/>
      <c r="AA909" s="66"/>
    </row>
    <row r="910" spans="1:27" s="55" customFormat="1" ht="31.5">
      <c r="A910" s="31"/>
      <c r="B910" s="1" t="s">
        <v>2213</v>
      </c>
      <c r="C910" s="5" t="s">
        <v>1721</v>
      </c>
      <c r="D910" s="10" t="s">
        <v>1721</v>
      </c>
      <c r="E910" s="5" t="s">
        <v>1721</v>
      </c>
      <c r="F910" s="5" t="s">
        <v>1721</v>
      </c>
      <c r="G910" s="9">
        <f>SUM(G911)</f>
        <v>12</v>
      </c>
      <c r="H910" s="9">
        <f aca="true" t="shared" si="276" ref="H910:R910">SUM(H911)</f>
        <v>12</v>
      </c>
      <c r="I910" s="11">
        <f t="shared" si="276"/>
        <v>166.5</v>
      </c>
      <c r="J910" s="9">
        <f t="shared" si="276"/>
        <v>4</v>
      </c>
      <c r="K910" s="9">
        <f t="shared" si="276"/>
        <v>1</v>
      </c>
      <c r="L910" s="9">
        <f t="shared" si="276"/>
        <v>3</v>
      </c>
      <c r="M910" s="11">
        <f t="shared" si="276"/>
        <v>166.5</v>
      </c>
      <c r="N910" s="11">
        <f t="shared" si="276"/>
        <v>41.4</v>
      </c>
      <c r="O910" s="11">
        <f t="shared" si="276"/>
        <v>125.1</v>
      </c>
      <c r="P910" s="11">
        <f t="shared" si="276"/>
        <v>3821918.49</v>
      </c>
      <c r="Q910" s="11">
        <f t="shared" si="276"/>
        <v>1697145.84</v>
      </c>
      <c r="R910" s="11">
        <f t="shared" si="276"/>
        <v>849909.06</v>
      </c>
      <c r="S910" s="72">
        <f>P910-Q910-R910</f>
        <v>1274863.5900000003</v>
      </c>
      <c r="T910" s="72"/>
      <c r="Z910" s="66"/>
      <c r="AA910" s="66"/>
    </row>
    <row r="911" spans="1:27" s="55" customFormat="1" ht="10.5">
      <c r="A911" s="31">
        <v>154</v>
      </c>
      <c r="B911" s="1" t="s">
        <v>1607</v>
      </c>
      <c r="C911" s="9">
        <v>3</v>
      </c>
      <c r="D911" s="10" t="s">
        <v>1570</v>
      </c>
      <c r="E911" s="8">
        <v>42704</v>
      </c>
      <c r="F911" s="8">
        <v>42734</v>
      </c>
      <c r="G911" s="9">
        <v>12</v>
      </c>
      <c r="H911" s="9">
        <v>12</v>
      </c>
      <c r="I911" s="3">
        <v>166.5</v>
      </c>
      <c r="J911" s="9">
        <f>SUM(K911:L911)</f>
        <v>4</v>
      </c>
      <c r="K911" s="9">
        <v>1</v>
      </c>
      <c r="L911" s="9">
        <v>3</v>
      </c>
      <c r="M911" s="11">
        <f>SUM(N911:O911)</f>
        <v>166.5</v>
      </c>
      <c r="N911" s="3">
        <v>41.4</v>
      </c>
      <c r="O911" s="3">
        <v>125.1</v>
      </c>
      <c r="P911" s="72">
        <v>3821918.49</v>
      </c>
      <c r="Q911" s="72">
        <v>1697145.84</v>
      </c>
      <c r="R911" s="72">
        <v>849909.06</v>
      </c>
      <c r="S911" s="72">
        <f>P911-Q911-R911</f>
        <v>1274863.5900000003</v>
      </c>
      <c r="T911" s="56"/>
      <c r="Z911" s="66"/>
      <c r="AA911" s="66"/>
    </row>
    <row r="912" spans="1:27" s="55" customFormat="1" ht="18" customHeight="1">
      <c r="A912" s="98"/>
      <c r="B912" s="203" t="s">
        <v>1900</v>
      </c>
      <c r="C912" s="7"/>
      <c r="D912" s="83"/>
      <c r="E912" s="90"/>
      <c r="F912" s="206"/>
      <c r="G912" s="84"/>
      <c r="H912" s="84"/>
      <c r="I912" s="72"/>
      <c r="J912" s="84"/>
      <c r="K912" s="84"/>
      <c r="L912" s="84"/>
      <c r="M912" s="72"/>
      <c r="N912" s="72"/>
      <c r="O912" s="72"/>
      <c r="P912" s="72"/>
      <c r="Q912" s="72"/>
      <c r="R912" s="72"/>
      <c r="S912" s="72"/>
      <c r="T912" s="56"/>
      <c r="Z912" s="66"/>
      <c r="AA912" s="66"/>
    </row>
    <row r="913" spans="1:27" s="89" customFormat="1" ht="21">
      <c r="A913" s="98"/>
      <c r="B913" s="1" t="s">
        <v>1732</v>
      </c>
      <c r="C913" s="3"/>
      <c r="D913" s="10"/>
      <c r="E913" s="3"/>
      <c r="F913" s="3"/>
      <c r="G913" s="84"/>
      <c r="H913" s="84"/>
      <c r="I913" s="72"/>
      <c r="J913" s="84"/>
      <c r="K913" s="84"/>
      <c r="L913" s="84"/>
      <c r="M913" s="72"/>
      <c r="N913" s="72"/>
      <c r="O913" s="72"/>
      <c r="P913" s="72"/>
      <c r="Q913" s="72"/>
      <c r="R913" s="72"/>
      <c r="S913" s="72"/>
      <c r="T913" s="3"/>
      <c r="Z913" s="66"/>
      <c r="AA913" s="66"/>
    </row>
    <row r="914" spans="1:27" s="89" customFormat="1" ht="31.5">
      <c r="A914" s="98"/>
      <c r="B914" s="30" t="s">
        <v>2288</v>
      </c>
      <c r="C914" s="5" t="s">
        <v>1721</v>
      </c>
      <c r="D914" s="10" t="s">
        <v>1721</v>
      </c>
      <c r="E914" s="5" t="s">
        <v>1721</v>
      </c>
      <c r="F914" s="5" t="s">
        <v>1721</v>
      </c>
      <c r="G914" s="9">
        <f aca="true" t="shared" si="277" ref="G914:S914">SUM(G915:G921)</f>
        <v>127</v>
      </c>
      <c r="H914" s="9">
        <f t="shared" si="277"/>
        <v>127</v>
      </c>
      <c r="I914" s="11">
        <f t="shared" si="277"/>
        <v>2357.6</v>
      </c>
      <c r="J914" s="9">
        <f t="shared" si="277"/>
        <v>50</v>
      </c>
      <c r="K914" s="9">
        <f t="shared" si="277"/>
        <v>39</v>
      </c>
      <c r="L914" s="9">
        <f t="shared" si="277"/>
        <v>11</v>
      </c>
      <c r="M914" s="11">
        <f t="shared" si="277"/>
        <v>2357.6</v>
      </c>
      <c r="N914" s="11">
        <f t="shared" si="277"/>
        <v>1777.7</v>
      </c>
      <c r="O914" s="11">
        <f t="shared" si="277"/>
        <v>579.9000000000001</v>
      </c>
      <c r="P914" s="11">
        <f t="shared" si="277"/>
        <v>85887368</v>
      </c>
      <c r="Q914" s="11">
        <f t="shared" si="277"/>
        <v>38138800.91</v>
      </c>
      <c r="R914" s="11">
        <f t="shared" si="277"/>
        <v>19099426.84</v>
      </c>
      <c r="S914" s="11">
        <f t="shared" si="277"/>
        <v>28649140.25</v>
      </c>
      <c r="T914" s="3"/>
      <c r="Z914" s="66"/>
      <c r="AA914" s="66"/>
    </row>
    <row r="915" spans="1:27" s="89" customFormat="1" ht="10.5">
      <c r="A915" s="6" t="s">
        <v>354</v>
      </c>
      <c r="B915" s="6" t="s">
        <v>1634</v>
      </c>
      <c r="C915" s="5">
        <v>7</v>
      </c>
      <c r="D915" s="7" t="s">
        <v>1255</v>
      </c>
      <c r="E915" s="8">
        <v>42704</v>
      </c>
      <c r="F915" s="8">
        <v>42734</v>
      </c>
      <c r="G915" s="9">
        <v>23</v>
      </c>
      <c r="H915" s="9">
        <v>23</v>
      </c>
      <c r="I915" s="3">
        <v>480.8</v>
      </c>
      <c r="J915" s="9">
        <f aca="true" t="shared" si="278" ref="J915:J921">SUM(K915:L915)</f>
        <v>12</v>
      </c>
      <c r="K915" s="9">
        <v>10</v>
      </c>
      <c r="L915" s="9">
        <v>2</v>
      </c>
      <c r="M915" s="11">
        <f aca="true" t="shared" si="279" ref="M915:M921">SUM(N915:O915)</f>
        <v>480.79999999999995</v>
      </c>
      <c r="N915" s="3">
        <v>413.2</v>
      </c>
      <c r="O915" s="3">
        <v>67.6</v>
      </c>
      <c r="P915" s="72">
        <f>M915*36430</f>
        <v>17515544</v>
      </c>
      <c r="Q915" s="72">
        <v>7777882.37</v>
      </c>
      <c r="R915" s="72">
        <v>3895064.65</v>
      </c>
      <c r="S915" s="72">
        <f aca="true" t="shared" si="280" ref="S915:S921">P915-Q915-R915</f>
        <v>5842596.979999999</v>
      </c>
      <c r="T915" s="3"/>
      <c r="Z915" s="66"/>
      <c r="AA915" s="66"/>
    </row>
    <row r="916" spans="1:27" s="55" customFormat="1" ht="10.5">
      <c r="A916" s="6" t="s">
        <v>1910</v>
      </c>
      <c r="B916" s="6" t="s">
        <v>1635</v>
      </c>
      <c r="C916" s="5">
        <v>11</v>
      </c>
      <c r="D916" s="7" t="s">
        <v>1255</v>
      </c>
      <c r="E916" s="8">
        <v>42704</v>
      </c>
      <c r="F916" s="8">
        <v>42734</v>
      </c>
      <c r="G916" s="9">
        <v>11</v>
      </c>
      <c r="H916" s="9">
        <v>11</v>
      </c>
      <c r="I916" s="3">
        <v>287.9</v>
      </c>
      <c r="J916" s="9">
        <f t="shared" si="278"/>
        <v>4</v>
      </c>
      <c r="K916" s="9">
        <v>4</v>
      </c>
      <c r="L916" s="9">
        <v>0</v>
      </c>
      <c r="M916" s="11">
        <f t="shared" si="279"/>
        <v>287.9</v>
      </c>
      <c r="N916" s="3">
        <v>287.9</v>
      </c>
      <c r="O916" s="3">
        <v>0</v>
      </c>
      <c r="P916" s="72">
        <f>M916*36430</f>
        <v>10488197</v>
      </c>
      <c r="Q916" s="72">
        <v>4657346.79</v>
      </c>
      <c r="R916" s="72">
        <v>2332340.09</v>
      </c>
      <c r="S916" s="72">
        <f t="shared" si="280"/>
        <v>3498510.12</v>
      </c>
      <c r="T916" s="56"/>
      <c r="Z916" s="66"/>
      <c r="AA916" s="66"/>
    </row>
    <row r="917" spans="1:27" s="183" customFormat="1" ht="10.5">
      <c r="A917" s="6" t="s">
        <v>1909</v>
      </c>
      <c r="B917" s="6" t="s">
        <v>1636</v>
      </c>
      <c r="C917" s="5">
        <v>10</v>
      </c>
      <c r="D917" s="7" t="s">
        <v>1255</v>
      </c>
      <c r="E917" s="8">
        <v>42704</v>
      </c>
      <c r="F917" s="8">
        <v>42734</v>
      </c>
      <c r="G917" s="9">
        <v>12</v>
      </c>
      <c r="H917" s="9">
        <v>12</v>
      </c>
      <c r="I917" s="3">
        <v>246.7</v>
      </c>
      <c r="J917" s="9">
        <f t="shared" si="278"/>
        <v>4</v>
      </c>
      <c r="K917" s="9">
        <v>4</v>
      </c>
      <c r="L917" s="9">
        <v>0</v>
      </c>
      <c r="M917" s="11">
        <f t="shared" si="279"/>
        <v>246.7</v>
      </c>
      <c r="N917" s="3">
        <v>246.7</v>
      </c>
      <c r="O917" s="3">
        <v>0</v>
      </c>
      <c r="P917" s="72">
        <f>M917*36430</f>
        <v>8987281</v>
      </c>
      <c r="Q917" s="72">
        <v>3990856.03</v>
      </c>
      <c r="R917" s="72">
        <v>1998569.99</v>
      </c>
      <c r="S917" s="72">
        <f t="shared" si="280"/>
        <v>2997854.9800000004</v>
      </c>
      <c r="T917" s="56"/>
      <c r="Z917" s="66"/>
      <c r="AA917" s="66"/>
    </row>
    <row r="918" spans="1:27" s="55" customFormat="1" ht="10.5">
      <c r="A918" s="6" t="s">
        <v>355</v>
      </c>
      <c r="B918" s="6" t="s">
        <v>1637</v>
      </c>
      <c r="C918" s="5">
        <v>8</v>
      </c>
      <c r="D918" s="7" t="s">
        <v>1255</v>
      </c>
      <c r="E918" s="8">
        <v>42704</v>
      </c>
      <c r="F918" s="8">
        <v>42734</v>
      </c>
      <c r="G918" s="9">
        <v>30</v>
      </c>
      <c r="H918" s="9">
        <v>30</v>
      </c>
      <c r="I918" s="3">
        <v>477.6</v>
      </c>
      <c r="J918" s="9">
        <f t="shared" si="278"/>
        <v>12</v>
      </c>
      <c r="K918" s="9">
        <v>9</v>
      </c>
      <c r="L918" s="9">
        <v>3</v>
      </c>
      <c r="M918" s="11">
        <f t="shared" si="279"/>
        <v>477.6</v>
      </c>
      <c r="N918" s="3">
        <v>343.6</v>
      </c>
      <c r="O918" s="3">
        <v>134</v>
      </c>
      <c r="P918" s="72">
        <f aca="true" t="shared" si="281" ref="P918:P961">M918*36430</f>
        <v>17398968</v>
      </c>
      <c r="Q918" s="72">
        <v>7726116.1</v>
      </c>
      <c r="R918" s="72">
        <v>3869140.76</v>
      </c>
      <c r="S918" s="72">
        <f t="shared" si="280"/>
        <v>5803711.140000001</v>
      </c>
      <c r="T918" s="56"/>
      <c r="Z918" s="66"/>
      <c r="AA918" s="66"/>
    </row>
    <row r="919" spans="1:27" s="55" customFormat="1" ht="10.5">
      <c r="A919" s="6" t="s">
        <v>356</v>
      </c>
      <c r="B919" s="6" t="s">
        <v>1638</v>
      </c>
      <c r="C919" s="5">
        <v>9</v>
      </c>
      <c r="D919" s="7" t="s">
        <v>1255</v>
      </c>
      <c r="E919" s="8">
        <v>42704</v>
      </c>
      <c r="F919" s="8">
        <v>42734</v>
      </c>
      <c r="G919" s="9">
        <v>9</v>
      </c>
      <c r="H919" s="9">
        <v>9</v>
      </c>
      <c r="I919" s="3">
        <v>239.5</v>
      </c>
      <c r="J919" s="9">
        <f t="shared" si="278"/>
        <v>4</v>
      </c>
      <c r="K919" s="9">
        <v>3</v>
      </c>
      <c r="L919" s="9">
        <v>1</v>
      </c>
      <c r="M919" s="11">
        <f t="shared" si="279"/>
        <v>239.5</v>
      </c>
      <c r="N919" s="3">
        <v>181.8</v>
      </c>
      <c r="O919" s="3">
        <v>57.7</v>
      </c>
      <c r="P919" s="72">
        <f t="shared" si="281"/>
        <v>8724985</v>
      </c>
      <c r="Q919" s="72">
        <v>3874381.92</v>
      </c>
      <c r="R919" s="72">
        <v>1940241.23</v>
      </c>
      <c r="S919" s="72">
        <f t="shared" si="280"/>
        <v>2910361.85</v>
      </c>
      <c r="T919" s="56"/>
      <c r="Z919" s="66"/>
      <c r="AA919" s="66"/>
    </row>
    <row r="920" spans="1:27" s="55" customFormat="1" ht="10.5">
      <c r="A920" s="6" t="s">
        <v>357</v>
      </c>
      <c r="B920" s="6" t="s">
        <v>1639</v>
      </c>
      <c r="C920" s="5">
        <v>12</v>
      </c>
      <c r="D920" s="7" t="s">
        <v>1252</v>
      </c>
      <c r="E920" s="8">
        <v>42704</v>
      </c>
      <c r="F920" s="8">
        <v>42734</v>
      </c>
      <c r="G920" s="9">
        <v>23</v>
      </c>
      <c r="H920" s="9">
        <v>23</v>
      </c>
      <c r="I920" s="3">
        <v>283.6</v>
      </c>
      <c r="J920" s="9">
        <f t="shared" si="278"/>
        <v>4</v>
      </c>
      <c r="K920" s="9">
        <v>0</v>
      </c>
      <c r="L920" s="9">
        <v>4</v>
      </c>
      <c r="M920" s="11">
        <f t="shared" si="279"/>
        <v>283.6</v>
      </c>
      <c r="N920" s="3">
        <v>0</v>
      </c>
      <c r="O920" s="3">
        <v>283.6</v>
      </c>
      <c r="P920" s="72">
        <f t="shared" si="281"/>
        <v>10331548</v>
      </c>
      <c r="Q920" s="72">
        <v>4587785.86</v>
      </c>
      <c r="R920" s="72">
        <v>2297504.86</v>
      </c>
      <c r="S920" s="72">
        <f t="shared" si="280"/>
        <v>3446257.28</v>
      </c>
      <c r="T920" s="56"/>
      <c r="Z920" s="66"/>
      <c r="AA920" s="66"/>
    </row>
    <row r="921" spans="1:27" s="55" customFormat="1" ht="10.5">
      <c r="A921" s="6" t="s">
        <v>358</v>
      </c>
      <c r="B921" s="6" t="s">
        <v>1640</v>
      </c>
      <c r="C921" s="5">
        <v>5</v>
      </c>
      <c r="D921" s="7" t="s">
        <v>1255</v>
      </c>
      <c r="E921" s="8">
        <v>42704</v>
      </c>
      <c r="F921" s="8">
        <v>42734</v>
      </c>
      <c r="G921" s="9">
        <v>19</v>
      </c>
      <c r="H921" s="9">
        <v>19</v>
      </c>
      <c r="I921" s="3">
        <v>341.5</v>
      </c>
      <c r="J921" s="9">
        <f t="shared" si="278"/>
        <v>10</v>
      </c>
      <c r="K921" s="9">
        <v>9</v>
      </c>
      <c r="L921" s="9">
        <v>1</v>
      </c>
      <c r="M921" s="11">
        <f t="shared" si="279"/>
        <v>341.5</v>
      </c>
      <c r="N921" s="3">
        <v>304.5</v>
      </c>
      <c r="O921" s="3">
        <v>37</v>
      </c>
      <c r="P921" s="72">
        <f t="shared" si="281"/>
        <v>12440845</v>
      </c>
      <c r="Q921" s="72">
        <v>5524431.84</v>
      </c>
      <c r="R921" s="72">
        <v>2766565.26</v>
      </c>
      <c r="S921" s="72">
        <f t="shared" si="280"/>
        <v>4149847.9000000004</v>
      </c>
      <c r="T921" s="56"/>
      <c r="Z921" s="66"/>
      <c r="AA921" s="66"/>
    </row>
    <row r="922" spans="1:27" s="55" customFormat="1" ht="21">
      <c r="A922" s="31"/>
      <c r="B922" s="1" t="s">
        <v>1418</v>
      </c>
      <c r="C922" s="3"/>
      <c r="D922" s="10"/>
      <c r="E922" s="3"/>
      <c r="F922" s="3"/>
      <c r="G922" s="9"/>
      <c r="H922" s="9"/>
      <c r="I922" s="11"/>
      <c r="J922" s="9"/>
      <c r="K922" s="9"/>
      <c r="L922" s="9"/>
      <c r="M922" s="11"/>
      <c r="N922" s="11"/>
      <c r="O922" s="11"/>
      <c r="P922" s="72"/>
      <c r="Q922" s="72"/>
      <c r="R922" s="72"/>
      <c r="S922" s="72"/>
      <c r="T922" s="56"/>
      <c r="Z922" s="66"/>
      <c r="AA922" s="66"/>
    </row>
    <row r="923" spans="1:32" s="55" customFormat="1" ht="31.5">
      <c r="A923" s="31"/>
      <c r="B923" s="1" t="s">
        <v>2285</v>
      </c>
      <c r="C923" s="5" t="s">
        <v>1721</v>
      </c>
      <c r="D923" s="10" t="s">
        <v>1721</v>
      </c>
      <c r="E923" s="5" t="s">
        <v>1721</v>
      </c>
      <c r="F923" s="5" t="s">
        <v>1721</v>
      </c>
      <c r="G923" s="9">
        <f aca="true" t="shared" si="282" ref="G923:M923">SUM(G924:G931)</f>
        <v>107</v>
      </c>
      <c r="H923" s="9">
        <f t="shared" si="282"/>
        <v>107</v>
      </c>
      <c r="I923" s="11">
        <f t="shared" si="282"/>
        <v>2646.2999999999997</v>
      </c>
      <c r="J923" s="9">
        <f t="shared" si="282"/>
        <v>47</v>
      </c>
      <c r="K923" s="9">
        <f t="shared" si="282"/>
        <v>27</v>
      </c>
      <c r="L923" s="9">
        <f t="shared" si="282"/>
        <v>20</v>
      </c>
      <c r="M923" s="11">
        <f t="shared" si="282"/>
        <v>1962.1999999999996</v>
      </c>
      <c r="N923" s="11">
        <f aca="true" t="shared" si="283" ref="N923:Y923">SUM(N924:N931)</f>
        <v>1107.5</v>
      </c>
      <c r="O923" s="11">
        <f t="shared" si="283"/>
        <v>854.7</v>
      </c>
      <c r="P923" s="11">
        <f t="shared" si="283"/>
        <v>71482946</v>
      </c>
      <c r="Q923" s="11">
        <f t="shared" si="283"/>
        <v>31742430.930000003</v>
      </c>
      <c r="R923" s="11">
        <f t="shared" si="283"/>
        <v>15896206.03</v>
      </c>
      <c r="S923" s="11">
        <f t="shared" si="283"/>
        <v>23844309.04</v>
      </c>
      <c r="T923" s="11"/>
      <c r="U923" s="11">
        <f t="shared" si="283"/>
        <v>0</v>
      </c>
      <c r="V923" s="11">
        <f t="shared" si="283"/>
        <v>0</v>
      </c>
      <c r="W923" s="11">
        <f t="shared" si="283"/>
        <v>0</v>
      </c>
      <c r="X923" s="11">
        <f t="shared" si="283"/>
        <v>0</v>
      </c>
      <c r="Y923" s="11">
        <f t="shared" si="283"/>
        <v>0</v>
      </c>
      <c r="Z923" s="66"/>
      <c r="AA923" s="11"/>
      <c r="AB923" s="77"/>
      <c r="AC923" s="77"/>
      <c r="AD923" s="77"/>
      <c r="AE923" s="77"/>
      <c r="AF923" s="107"/>
    </row>
    <row r="924" spans="1:27" s="55" customFormat="1" ht="10.5">
      <c r="A924" s="6" t="s">
        <v>1302</v>
      </c>
      <c r="B924" s="1" t="s">
        <v>1641</v>
      </c>
      <c r="C924" s="9">
        <v>11</v>
      </c>
      <c r="D924" s="10" t="s">
        <v>1553</v>
      </c>
      <c r="E924" s="8">
        <v>42704</v>
      </c>
      <c r="F924" s="8">
        <v>42734</v>
      </c>
      <c r="G924" s="9">
        <v>3</v>
      </c>
      <c r="H924" s="9">
        <v>3</v>
      </c>
      <c r="I924" s="3">
        <v>349.9</v>
      </c>
      <c r="J924" s="9">
        <f>SUM(K924:L924)</f>
        <v>3</v>
      </c>
      <c r="K924" s="9">
        <v>2</v>
      </c>
      <c r="L924" s="9">
        <v>1</v>
      </c>
      <c r="M924" s="11">
        <f aca="true" t="shared" si="284" ref="M924:M931">SUM(N924:O924)</f>
        <v>122.1</v>
      </c>
      <c r="N924" s="3">
        <v>79.8</v>
      </c>
      <c r="O924" s="3">
        <v>42.3</v>
      </c>
      <c r="P924" s="72">
        <f t="shared" si="281"/>
        <v>4448103</v>
      </c>
      <c r="Q924" s="72">
        <v>1975206.82</v>
      </c>
      <c r="R924" s="72">
        <v>989158.47</v>
      </c>
      <c r="S924" s="72">
        <f aca="true" t="shared" si="285" ref="S924:S931">P924-Q924-R924</f>
        <v>1483737.7099999997</v>
      </c>
      <c r="T924" s="56"/>
      <c r="Z924" s="66"/>
      <c r="AA924" s="66"/>
    </row>
    <row r="925" spans="1:27" s="55" customFormat="1" ht="10.5">
      <c r="A925" s="6" t="s">
        <v>359</v>
      </c>
      <c r="B925" s="1" t="s">
        <v>1642</v>
      </c>
      <c r="C925" s="9">
        <v>1</v>
      </c>
      <c r="D925" s="10" t="s">
        <v>1553</v>
      </c>
      <c r="E925" s="8">
        <v>42704</v>
      </c>
      <c r="F925" s="8">
        <v>42734</v>
      </c>
      <c r="G925" s="9">
        <v>17</v>
      </c>
      <c r="H925" s="9">
        <v>17</v>
      </c>
      <c r="I925" s="3">
        <v>340.6</v>
      </c>
      <c r="J925" s="9">
        <f aca="true" t="shared" si="286" ref="J925:J931">SUM(K925:L925)</f>
        <v>7</v>
      </c>
      <c r="K925" s="9">
        <v>3</v>
      </c>
      <c r="L925" s="9">
        <v>4</v>
      </c>
      <c r="M925" s="11">
        <f t="shared" si="284"/>
        <v>289.8</v>
      </c>
      <c r="N925" s="3">
        <v>118.8</v>
      </c>
      <c r="O925" s="3">
        <v>171</v>
      </c>
      <c r="P925" s="72">
        <f t="shared" si="281"/>
        <v>10557414</v>
      </c>
      <c r="Q925" s="72">
        <v>4688083.01</v>
      </c>
      <c r="R925" s="72">
        <v>2347732.4</v>
      </c>
      <c r="S925" s="72">
        <f t="shared" si="285"/>
        <v>3521598.5900000003</v>
      </c>
      <c r="T925" s="56"/>
      <c r="Z925" s="66"/>
      <c r="AA925" s="66"/>
    </row>
    <row r="926" spans="1:27" s="55" customFormat="1" ht="11.25" customHeight="1">
      <c r="A926" s="6" t="s">
        <v>2300</v>
      </c>
      <c r="B926" s="1" t="s">
        <v>1085</v>
      </c>
      <c r="C926" s="9">
        <v>13</v>
      </c>
      <c r="D926" s="10" t="s">
        <v>1554</v>
      </c>
      <c r="E926" s="8">
        <v>42704</v>
      </c>
      <c r="F926" s="8">
        <v>42734</v>
      </c>
      <c r="G926" s="9">
        <v>21</v>
      </c>
      <c r="H926" s="9">
        <v>21</v>
      </c>
      <c r="I926" s="3">
        <v>347.8</v>
      </c>
      <c r="J926" s="9">
        <f t="shared" si="286"/>
        <v>8</v>
      </c>
      <c r="K926" s="9">
        <v>2</v>
      </c>
      <c r="L926" s="9">
        <v>6</v>
      </c>
      <c r="M926" s="11">
        <f t="shared" si="284"/>
        <v>347.79999999999995</v>
      </c>
      <c r="N926" s="3">
        <v>82.1</v>
      </c>
      <c r="O926" s="3">
        <v>265.7</v>
      </c>
      <c r="P926" s="72">
        <f t="shared" si="281"/>
        <v>12670353.999999998</v>
      </c>
      <c r="Q926" s="72">
        <v>5626346.69</v>
      </c>
      <c r="R926" s="72">
        <v>2817602.92</v>
      </c>
      <c r="S926" s="72">
        <f t="shared" si="285"/>
        <v>4226404.389999998</v>
      </c>
      <c r="T926" s="56"/>
      <c r="Z926" s="66"/>
      <c r="AA926" s="66"/>
    </row>
    <row r="927" spans="1:27" s="55" customFormat="1" ht="11.25" customHeight="1">
      <c r="A927" s="6" t="s">
        <v>124</v>
      </c>
      <c r="B927" s="1" t="s">
        <v>1086</v>
      </c>
      <c r="C927" s="9">
        <v>14</v>
      </c>
      <c r="D927" s="10" t="s">
        <v>1553</v>
      </c>
      <c r="E927" s="8">
        <v>42704</v>
      </c>
      <c r="F927" s="8">
        <v>42734</v>
      </c>
      <c r="G927" s="9">
        <v>16</v>
      </c>
      <c r="H927" s="9">
        <v>16</v>
      </c>
      <c r="I927" s="3">
        <v>351.7</v>
      </c>
      <c r="J927" s="9">
        <f t="shared" si="286"/>
        <v>8</v>
      </c>
      <c r="K927" s="9">
        <v>7</v>
      </c>
      <c r="L927" s="9">
        <v>1</v>
      </c>
      <c r="M927" s="11">
        <f t="shared" si="284"/>
        <v>351.7</v>
      </c>
      <c r="N927" s="3">
        <v>298.4</v>
      </c>
      <c r="O927" s="3">
        <v>53.3</v>
      </c>
      <c r="P927" s="72">
        <f t="shared" si="281"/>
        <v>12812431</v>
      </c>
      <c r="Q927" s="72">
        <v>5689436.83</v>
      </c>
      <c r="R927" s="72">
        <v>2849197.66</v>
      </c>
      <c r="S927" s="72">
        <f t="shared" si="285"/>
        <v>4273796.51</v>
      </c>
      <c r="T927" s="56"/>
      <c r="Z927" s="66"/>
      <c r="AA927" s="66"/>
    </row>
    <row r="928" spans="1:27" s="55" customFormat="1" ht="10.5">
      <c r="A928" s="6" t="s">
        <v>130</v>
      </c>
      <c r="B928" s="1" t="s">
        <v>1194</v>
      </c>
      <c r="C928" s="9">
        <v>12</v>
      </c>
      <c r="D928" s="10" t="s">
        <v>1554</v>
      </c>
      <c r="E928" s="8">
        <v>42704</v>
      </c>
      <c r="F928" s="8">
        <v>42734</v>
      </c>
      <c r="G928" s="9">
        <v>28</v>
      </c>
      <c r="H928" s="9">
        <v>28</v>
      </c>
      <c r="I928" s="3">
        <v>505.4</v>
      </c>
      <c r="J928" s="9">
        <f t="shared" si="286"/>
        <v>12</v>
      </c>
      <c r="K928" s="9">
        <v>8</v>
      </c>
      <c r="L928" s="9">
        <v>4</v>
      </c>
      <c r="M928" s="11">
        <f t="shared" si="284"/>
        <v>505.4</v>
      </c>
      <c r="N928" s="3">
        <v>332.2</v>
      </c>
      <c r="O928" s="3">
        <v>173.2</v>
      </c>
      <c r="P928" s="72">
        <f t="shared" si="281"/>
        <v>18411722</v>
      </c>
      <c r="Q928" s="72">
        <v>8175835.59</v>
      </c>
      <c r="R928" s="72">
        <v>4094354.57</v>
      </c>
      <c r="S928" s="72">
        <f t="shared" si="285"/>
        <v>6141531.84</v>
      </c>
      <c r="T928" s="56"/>
      <c r="Z928" s="66"/>
      <c r="AA928" s="66"/>
    </row>
    <row r="929" spans="1:27" s="55" customFormat="1" ht="10.5">
      <c r="A929" s="6" t="s">
        <v>360</v>
      </c>
      <c r="B929" s="1" t="s">
        <v>1195</v>
      </c>
      <c r="C929" s="9">
        <v>2</v>
      </c>
      <c r="D929" s="10" t="s">
        <v>1553</v>
      </c>
      <c r="E929" s="8">
        <v>42704</v>
      </c>
      <c r="F929" s="8">
        <v>42734</v>
      </c>
      <c r="G929" s="9">
        <v>15</v>
      </c>
      <c r="H929" s="9">
        <v>15</v>
      </c>
      <c r="I929" s="3">
        <v>316.6</v>
      </c>
      <c r="J929" s="9">
        <f t="shared" si="286"/>
        <v>6</v>
      </c>
      <c r="K929" s="9">
        <v>5</v>
      </c>
      <c r="L929" s="9">
        <v>1</v>
      </c>
      <c r="M929" s="11">
        <f t="shared" si="284"/>
        <v>242.6</v>
      </c>
      <c r="N929" s="3">
        <v>196.2</v>
      </c>
      <c r="O929" s="3">
        <v>46.4</v>
      </c>
      <c r="P929" s="72">
        <f t="shared" si="281"/>
        <v>8837918</v>
      </c>
      <c r="Q929" s="72">
        <v>3924530.5</v>
      </c>
      <c r="R929" s="72">
        <v>1965355</v>
      </c>
      <c r="S929" s="72">
        <f t="shared" si="285"/>
        <v>2948032.5</v>
      </c>
      <c r="T929" s="56"/>
      <c r="Z929" s="66"/>
      <c r="AA929" s="66"/>
    </row>
    <row r="930" spans="1:27" s="55" customFormat="1" ht="10.5">
      <c r="A930" s="6" t="s">
        <v>361</v>
      </c>
      <c r="B930" s="1" t="s">
        <v>1196</v>
      </c>
      <c r="C930" s="9">
        <v>10</v>
      </c>
      <c r="D930" s="10" t="s">
        <v>1554</v>
      </c>
      <c r="E930" s="8">
        <v>42704</v>
      </c>
      <c r="F930" s="8">
        <v>42734</v>
      </c>
      <c r="G930" s="9">
        <v>4</v>
      </c>
      <c r="H930" s="9">
        <v>4</v>
      </c>
      <c r="I930" s="3">
        <v>346.1</v>
      </c>
      <c r="J930" s="9">
        <f t="shared" si="286"/>
        <v>2</v>
      </c>
      <c r="K930" s="9">
        <v>0</v>
      </c>
      <c r="L930" s="9">
        <v>2</v>
      </c>
      <c r="M930" s="11">
        <f t="shared" si="284"/>
        <v>80.6</v>
      </c>
      <c r="N930" s="3">
        <v>0</v>
      </c>
      <c r="O930" s="3">
        <v>80.6</v>
      </c>
      <c r="P930" s="72">
        <f t="shared" si="281"/>
        <v>2936258</v>
      </c>
      <c r="Q930" s="72">
        <v>1303862.98</v>
      </c>
      <c r="R930" s="72">
        <v>652958.01</v>
      </c>
      <c r="S930" s="72">
        <f t="shared" si="285"/>
        <v>979437.01</v>
      </c>
      <c r="T930" s="56"/>
      <c r="Z930" s="66"/>
      <c r="AA930" s="66"/>
    </row>
    <row r="931" spans="1:27" ht="10.5">
      <c r="A931" s="6" t="s">
        <v>131</v>
      </c>
      <c r="B931" s="1" t="s">
        <v>487</v>
      </c>
      <c r="C931" s="9">
        <v>15</v>
      </c>
      <c r="D931" s="10" t="s">
        <v>1554</v>
      </c>
      <c r="E931" s="8">
        <v>42704</v>
      </c>
      <c r="F931" s="8">
        <v>42734</v>
      </c>
      <c r="G931" s="9">
        <v>3</v>
      </c>
      <c r="H931" s="9">
        <v>3</v>
      </c>
      <c r="I931" s="11">
        <v>88.2</v>
      </c>
      <c r="J931" s="9">
        <f t="shared" si="286"/>
        <v>1</v>
      </c>
      <c r="K931" s="9">
        <v>0</v>
      </c>
      <c r="L931" s="9">
        <v>1</v>
      </c>
      <c r="M931" s="11">
        <f t="shared" si="284"/>
        <v>22.2</v>
      </c>
      <c r="N931" s="11">
        <v>0</v>
      </c>
      <c r="O931" s="11">
        <v>22.2</v>
      </c>
      <c r="P931" s="72">
        <f t="shared" si="281"/>
        <v>808746</v>
      </c>
      <c r="Q931" s="11">
        <v>359128.51</v>
      </c>
      <c r="R931" s="11">
        <v>179847</v>
      </c>
      <c r="S931" s="72">
        <f t="shared" si="285"/>
        <v>269770.49</v>
      </c>
      <c r="T931" s="5"/>
      <c r="Z931" s="66"/>
      <c r="AA931" s="66"/>
    </row>
    <row r="932" spans="1:27" s="89" customFormat="1" ht="19.5" customHeight="1">
      <c r="A932" s="98"/>
      <c r="B932" s="203" t="s">
        <v>2000</v>
      </c>
      <c r="C932" s="7"/>
      <c r="D932" s="83"/>
      <c r="E932" s="90"/>
      <c r="F932" s="206"/>
      <c r="G932" s="84"/>
      <c r="H932" s="84"/>
      <c r="I932" s="72"/>
      <c r="J932" s="84"/>
      <c r="K932" s="84"/>
      <c r="L932" s="84"/>
      <c r="M932" s="72"/>
      <c r="N932" s="72"/>
      <c r="O932" s="72"/>
      <c r="P932" s="72"/>
      <c r="Q932" s="72"/>
      <c r="R932" s="72"/>
      <c r="S932" s="72"/>
      <c r="T932" s="3"/>
      <c r="Z932" s="66"/>
      <c r="AA932" s="66"/>
    </row>
    <row r="933" spans="1:27" s="91" customFormat="1" ht="21">
      <c r="A933" s="31"/>
      <c r="B933" s="1" t="s">
        <v>2322</v>
      </c>
      <c r="C933" s="3"/>
      <c r="D933" s="10"/>
      <c r="E933" s="3"/>
      <c r="F933" s="3"/>
      <c r="G933" s="9"/>
      <c r="H933" s="9"/>
      <c r="I933" s="11"/>
      <c r="J933" s="9"/>
      <c r="K933" s="9"/>
      <c r="L933" s="9"/>
      <c r="M933" s="11"/>
      <c r="N933" s="11"/>
      <c r="O933" s="11"/>
      <c r="P933" s="72"/>
      <c r="Q933" s="72"/>
      <c r="R933" s="72"/>
      <c r="S933" s="72"/>
      <c r="T933" s="90"/>
      <c r="Z933" s="66"/>
      <c r="AA933" s="66"/>
    </row>
    <row r="934" spans="1:27" s="94" customFormat="1" ht="31.5">
      <c r="A934" s="31"/>
      <c r="B934" s="1" t="s">
        <v>2213</v>
      </c>
      <c r="C934" s="5" t="s">
        <v>1721</v>
      </c>
      <c r="D934" s="10" t="s">
        <v>1721</v>
      </c>
      <c r="E934" s="5" t="s">
        <v>1721</v>
      </c>
      <c r="F934" s="5" t="s">
        <v>1721</v>
      </c>
      <c r="G934" s="9">
        <v>2</v>
      </c>
      <c r="H934" s="9">
        <v>2</v>
      </c>
      <c r="I934" s="11">
        <f aca="true" t="shared" si="287" ref="I934:S934">SUM(I935)</f>
        <v>178.8</v>
      </c>
      <c r="J934" s="9">
        <f t="shared" si="287"/>
        <v>2</v>
      </c>
      <c r="K934" s="9">
        <f t="shared" si="287"/>
        <v>1</v>
      </c>
      <c r="L934" s="9">
        <v>1</v>
      </c>
      <c r="M934" s="11">
        <f t="shared" si="287"/>
        <v>97.69999999999999</v>
      </c>
      <c r="N934" s="11">
        <f t="shared" si="287"/>
        <v>53.3</v>
      </c>
      <c r="O934" s="11">
        <f t="shared" si="287"/>
        <v>44.4</v>
      </c>
      <c r="P934" s="11">
        <f t="shared" si="287"/>
        <v>3559210.9999999995</v>
      </c>
      <c r="Q934" s="11">
        <f t="shared" si="287"/>
        <v>1580488.99</v>
      </c>
      <c r="R934" s="11">
        <f t="shared" si="287"/>
        <v>791488.8</v>
      </c>
      <c r="S934" s="11">
        <f t="shared" si="287"/>
        <v>1187233.2099999995</v>
      </c>
      <c r="T934" s="90"/>
      <c r="Z934" s="66"/>
      <c r="AA934" s="66"/>
    </row>
    <row r="935" spans="1:27" s="91" customFormat="1" ht="10.5">
      <c r="A935" s="31">
        <v>170</v>
      </c>
      <c r="B935" s="1" t="s">
        <v>1616</v>
      </c>
      <c r="C935" s="9">
        <v>1</v>
      </c>
      <c r="D935" s="10" t="s">
        <v>1405</v>
      </c>
      <c r="E935" s="8">
        <v>42704</v>
      </c>
      <c r="F935" s="8">
        <v>42734</v>
      </c>
      <c r="G935" s="9">
        <v>2</v>
      </c>
      <c r="H935" s="9">
        <v>2</v>
      </c>
      <c r="I935" s="3">
        <v>178.8</v>
      </c>
      <c r="J935" s="9">
        <f>SUM(K935:L935)</f>
        <v>2</v>
      </c>
      <c r="K935" s="9">
        <v>1</v>
      </c>
      <c r="L935" s="9">
        <v>1</v>
      </c>
      <c r="M935" s="11">
        <f>SUM(N935:O935)</f>
        <v>97.69999999999999</v>
      </c>
      <c r="N935" s="4">
        <v>53.3</v>
      </c>
      <c r="O935" s="4">
        <v>44.4</v>
      </c>
      <c r="P935" s="72">
        <f t="shared" si="281"/>
        <v>3559210.9999999995</v>
      </c>
      <c r="Q935" s="72">
        <v>1580488.99</v>
      </c>
      <c r="R935" s="72">
        <v>791488.8</v>
      </c>
      <c r="S935" s="72">
        <f>P935-Q935-R935</f>
        <v>1187233.2099999995</v>
      </c>
      <c r="T935" s="90"/>
      <c r="Z935" s="66"/>
      <c r="AA935" s="66"/>
    </row>
    <row r="936" spans="1:27" s="91" customFormat="1" ht="21">
      <c r="A936" s="31"/>
      <c r="B936" s="1" t="s">
        <v>1438</v>
      </c>
      <c r="C936" s="9"/>
      <c r="D936" s="10"/>
      <c r="E936" s="3"/>
      <c r="F936" s="3"/>
      <c r="G936" s="9"/>
      <c r="H936" s="9"/>
      <c r="I936" s="11"/>
      <c r="J936" s="9"/>
      <c r="K936" s="9"/>
      <c r="L936" s="9"/>
      <c r="M936" s="71"/>
      <c r="N936" s="71"/>
      <c r="O936" s="71"/>
      <c r="P936" s="72"/>
      <c r="Q936" s="72"/>
      <c r="R936" s="72"/>
      <c r="S936" s="72"/>
      <c r="T936" s="90"/>
      <c r="Z936" s="66"/>
      <c r="AA936" s="66"/>
    </row>
    <row r="937" spans="1:27" s="55" customFormat="1" ht="31.5">
      <c r="A937" s="31"/>
      <c r="B937" s="85" t="s">
        <v>2289</v>
      </c>
      <c r="C937" s="5" t="s">
        <v>1721</v>
      </c>
      <c r="D937" s="10" t="s">
        <v>1721</v>
      </c>
      <c r="E937" s="5" t="s">
        <v>1721</v>
      </c>
      <c r="F937" s="5" t="s">
        <v>1721</v>
      </c>
      <c r="G937" s="9">
        <f>SUM(G938:G939)</f>
        <v>10</v>
      </c>
      <c r="H937" s="9">
        <f aca="true" t="shared" si="288" ref="H937:S937">SUM(H938:H939)</f>
        <v>10</v>
      </c>
      <c r="I937" s="11">
        <f t="shared" si="288"/>
        <v>211.4</v>
      </c>
      <c r="J937" s="9">
        <f t="shared" si="288"/>
        <v>5</v>
      </c>
      <c r="K937" s="9">
        <f t="shared" si="288"/>
        <v>0</v>
      </c>
      <c r="L937" s="9">
        <f t="shared" si="288"/>
        <v>5</v>
      </c>
      <c r="M937" s="11">
        <f t="shared" si="288"/>
        <v>211.4</v>
      </c>
      <c r="N937" s="11">
        <f t="shared" si="288"/>
        <v>0</v>
      </c>
      <c r="O937" s="11">
        <f t="shared" si="288"/>
        <v>211.4</v>
      </c>
      <c r="P937" s="11">
        <f t="shared" si="288"/>
        <v>7701302</v>
      </c>
      <c r="Q937" s="11">
        <f t="shared" si="288"/>
        <v>3419809.34</v>
      </c>
      <c r="R937" s="11">
        <f t="shared" si="288"/>
        <v>1712597.06</v>
      </c>
      <c r="S937" s="11">
        <f t="shared" si="288"/>
        <v>2568895.5999999996</v>
      </c>
      <c r="T937" s="56"/>
      <c r="Z937" s="66"/>
      <c r="AA937" s="66"/>
    </row>
    <row r="938" spans="1:27" s="55" customFormat="1" ht="10.5">
      <c r="A938" s="31">
        <v>171</v>
      </c>
      <c r="B938" s="1" t="s">
        <v>1617</v>
      </c>
      <c r="C938" s="9" t="s">
        <v>1896</v>
      </c>
      <c r="D938" s="10">
        <v>38001</v>
      </c>
      <c r="E938" s="8">
        <v>42704</v>
      </c>
      <c r="F938" s="8">
        <v>42734</v>
      </c>
      <c r="G938" s="9">
        <v>3</v>
      </c>
      <c r="H938" s="9">
        <v>3</v>
      </c>
      <c r="I938" s="3">
        <v>103.2</v>
      </c>
      <c r="J938" s="9">
        <f>SUM(K938:L938)</f>
        <v>2</v>
      </c>
      <c r="K938" s="9">
        <v>0</v>
      </c>
      <c r="L938" s="9">
        <v>2</v>
      </c>
      <c r="M938" s="11">
        <f>SUM(N938:O938)</f>
        <v>103.2</v>
      </c>
      <c r="N938" s="4">
        <v>0</v>
      </c>
      <c r="O938" s="4">
        <v>103.2</v>
      </c>
      <c r="P938" s="72">
        <f t="shared" si="281"/>
        <v>3759576</v>
      </c>
      <c r="Q938" s="72">
        <v>1669462.27</v>
      </c>
      <c r="R938" s="72">
        <v>836045.49</v>
      </c>
      <c r="S938" s="72">
        <f>P938-Q938-R938</f>
        <v>1254068.24</v>
      </c>
      <c r="T938" s="56"/>
      <c r="Z938" s="66"/>
      <c r="AA938" s="66"/>
    </row>
    <row r="939" spans="1:27" s="55" customFormat="1" ht="10.5">
      <c r="A939" s="31">
        <v>172</v>
      </c>
      <c r="B939" s="1" t="s">
        <v>723</v>
      </c>
      <c r="C939" s="9">
        <v>170</v>
      </c>
      <c r="D939" s="10">
        <v>39287</v>
      </c>
      <c r="E939" s="8">
        <v>42704</v>
      </c>
      <c r="F939" s="8">
        <v>42734</v>
      </c>
      <c r="G939" s="9">
        <v>7</v>
      </c>
      <c r="H939" s="9">
        <f>G939</f>
        <v>7</v>
      </c>
      <c r="I939" s="3">
        <v>108.2</v>
      </c>
      <c r="J939" s="9">
        <f>SUM(K939:L939)</f>
        <v>3</v>
      </c>
      <c r="K939" s="9">
        <v>0</v>
      </c>
      <c r="L939" s="9">
        <v>3</v>
      </c>
      <c r="M939" s="11">
        <f>SUM(N939:O939)</f>
        <v>108.2</v>
      </c>
      <c r="N939" s="4">
        <v>0</v>
      </c>
      <c r="O939" s="4">
        <v>108.2</v>
      </c>
      <c r="P939" s="72">
        <f t="shared" si="281"/>
        <v>3941726</v>
      </c>
      <c r="Q939" s="72">
        <v>1750347.07</v>
      </c>
      <c r="R939" s="72">
        <v>876551.57</v>
      </c>
      <c r="S939" s="72">
        <f>P939-Q939-R939</f>
        <v>1314827.3599999999</v>
      </c>
      <c r="T939" s="56"/>
      <c r="Z939" s="66"/>
      <c r="AA939" s="66"/>
    </row>
    <row r="940" spans="1:27" s="55" customFormat="1" ht="21">
      <c r="A940" s="98"/>
      <c r="B940" s="1" t="s">
        <v>2256</v>
      </c>
      <c r="C940" s="84"/>
      <c r="D940" s="83"/>
      <c r="E940" s="90"/>
      <c r="F940" s="90"/>
      <c r="G940" s="84"/>
      <c r="H940" s="84"/>
      <c r="I940" s="72"/>
      <c r="J940" s="84"/>
      <c r="K940" s="84"/>
      <c r="L940" s="84"/>
      <c r="M940" s="72"/>
      <c r="N940" s="72"/>
      <c r="O940" s="72"/>
      <c r="P940" s="72"/>
      <c r="Q940" s="72"/>
      <c r="R940" s="72"/>
      <c r="S940" s="72"/>
      <c r="T940" s="56"/>
      <c r="Z940" s="66"/>
      <c r="AA940" s="66"/>
    </row>
    <row r="941" spans="1:27" s="55" customFormat="1" ht="31.5">
      <c r="A941" s="98"/>
      <c r="B941" s="1" t="s">
        <v>2213</v>
      </c>
      <c r="C941" s="5" t="s">
        <v>1721</v>
      </c>
      <c r="D941" s="10" t="s">
        <v>1721</v>
      </c>
      <c r="E941" s="5" t="s">
        <v>1721</v>
      </c>
      <c r="F941" s="5" t="s">
        <v>1721</v>
      </c>
      <c r="G941" s="9">
        <f>SUM(G942)</f>
        <v>2</v>
      </c>
      <c r="H941" s="9">
        <f aca="true" t="shared" si="289" ref="H941:S941">SUM(H942)</f>
        <v>2</v>
      </c>
      <c r="I941" s="11">
        <f t="shared" si="289"/>
        <v>631.4</v>
      </c>
      <c r="J941" s="9">
        <f t="shared" si="289"/>
        <v>2</v>
      </c>
      <c r="K941" s="9">
        <f t="shared" si="289"/>
        <v>0</v>
      </c>
      <c r="L941" s="9">
        <f t="shared" si="289"/>
        <v>2</v>
      </c>
      <c r="M941" s="11">
        <f t="shared" si="289"/>
        <v>100.6</v>
      </c>
      <c r="N941" s="11">
        <f t="shared" si="289"/>
        <v>0</v>
      </c>
      <c r="O941" s="11">
        <f t="shared" si="289"/>
        <v>100.6</v>
      </c>
      <c r="P941" s="11">
        <f t="shared" si="289"/>
        <v>3664858</v>
      </c>
      <c r="Q941" s="11">
        <f t="shared" si="289"/>
        <v>1627402.18</v>
      </c>
      <c r="R941" s="11">
        <f t="shared" si="289"/>
        <v>814982.4</v>
      </c>
      <c r="S941" s="11">
        <f t="shared" si="289"/>
        <v>1222473.42</v>
      </c>
      <c r="T941" s="56"/>
      <c r="Z941" s="66"/>
      <c r="AA941" s="66"/>
    </row>
    <row r="942" spans="1:27" s="55" customFormat="1" ht="10.5">
      <c r="A942" s="31">
        <v>173</v>
      </c>
      <c r="B942" s="1" t="s">
        <v>1618</v>
      </c>
      <c r="C942" s="9">
        <v>16</v>
      </c>
      <c r="D942" s="10" t="s">
        <v>2257</v>
      </c>
      <c r="E942" s="8">
        <v>42704</v>
      </c>
      <c r="F942" s="8">
        <v>42734</v>
      </c>
      <c r="G942" s="9">
        <v>2</v>
      </c>
      <c r="H942" s="9">
        <v>2</v>
      </c>
      <c r="I942" s="4">
        <v>631.4</v>
      </c>
      <c r="J942" s="9">
        <f>SUM(K942:L942)</f>
        <v>2</v>
      </c>
      <c r="K942" s="9">
        <v>0</v>
      </c>
      <c r="L942" s="9">
        <v>2</v>
      </c>
      <c r="M942" s="11">
        <f>SUM(N942:O942)</f>
        <v>100.6</v>
      </c>
      <c r="N942" s="3">
        <v>0</v>
      </c>
      <c r="O942" s="3">
        <v>100.6</v>
      </c>
      <c r="P942" s="72">
        <f t="shared" si="281"/>
        <v>3664858</v>
      </c>
      <c r="Q942" s="72">
        <v>1627402.18</v>
      </c>
      <c r="R942" s="72">
        <v>814982.4</v>
      </c>
      <c r="S942" s="72">
        <f>P942-Q942-R942</f>
        <v>1222473.42</v>
      </c>
      <c r="T942" s="56"/>
      <c r="Z942" s="66"/>
      <c r="AA942" s="66"/>
    </row>
    <row r="943" spans="1:27" s="55" customFormat="1" ht="21">
      <c r="A943" s="31"/>
      <c r="B943" s="1" t="s">
        <v>1411</v>
      </c>
      <c r="C943" s="9"/>
      <c r="D943" s="10"/>
      <c r="E943" s="3"/>
      <c r="F943" s="3"/>
      <c r="G943" s="9"/>
      <c r="H943" s="9"/>
      <c r="I943" s="11"/>
      <c r="J943" s="9"/>
      <c r="K943" s="9"/>
      <c r="L943" s="9"/>
      <c r="M943" s="11"/>
      <c r="N943" s="11"/>
      <c r="O943" s="11"/>
      <c r="P943" s="72"/>
      <c r="Q943" s="72"/>
      <c r="R943" s="72"/>
      <c r="S943" s="72"/>
      <c r="T943" s="56"/>
      <c r="Z943" s="66"/>
      <c r="AA943" s="66"/>
    </row>
    <row r="944" spans="1:27" s="55" customFormat="1" ht="31.5">
      <c r="A944" s="31"/>
      <c r="B944" s="1" t="s">
        <v>1365</v>
      </c>
      <c r="C944" s="5" t="s">
        <v>1721</v>
      </c>
      <c r="D944" s="10" t="s">
        <v>1721</v>
      </c>
      <c r="E944" s="5" t="s">
        <v>1721</v>
      </c>
      <c r="F944" s="5" t="s">
        <v>1721</v>
      </c>
      <c r="G944" s="9">
        <f>SUM(G945)</f>
        <v>9</v>
      </c>
      <c r="H944" s="9">
        <f aca="true" t="shared" si="290" ref="H944:S944">SUM(H945)</f>
        <v>9</v>
      </c>
      <c r="I944" s="11">
        <f t="shared" si="290"/>
        <v>178</v>
      </c>
      <c r="J944" s="9">
        <f t="shared" si="290"/>
        <v>4</v>
      </c>
      <c r="K944" s="9">
        <f t="shared" si="290"/>
        <v>0</v>
      </c>
      <c r="L944" s="9">
        <f t="shared" si="290"/>
        <v>4</v>
      </c>
      <c r="M944" s="11">
        <f t="shared" si="290"/>
        <v>178</v>
      </c>
      <c r="N944" s="11">
        <f t="shared" si="290"/>
        <v>0</v>
      </c>
      <c r="O944" s="11">
        <f t="shared" si="290"/>
        <v>178</v>
      </c>
      <c r="P944" s="11">
        <f t="shared" si="290"/>
        <v>6484540</v>
      </c>
      <c r="Q944" s="11">
        <f t="shared" si="290"/>
        <v>2879498.88</v>
      </c>
      <c r="R944" s="11">
        <f t="shared" si="290"/>
        <v>1442016.44</v>
      </c>
      <c r="S944" s="11">
        <f t="shared" si="290"/>
        <v>2163024.68</v>
      </c>
      <c r="T944" s="56"/>
      <c r="Z944" s="66"/>
      <c r="AA944" s="66"/>
    </row>
    <row r="945" spans="1:27" s="55" customFormat="1" ht="11.25" customHeight="1">
      <c r="A945" s="31">
        <v>174</v>
      </c>
      <c r="B945" s="1" t="s">
        <v>1619</v>
      </c>
      <c r="C945" s="9">
        <v>278</v>
      </c>
      <c r="D945" s="10" t="s">
        <v>1412</v>
      </c>
      <c r="E945" s="8">
        <v>42704</v>
      </c>
      <c r="F945" s="8">
        <v>42734</v>
      </c>
      <c r="G945" s="9">
        <v>9</v>
      </c>
      <c r="H945" s="9">
        <v>9</v>
      </c>
      <c r="I945" s="4">
        <v>178</v>
      </c>
      <c r="J945" s="9">
        <f>SUM(K945:L945)</f>
        <v>4</v>
      </c>
      <c r="K945" s="9">
        <v>0</v>
      </c>
      <c r="L945" s="9">
        <v>4</v>
      </c>
      <c r="M945" s="11">
        <f>SUM(N945:O945)</f>
        <v>178</v>
      </c>
      <c r="N945" s="3">
        <v>0</v>
      </c>
      <c r="O945" s="3">
        <v>178</v>
      </c>
      <c r="P945" s="72">
        <f t="shared" si="281"/>
        <v>6484540</v>
      </c>
      <c r="Q945" s="72">
        <v>2879498.88</v>
      </c>
      <c r="R945" s="72">
        <v>1442016.44</v>
      </c>
      <c r="S945" s="72">
        <f>P945-Q945-R945</f>
        <v>2163024.68</v>
      </c>
      <c r="T945" s="56"/>
      <c r="Z945" s="66"/>
      <c r="AA945" s="66"/>
    </row>
    <row r="946" spans="1:27" s="55" customFormat="1" ht="21">
      <c r="A946" s="98"/>
      <c r="B946" s="1" t="s">
        <v>2258</v>
      </c>
      <c r="C946" s="9"/>
      <c r="D946" s="10"/>
      <c r="E946" s="3"/>
      <c r="F946" s="3"/>
      <c r="G946" s="84"/>
      <c r="H946" s="84"/>
      <c r="I946" s="72"/>
      <c r="J946" s="84"/>
      <c r="K946" s="84"/>
      <c r="L946" s="84"/>
      <c r="M946" s="72"/>
      <c r="N946" s="72"/>
      <c r="O946" s="72"/>
      <c r="P946" s="72"/>
      <c r="Q946" s="72"/>
      <c r="R946" s="72"/>
      <c r="S946" s="72"/>
      <c r="T946" s="56"/>
      <c r="Z946" s="66"/>
      <c r="AA946" s="66"/>
    </row>
    <row r="947" spans="1:27" s="55" customFormat="1" ht="31.5">
      <c r="A947" s="98"/>
      <c r="B947" s="1" t="s">
        <v>2213</v>
      </c>
      <c r="C947" s="5" t="s">
        <v>1721</v>
      </c>
      <c r="D947" s="10" t="s">
        <v>1721</v>
      </c>
      <c r="E947" s="5" t="s">
        <v>1721</v>
      </c>
      <c r="F947" s="5" t="s">
        <v>1721</v>
      </c>
      <c r="G947" s="9">
        <f aca="true" t="shared" si="291" ref="G947:S947">SUM(G948:G948)</f>
        <v>35</v>
      </c>
      <c r="H947" s="9">
        <f t="shared" si="291"/>
        <v>35</v>
      </c>
      <c r="I947" s="11">
        <f t="shared" si="291"/>
        <v>517.9</v>
      </c>
      <c r="J947" s="9">
        <f t="shared" si="291"/>
        <v>10</v>
      </c>
      <c r="K947" s="9">
        <f t="shared" si="291"/>
        <v>0</v>
      </c>
      <c r="L947" s="9">
        <f t="shared" si="291"/>
        <v>10</v>
      </c>
      <c r="M947" s="11">
        <f t="shared" si="291"/>
        <v>452.4</v>
      </c>
      <c r="N947" s="11">
        <f t="shared" si="291"/>
        <v>0</v>
      </c>
      <c r="O947" s="11">
        <f t="shared" si="291"/>
        <v>452.4</v>
      </c>
      <c r="P947" s="11">
        <f t="shared" si="291"/>
        <v>16169971.02</v>
      </c>
      <c r="Q947" s="11">
        <f t="shared" si="291"/>
        <v>7180372.62</v>
      </c>
      <c r="R947" s="11">
        <f t="shared" si="291"/>
        <v>3595839.36</v>
      </c>
      <c r="S947" s="11">
        <f t="shared" si="291"/>
        <v>5393759.04</v>
      </c>
      <c r="T947" s="56"/>
      <c r="Z947" s="66"/>
      <c r="AA947" s="66"/>
    </row>
    <row r="948" spans="1:27" s="55" customFormat="1" ht="10.5">
      <c r="A948" s="98">
        <v>175</v>
      </c>
      <c r="B948" s="1" t="s">
        <v>1620</v>
      </c>
      <c r="C948" s="9" t="s">
        <v>1896</v>
      </c>
      <c r="D948" s="10" t="s">
        <v>2259</v>
      </c>
      <c r="E948" s="8">
        <v>42704</v>
      </c>
      <c r="F948" s="8">
        <v>42734</v>
      </c>
      <c r="G948" s="9">
        <v>35</v>
      </c>
      <c r="H948" s="9">
        <v>35</v>
      </c>
      <c r="I948" s="4">
        <v>517.9</v>
      </c>
      <c r="J948" s="9">
        <v>10</v>
      </c>
      <c r="K948" s="9">
        <v>0</v>
      </c>
      <c r="L948" s="9">
        <v>10</v>
      </c>
      <c r="M948" s="11">
        <f>SUM(N948:O948)</f>
        <v>452.4</v>
      </c>
      <c r="N948" s="3">
        <v>0</v>
      </c>
      <c r="O948" s="3">
        <v>452.4</v>
      </c>
      <c r="P948" s="72">
        <f>Q948+R948+S948</f>
        <v>16169971.02</v>
      </c>
      <c r="Q948" s="72">
        <v>7180372.62</v>
      </c>
      <c r="R948" s="72">
        <v>3595839.36</v>
      </c>
      <c r="S948" s="72">
        <v>5393759.04</v>
      </c>
      <c r="T948" s="56"/>
      <c r="Z948" s="66"/>
      <c r="AA948" s="66"/>
    </row>
    <row r="949" spans="1:27" ht="16.5" customHeight="1">
      <c r="A949" s="98"/>
      <c r="B949" s="203" t="s">
        <v>202</v>
      </c>
      <c r="C949" s="7"/>
      <c r="D949" s="83"/>
      <c r="E949" s="90"/>
      <c r="F949" s="206"/>
      <c r="G949" s="84"/>
      <c r="H949" s="84"/>
      <c r="I949" s="72"/>
      <c r="J949" s="84"/>
      <c r="K949" s="84"/>
      <c r="L949" s="84"/>
      <c r="M949" s="72"/>
      <c r="N949" s="72"/>
      <c r="O949" s="72"/>
      <c r="P949" s="72"/>
      <c r="Q949" s="72"/>
      <c r="R949" s="72"/>
      <c r="S949" s="72"/>
      <c r="T949" s="5"/>
      <c r="Z949" s="66"/>
      <c r="AA949" s="66"/>
    </row>
    <row r="950" spans="1:27" s="86" customFormat="1" ht="21">
      <c r="A950" s="98"/>
      <c r="B950" s="87" t="s">
        <v>181</v>
      </c>
      <c r="C950" s="56"/>
      <c r="D950" s="83"/>
      <c r="E950" s="56"/>
      <c r="F950" s="56"/>
      <c r="G950" s="84"/>
      <c r="H950" s="84"/>
      <c r="I950" s="72"/>
      <c r="J950" s="84"/>
      <c r="K950" s="84"/>
      <c r="L950" s="84"/>
      <c r="M950" s="72"/>
      <c r="N950" s="72"/>
      <c r="O950" s="72"/>
      <c r="P950" s="72"/>
      <c r="Q950" s="72"/>
      <c r="R950" s="72"/>
      <c r="S950" s="72"/>
      <c r="T950" s="56"/>
      <c r="Z950" s="66"/>
      <c r="AA950" s="66"/>
    </row>
    <row r="951" spans="1:27" s="86" customFormat="1" ht="31.5">
      <c r="A951" s="98"/>
      <c r="B951" s="30" t="s">
        <v>1627</v>
      </c>
      <c r="C951" s="5" t="s">
        <v>1721</v>
      </c>
      <c r="D951" s="10" t="s">
        <v>1721</v>
      </c>
      <c r="E951" s="5" t="s">
        <v>1721</v>
      </c>
      <c r="F951" s="5" t="s">
        <v>1721</v>
      </c>
      <c r="G951" s="84">
        <f aca="true" t="shared" si="292" ref="G951:S951">SUM(G952:G964)</f>
        <v>168</v>
      </c>
      <c r="H951" s="84">
        <f t="shared" si="292"/>
        <v>168</v>
      </c>
      <c r="I951" s="72">
        <f t="shared" si="292"/>
        <v>3450.3600000000006</v>
      </c>
      <c r="J951" s="84">
        <f t="shared" si="292"/>
        <v>71</v>
      </c>
      <c r="K951" s="84">
        <f t="shared" si="292"/>
        <v>40</v>
      </c>
      <c r="L951" s="84">
        <f t="shared" si="292"/>
        <v>31</v>
      </c>
      <c r="M951" s="72">
        <f t="shared" si="292"/>
        <v>2650.83</v>
      </c>
      <c r="N951" s="72">
        <f t="shared" si="292"/>
        <v>1372.4</v>
      </c>
      <c r="O951" s="72">
        <f t="shared" si="292"/>
        <v>1278.43</v>
      </c>
      <c r="P951" s="72">
        <f t="shared" si="292"/>
        <v>96569736.89999999</v>
      </c>
      <c r="Q951" s="72">
        <f t="shared" si="292"/>
        <v>42882370.88999999</v>
      </c>
      <c r="R951" s="72">
        <f t="shared" si="292"/>
        <v>21474946.39</v>
      </c>
      <c r="S951" s="72">
        <f t="shared" si="292"/>
        <v>32212419.62</v>
      </c>
      <c r="T951" s="56"/>
      <c r="Z951" s="227"/>
      <c r="AA951" s="66"/>
    </row>
    <row r="952" spans="1:27" s="55" customFormat="1" ht="10.5">
      <c r="A952" s="6" t="s">
        <v>365</v>
      </c>
      <c r="B952" s="6" t="s">
        <v>827</v>
      </c>
      <c r="C952" s="7" t="s">
        <v>1525</v>
      </c>
      <c r="D952" s="10">
        <v>40449</v>
      </c>
      <c r="E952" s="8">
        <v>42704</v>
      </c>
      <c r="F952" s="8">
        <v>42734</v>
      </c>
      <c r="G952" s="9">
        <v>4</v>
      </c>
      <c r="H952" s="9">
        <v>4</v>
      </c>
      <c r="I952" s="3">
        <v>380.9</v>
      </c>
      <c r="J952" s="9">
        <f>SUM(K952:L952)</f>
        <v>2</v>
      </c>
      <c r="K952" s="9">
        <v>0</v>
      </c>
      <c r="L952" s="9">
        <v>2</v>
      </c>
      <c r="M952" s="11">
        <f aca="true" t="shared" si="293" ref="M952:M964">SUM(N952:O952)</f>
        <v>66.7</v>
      </c>
      <c r="N952" s="4">
        <v>0</v>
      </c>
      <c r="O952" s="4">
        <v>66.7</v>
      </c>
      <c r="P952" s="72">
        <f t="shared" si="281"/>
        <v>2429881</v>
      </c>
      <c r="Q952" s="72">
        <v>1079003.23</v>
      </c>
      <c r="R952" s="72">
        <v>540351.11</v>
      </c>
      <c r="S952" s="72">
        <f aca="true" t="shared" si="294" ref="S952:S964">P952-Q952-R952</f>
        <v>810526.66</v>
      </c>
      <c r="T952" s="56"/>
      <c r="Z952" s="66"/>
      <c r="AA952" s="66"/>
    </row>
    <row r="953" spans="1:27" s="55" customFormat="1" ht="10.5">
      <c r="A953" s="6" t="s">
        <v>1297</v>
      </c>
      <c r="B953" s="6" t="s">
        <v>826</v>
      </c>
      <c r="C953" s="7" t="s">
        <v>851</v>
      </c>
      <c r="D953" s="10">
        <v>40497</v>
      </c>
      <c r="E953" s="8">
        <v>42704</v>
      </c>
      <c r="F953" s="8">
        <v>42734</v>
      </c>
      <c r="G953" s="9">
        <v>23</v>
      </c>
      <c r="H953" s="9">
        <v>23</v>
      </c>
      <c r="I953" s="3">
        <v>322.9</v>
      </c>
      <c r="J953" s="9">
        <f aca="true" t="shared" si="295" ref="J953:J964">SUM(K953:L953)</f>
        <v>7</v>
      </c>
      <c r="K953" s="9">
        <v>1</v>
      </c>
      <c r="L953" s="9">
        <v>6</v>
      </c>
      <c r="M953" s="11">
        <f t="shared" si="293"/>
        <v>274.2</v>
      </c>
      <c r="N953" s="4">
        <v>37.1</v>
      </c>
      <c r="O953" s="4">
        <v>237.1</v>
      </c>
      <c r="P953" s="72">
        <f t="shared" si="281"/>
        <v>9989106</v>
      </c>
      <c r="Q953" s="72">
        <v>4435722.43</v>
      </c>
      <c r="R953" s="72">
        <v>2221353.43</v>
      </c>
      <c r="S953" s="72">
        <f t="shared" si="294"/>
        <v>3332030.14</v>
      </c>
      <c r="T953" s="56"/>
      <c r="Z953" s="66"/>
      <c r="AA953" s="66"/>
    </row>
    <row r="954" spans="1:27" s="86" customFormat="1" ht="10.5">
      <c r="A954" s="6" t="s">
        <v>366</v>
      </c>
      <c r="B954" s="6" t="s">
        <v>820</v>
      </c>
      <c r="C954" s="7" t="s">
        <v>189</v>
      </c>
      <c r="D954" s="10">
        <v>40561</v>
      </c>
      <c r="E954" s="8">
        <v>42704</v>
      </c>
      <c r="F954" s="8">
        <v>42734</v>
      </c>
      <c r="G954" s="9">
        <v>18</v>
      </c>
      <c r="H954" s="9">
        <v>18</v>
      </c>
      <c r="I954" s="3">
        <v>235.6</v>
      </c>
      <c r="J954" s="9">
        <f t="shared" si="295"/>
        <v>7</v>
      </c>
      <c r="K954" s="9">
        <v>3</v>
      </c>
      <c r="L954" s="9">
        <v>4</v>
      </c>
      <c r="M954" s="11">
        <f t="shared" si="293"/>
        <v>235.6</v>
      </c>
      <c r="N954" s="4">
        <v>85.6</v>
      </c>
      <c r="O954" s="4">
        <v>150</v>
      </c>
      <c r="P954" s="72">
        <f t="shared" si="281"/>
        <v>8582908</v>
      </c>
      <c r="Q954" s="72">
        <v>3811291.78</v>
      </c>
      <c r="R954" s="72">
        <v>1908646.49</v>
      </c>
      <c r="S954" s="72">
        <f t="shared" si="294"/>
        <v>2862969.7300000004</v>
      </c>
      <c r="T954" s="56"/>
      <c r="Z954" s="66"/>
      <c r="AA954" s="66"/>
    </row>
    <row r="955" spans="1:27" s="55" customFormat="1" ht="10.5">
      <c r="A955" s="6" t="s">
        <v>367</v>
      </c>
      <c r="B955" s="6" t="s">
        <v>829</v>
      </c>
      <c r="C955" s="7" t="s">
        <v>186</v>
      </c>
      <c r="D955" s="10">
        <v>40561</v>
      </c>
      <c r="E955" s="8">
        <v>42704</v>
      </c>
      <c r="F955" s="8">
        <v>42734</v>
      </c>
      <c r="G955" s="9">
        <v>20</v>
      </c>
      <c r="H955" s="9">
        <v>20</v>
      </c>
      <c r="I955" s="3">
        <v>320.7</v>
      </c>
      <c r="J955" s="9">
        <f t="shared" si="295"/>
        <v>8</v>
      </c>
      <c r="K955" s="9">
        <v>8</v>
      </c>
      <c r="L955" s="9">
        <v>0</v>
      </c>
      <c r="M955" s="11">
        <f t="shared" si="293"/>
        <v>271.5</v>
      </c>
      <c r="N955" s="4">
        <v>271.5</v>
      </c>
      <c r="O955" s="4">
        <v>0</v>
      </c>
      <c r="P955" s="72">
        <f t="shared" si="281"/>
        <v>9890745</v>
      </c>
      <c r="Q955" s="72">
        <v>4392044.64</v>
      </c>
      <c r="R955" s="72">
        <v>2199480.14</v>
      </c>
      <c r="S955" s="72">
        <f t="shared" si="294"/>
        <v>3299220.22</v>
      </c>
      <c r="T955" s="56"/>
      <c r="Z955" s="66"/>
      <c r="AA955" s="66"/>
    </row>
    <row r="956" spans="1:27" s="55" customFormat="1" ht="10.5">
      <c r="A956" s="6" t="s">
        <v>83</v>
      </c>
      <c r="B956" s="6" t="s">
        <v>834</v>
      </c>
      <c r="C956" s="7" t="s">
        <v>182</v>
      </c>
      <c r="D956" s="10">
        <v>40561</v>
      </c>
      <c r="E956" s="8">
        <v>42704</v>
      </c>
      <c r="F956" s="8">
        <v>42734</v>
      </c>
      <c r="G956" s="9">
        <v>13</v>
      </c>
      <c r="H956" s="9">
        <v>13</v>
      </c>
      <c r="I956" s="3">
        <v>310.41</v>
      </c>
      <c r="J956" s="9">
        <f t="shared" si="295"/>
        <v>8</v>
      </c>
      <c r="K956" s="9">
        <v>5</v>
      </c>
      <c r="L956" s="9">
        <v>3</v>
      </c>
      <c r="M956" s="11">
        <f t="shared" si="293"/>
        <v>264.57</v>
      </c>
      <c r="N956" s="4">
        <v>152.5</v>
      </c>
      <c r="O956" s="4">
        <v>112.07</v>
      </c>
      <c r="P956" s="72">
        <f t="shared" si="281"/>
        <v>9638285.1</v>
      </c>
      <c r="Q956" s="72">
        <v>4279938.31</v>
      </c>
      <c r="R956" s="72">
        <v>2143338.72</v>
      </c>
      <c r="S956" s="72">
        <f t="shared" si="294"/>
        <v>3215008.07</v>
      </c>
      <c r="T956" s="56"/>
      <c r="Z956" s="66"/>
      <c r="AA956" s="66"/>
    </row>
    <row r="957" spans="1:27" s="55" customFormat="1" ht="10.5">
      <c r="A957" s="6" t="s">
        <v>121</v>
      </c>
      <c r="B957" s="30" t="s">
        <v>727</v>
      </c>
      <c r="C957" s="5">
        <v>14</v>
      </c>
      <c r="D957" s="10">
        <v>40691</v>
      </c>
      <c r="E957" s="8">
        <v>42704</v>
      </c>
      <c r="F957" s="8">
        <v>42734</v>
      </c>
      <c r="G957" s="5">
        <v>5</v>
      </c>
      <c r="H957" s="5">
        <v>5</v>
      </c>
      <c r="I957" s="3">
        <v>57.3</v>
      </c>
      <c r="J957" s="9">
        <f t="shared" si="295"/>
        <v>2</v>
      </c>
      <c r="K957" s="5">
        <v>0</v>
      </c>
      <c r="L957" s="5">
        <v>2</v>
      </c>
      <c r="M957" s="11">
        <f t="shared" si="293"/>
        <v>57.3</v>
      </c>
      <c r="N957" s="4">
        <v>0</v>
      </c>
      <c r="O957" s="4">
        <v>57.3</v>
      </c>
      <c r="P957" s="72">
        <f t="shared" si="281"/>
        <v>2087439</v>
      </c>
      <c r="Q957" s="72">
        <v>926939.81</v>
      </c>
      <c r="R957" s="72">
        <v>464199.68</v>
      </c>
      <c r="S957" s="72">
        <f t="shared" si="294"/>
        <v>696299.51</v>
      </c>
      <c r="T957" s="56"/>
      <c r="Z957" s="66"/>
      <c r="AA957" s="66"/>
    </row>
    <row r="958" spans="1:27" s="55" customFormat="1" ht="11.25" customHeight="1">
      <c r="A958" s="6" t="s">
        <v>84</v>
      </c>
      <c r="B958" s="6" t="s">
        <v>830</v>
      </c>
      <c r="C958" s="7" t="s">
        <v>185</v>
      </c>
      <c r="D958" s="10">
        <v>40749</v>
      </c>
      <c r="E958" s="8">
        <v>42704</v>
      </c>
      <c r="F958" s="8">
        <v>42734</v>
      </c>
      <c r="G958" s="9">
        <v>12</v>
      </c>
      <c r="H958" s="9">
        <v>12</v>
      </c>
      <c r="I958" s="3">
        <v>346.7</v>
      </c>
      <c r="J958" s="9">
        <f t="shared" si="295"/>
        <v>7</v>
      </c>
      <c r="K958" s="9">
        <v>4</v>
      </c>
      <c r="L958" s="9">
        <v>3</v>
      </c>
      <c r="M958" s="11">
        <f t="shared" si="293"/>
        <v>306.4</v>
      </c>
      <c r="N958" s="4">
        <v>173.4</v>
      </c>
      <c r="O958" s="4">
        <v>133</v>
      </c>
      <c r="P958" s="72">
        <f t="shared" si="281"/>
        <v>11162152</v>
      </c>
      <c r="Q958" s="72">
        <v>4956620.55</v>
      </c>
      <c r="R958" s="72">
        <v>2482212.58</v>
      </c>
      <c r="S958" s="72">
        <f t="shared" si="294"/>
        <v>3723318.87</v>
      </c>
      <c r="T958" s="56"/>
      <c r="Z958" s="227"/>
      <c r="AA958" s="66"/>
    </row>
    <row r="959" spans="1:27" s="55" customFormat="1" ht="11.25" customHeight="1">
      <c r="A959" s="6" t="s">
        <v>85</v>
      </c>
      <c r="B959" s="6" t="s">
        <v>833</v>
      </c>
      <c r="C959" s="7" t="s">
        <v>183</v>
      </c>
      <c r="D959" s="10">
        <v>40749</v>
      </c>
      <c r="E959" s="8">
        <v>42704</v>
      </c>
      <c r="F959" s="8">
        <v>42734</v>
      </c>
      <c r="G959" s="9">
        <v>7</v>
      </c>
      <c r="H959" s="9">
        <v>7</v>
      </c>
      <c r="I959" s="3">
        <v>216</v>
      </c>
      <c r="J959" s="9">
        <v>4</v>
      </c>
      <c r="K959" s="9">
        <v>3</v>
      </c>
      <c r="L959" s="9">
        <v>1</v>
      </c>
      <c r="M959" s="11">
        <f t="shared" si="293"/>
        <v>127.60000000000001</v>
      </c>
      <c r="N959" s="4">
        <v>90.9</v>
      </c>
      <c r="O959" s="4">
        <v>36.7</v>
      </c>
      <c r="P959" s="72">
        <f t="shared" si="281"/>
        <v>4648468</v>
      </c>
      <c r="Q959" s="72">
        <v>2064180.1</v>
      </c>
      <c r="R959" s="72">
        <v>1033715.16</v>
      </c>
      <c r="S959" s="72">
        <f t="shared" si="294"/>
        <v>1550572.7399999998</v>
      </c>
      <c r="T959" s="56"/>
      <c r="Z959" s="66"/>
      <c r="AA959" s="66"/>
    </row>
    <row r="960" spans="1:27" s="55" customFormat="1" ht="11.25" customHeight="1">
      <c r="A960" s="6" t="s">
        <v>1353</v>
      </c>
      <c r="B960" s="6" t="s">
        <v>821</v>
      </c>
      <c r="C960" s="7" t="s">
        <v>188</v>
      </c>
      <c r="D960" s="10">
        <v>40766</v>
      </c>
      <c r="E960" s="8">
        <v>42704</v>
      </c>
      <c r="F960" s="8">
        <v>42734</v>
      </c>
      <c r="G960" s="9">
        <v>23</v>
      </c>
      <c r="H960" s="9">
        <v>23</v>
      </c>
      <c r="I960" s="3">
        <v>355.4</v>
      </c>
      <c r="J960" s="9">
        <f t="shared" si="295"/>
        <v>8</v>
      </c>
      <c r="K960" s="9">
        <v>8</v>
      </c>
      <c r="L960" s="9">
        <v>0</v>
      </c>
      <c r="M960" s="11">
        <f t="shared" si="293"/>
        <v>355.4</v>
      </c>
      <c r="N960" s="4">
        <v>355.4</v>
      </c>
      <c r="O960" s="4">
        <v>0</v>
      </c>
      <c r="P960" s="72">
        <f t="shared" si="281"/>
        <v>12947222</v>
      </c>
      <c r="Q960" s="72">
        <v>5749291.58</v>
      </c>
      <c r="R960" s="72">
        <v>2879172.16</v>
      </c>
      <c r="S960" s="72">
        <f t="shared" si="294"/>
        <v>4318758.26</v>
      </c>
      <c r="T960" s="56"/>
      <c r="Z960" s="66"/>
      <c r="AA960" s="66"/>
    </row>
    <row r="961" spans="1:27" s="55" customFormat="1" ht="11.25" customHeight="1">
      <c r="A961" s="6" t="s">
        <v>86</v>
      </c>
      <c r="B961" s="6" t="s">
        <v>819</v>
      </c>
      <c r="C961" s="7" t="s">
        <v>190</v>
      </c>
      <c r="D961" s="10">
        <v>40794</v>
      </c>
      <c r="E961" s="8">
        <v>42704</v>
      </c>
      <c r="F961" s="8">
        <v>42734</v>
      </c>
      <c r="G961" s="9">
        <v>10</v>
      </c>
      <c r="H961" s="9">
        <v>10</v>
      </c>
      <c r="I961" s="3">
        <v>200</v>
      </c>
      <c r="J961" s="9">
        <f t="shared" si="295"/>
        <v>4</v>
      </c>
      <c r="K961" s="9">
        <v>1</v>
      </c>
      <c r="L961" s="9">
        <v>3</v>
      </c>
      <c r="M961" s="11">
        <f t="shared" si="293"/>
        <v>200</v>
      </c>
      <c r="N961" s="4">
        <v>47.2</v>
      </c>
      <c r="O961" s="4">
        <v>152.8</v>
      </c>
      <c r="P961" s="72">
        <f t="shared" si="281"/>
        <v>7286000</v>
      </c>
      <c r="Q961" s="72">
        <v>3235392</v>
      </c>
      <c r="R961" s="72">
        <v>1620243.2</v>
      </c>
      <c r="S961" s="72">
        <f t="shared" si="294"/>
        <v>2430364.8</v>
      </c>
      <c r="T961" s="56"/>
      <c r="Z961" s="66"/>
      <c r="AA961" s="66"/>
    </row>
    <row r="962" spans="1:28" s="55" customFormat="1" ht="11.25" customHeight="1">
      <c r="A962" s="6" t="s">
        <v>87</v>
      </c>
      <c r="B962" s="6" t="s">
        <v>822</v>
      </c>
      <c r="C962" s="7" t="s">
        <v>187</v>
      </c>
      <c r="D962" s="10">
        <v>40794</v>
      </c>
      <c r="E962" s="8">
        <v>42704</v>
      </c>
      <c r="F962" s="8">
        <v>42734</v>
      </c>
      <c r="G962" s="9">
        <v>12</v>
      </c>
      <c r="H962" s="9">
        <v>12</v>
      </c>
      <c r="I962" s="3">
        <v>176.9</v>
      </c>
      <c r="J962" s="9">
        <f t="shared" si="295"/>
        <v>6</v>
      </c>
      <c r="K962" s="9">
        <v>4</v>
      </c>
      <c r="L962" s="9">
        <v>2</v>
      </c>
      <c r="M962" s="11">
        <f t="shared" si="293"/>
        <v>176.9</v>
      </c>
      <c r="N962" s="4">
        <v>57.4</v>
      </c>
      <c r="O962" s="4">
        <v>119.5</v>
      </c>
      <c r="P962" s="72">
        <f>M962*36430</f>
        <v>6444467</v>
      </c>
      <c r="Q962" s="72">
        <v>2861704.22</v>
      </c>
      <c r="R962" s="72">
        <v>1433105.11</v>
      </c>
      <c r="S962" s="72">
        <f t="shared" si="294"/>
        <v>2149657.67</v>
      </c>
      <c r="T962" s="56"/>
      <c r="Z962" s="66"/>
      <c r="AA962" s="66"/>
      <c r="AB962" s="111"/>
    </row>
    <row r="963" spans="1:27" s="55" customFormat="1" ht="11.25" customHeight="1">
      <c r="A963" s="6" t="s">
        <v>88</v>
      </c>
      <c r="B963" s="6" t="s">
        <v>831</v>
      </c>
      <c r="C963" s="7" t="s">
        <v>184</v>
      </c>
      <c r="D963" s="10">
        <v>40794</v>
      </c>
      <c r="E963" s="8">
        <v>42704</v>
      </c>
      <c r="F963" s="8">
        <v>42734</v>
      </c>
      <c r="G963" s="9">
        <v>13</v>
      </c>
      <c r="H963" s="9">
        <v>13</v>
      </c>
      <c r="I963" s="3">
        <v>378.5</v>
      </c>
      <c r="J963" s="9">
        <f t="shared" si="295"/>
        <v>5</v>
      </c>
      <c r="K963" s="9">
        <v>1</v>
      </c>
      <c r="L963" s="9">
        <v>4</v>
      </c>
      <c r="M963" s="11">
        <f t="shared" si="293"/>
        <v>210.10000000000002</v>
      </c>
      <c r="N963" s="4">
        <v>28.8</v>
      </c>
      <c r="O963" s="4">
        <v>181.3</v>
      </c>
      <c r="P963" s="72">
        <f>M963*36430</f>
        <v>7653943.000000001</v>
      </c>
      <c r="Q963" s="72">
        <v>3398779.3</v>
      </c>
      <c r="R963" s="72">
        <v>1702065.47</v>
      </c>
      <c r="S963" s="72">
        <f t="shared" si="294"/>
        <v>2553098.2300000014</v>
      </c>
      <c r="T963" s="56"/>
      <c r="Z963" s="66"/>
      <c r="AA963" s="66"/>
    </row>
    <row r="964" spans="1:27" s="55" customFormat="1" ht="10.5">
      <c r="A964" s="6" t="s">
        <v>89</v>
      </c>
      <c r="B964" s="6" t="s">
        <v>824</v>
      </c>
      <c r="C964" s="7" t="s">
        <v>1728</v>
      </c>
      <c r="D964" s="10">
        <v>40877</v>
      </c>
      <c r="E964" s="8">
        <v>42704</v>
      </c>
      <c r="F964" s="8">
        <v>42734</v>
      </c>
      <c r="G964" s="9">
        <v>8</v>
      </c>
      <c r="H964" s="9">
        <v>8</v>
      </c>
      <c r="I964" s="3">
        <v>149.05</v>
      </c>
      <c r="J964" s="9">
        <f t="shared" si="295"/>
        <v>3</v>
      </c>
      <c r="K964" s="9">
        <v>2</v>
      </c>
      <c r="L964" s="9">
        <v>1</v>
      </c>
      <c r="M964" s="11">
        <f t="shared" si="293"/>
        <v>104.56</v>
      </c>
      <c r="N964" s="4">
        <v>72.6</v>
      </c>
      <c r="O964" s="4">
        <v>31.96</v>
      </c>
      <c r="P964" s="72">
        <f>M964*36430</f>
        <v>3809120.8000000003</v>
      </c>
      <c r="Q964" s="72">
        <v>1691462.94</v>
      </c>
      <c r="R964" s="72">
        <v>847063.14</v>
      </c>
      <c r="S964" s="72">
        <f t="shared" si="294"/>
        <v>1270594.7200000002</v>
      </c>
      <c r="T964" s="56"/>
      <c r="Z964" s="66"/>
      <c r="AA964" s="66"/>
    </row>
    <row r="965" spans="1:29" s="55" customFormat="1" ht="21">
      <c r="A965" s="98"/>
      <c r="B965" s="29" t="s">
        <v>1707</v>
      </c>
      <c r="C965" s="7"/>
      <c r="D965" s="10"/>
      <c r="E965" s="207"/>
      <c r="F965" s="207"/>
      <c r="G965" s="54">
        <f>G968+G975+G979+G990+G994+G998+G1012+G1026</f>
        <v>675</v>
      </c>
      <c r="H965" s="54">
        <f aca="true" t="shared" si="296" ref="H965:S965">H968+H975+H979+H990+H994+H998+H1012+H1026</f>
        <v>609</v>
      </c>
      <c r="I965" s="13">
        <f t="shared" si="296"/>
        <v>13628.880000000001</v>
      </c>
      <c r="J965" s="54">
        <f t="shared" si="296"/>
        <v>250</v>
      </c>
      <c r="K965" s="54">
        <f t="shared" si="296"/>
        <v>124</v>
      </c>
      <c r="L965" s="54">
        <f t="shared" si="296"/>
        <v>126</v>
      </c>
      <c r="M965" s="13">
        <f t="shared" si="296"/>
        <v>8917.42</v>
      </c>
      <c r="N965" s="13">
        <f t="shared" si="296"/>
        <v>4384.799999999999</v>
      </c>
      <c r="O965" s="13">
        <f t="shared" si="296"/>
        <v>4532.620000000001</v>
      </c>
      <c r="P965" s="13">
        <f t="shared" si="296"/>
        <v>311704551.8</v>
      </c>
      <c r="Q965" s="13">
        <f t="shared" si="296"/>
        <v>0</v>
      </c>
      <c r="R965" s="13">
        <f t="shared" si="296"/>
        <v>207730386.28</v>
      </c>
      <c r="S965" s="13">
        <f t="shared" si="296"/>
        <v>103974165.52</v>
      </c>
      <c r="T965" s="13"/>
      <c r="Z965" s="65"/>
      <c r="AA965" s="65"/>
      <c r="AC965" s="198">
        <f>P965-AB965</f>
        <v>311704551.8</v>
      </c>
    </row>
    <row r="966" spans="1:27" s="55" customFormat="1" ht="17.25" customHeight="1">
      <c r="A966" s="98"/>
      <c r="B966" s="29" t="s">
        <v>1527</v>
      </c>
      <c r="C966" s="7"/>
      <c r="D966" s="10"/>
      <c r="E966" s="207"/>
      <c r="F966" s="207"/>
      <c r="G966" s="9"/>
      <c r="H966" s="9"/>
      <c r="I966" s="11"/>
      <c r="J966" s="9"/>
      <c r="K966" s="9"/>
      <c r="L966" s="9"/>
      <c r="M966" s="11"/>
      <c r="N966" s="11"/>
      <c r="O966" s="11"/>
      <c r="P966" s="72"/>
      <c r="Q966" s="72"/>
      <c r="R966" s="72"/>
      <c r="S966" s="72"/>
      <c r="T966" s="56"/>
      <c r="Z966" s="65"/>
      <c r="AA966" s="65"/>
    </row>
    <row r="967" spans="1:27" s="55" customFormat="1" ht="10.5">
      <c r="A967" s="98"/>
      <c r="B967" s="30" t="s">
        <v>2215</v>
      </c>
      <c r="C967" s="5"/>
      <c r="D967" s="10"/>
      <c r="E967" s="5"/>
      <c r="F967" s="5"/>
      <c r="G967" s="5"/>
      <c r="H967" s="5"/>
      <c r="I967" s="3"/>
      <c r="J967" s="9"/>
      <c r="K967" s="5"/>
      <c r="L967" s="5"/>
      <c r="M967" s="3"/>
      <c r="N967" s="3"/>
      <c r="O967" s="3"/>
      <c r="P967" s="72"/>
      <c r="Q967" s="72"/>
      <c r="R967" s="72"/>
      <c r="S967" s="72"/>
      <c r="T967" s="56"/>
      <c r="Z967" s="65"/>
      <c r="AA967" s="65"/>
    </row>
    <row r="968" spans="1:27" s="55" customFormat="1" ht="31.5">
      <c r="A968" s="98"/>
      <c r="B968" s="30" t="s">
        <v>738</v>
      </c>
      <c r="C968" s="5" t="s">
        <v>1721</v>
      </c>
      <c r="D968" s="10" t="s">
        <v>1721</v>
      </c>
      <c r="E968" s="5" t="s">
        <v>1721</v>
      </c>
      <c r="F968" s="5" t="s">
        <v>1721</v>
      </c>
      <c r="G968" s="5">
        <f aca="true" t="shared" si="297" ref="G968:S968">SUM(G969:G972)</f>
        <v>90</v>
      </c>
      <c r="H968" s="5">
        <f t="shared" si="297"/>
        <v>90</v>
      </c>
      <c r="I968" s="3">
        <f t="shared" si="297"/>
        <v>1934.35</v>
      </c>
      <c r="J968" s="9">
        <f t="shared" si="297"/>
        <v>48</v>
      </c>
      <c r="K968" s="5">
        <f t="shared" si="297"/>
        <v>40</v>
      </c>
      <c r="L968" s="5">
        <f t="shared" si="297"/>
        <v>8</v>
      </c>
      <c r="M968" s="11">
        <f t="shared" si="297"/>
        <v>1934.35</v>
      </c>
      <c r="N968" s="11">
        <f t="shared" si="297"/>
        <v>1592.76</v>
      </c>
      <c r="O968" s="11">
        <f t="shared" si="297"/>
        <v>341.59000000000003</v>
      </c>
      <c r="P968" s="11">
        <f>SUM(P969:P972)</f>
        <v>70468370.5</v>
      </c>
      <c r="Q968" s="11">
        <f t="shared" si="297"/>
        <v>0</v>
      </c>
      <c r="R968" s="11">
        <f>SUM(R969:R972)</f>
        <v>46962489.77000001</v>
      </c>
      <c r="S968" s="11">
        <f t="shared" si="297"/>
        <v>23505880.729999997</v>
      </c>
      <c r="T968" s="5"/>
      <c r="Z968" s="65"/>
      <c r="AA968" s="65"/>
    </row>
    <row r="969" spans="1:27" s="55" customFormat="1" ht="10.5">
      <c r="A969" s="6" t="s">
        <v>1903</v>
      </c>
      <c r="B969" s="6" t="s">
        <v>1047</v>
      </c>
      <c r="C969" s="7" t="s">
        <v>2220</v>
      </c>
      <c r="D969" s="10">
        <v>40906</v>
      </c>
      <c r="E969" s="8">
        <v>42704</v>
      </c>
      <c r="F969" s="8">
        <v>42734</v>
      </c>
      <c r="G969" s="5">
        <v>22</v>
      </c>
      <c r="H969" s="5">
        <v>22</v>
      </c>
      <c r="I969" s="4">
        <v>511.15</v>
      </c>
      <c r="J969" s="9">
        <f>SUM(K969:L969)</f>
        <v>12</v>
      </c>
      <c r="K969" s="5">
        <v>10</v>
      </c>
      <c r="L969" s="5">
        <v>2</v>
      </c>
      <c r="M969" s="11">
        <f>SUM(N969:O969)</f>
        <v>511.15000000000003</v>
      </c>
      <c r="N969" s="3">
        <v>414.98</v>
      </c>
      <c r="O969" s="3">
        <v>96.17</v>
      </c>
      <c r="P969" s="72">
        <f>M969*36430</f>
        <v>18621194.5</v>
      </c>
      <c r="Q969" s="72"/>
      <c r="R969" s="72">
        <f>P969-S969</f>
        <v>12409789.67</v>
      </c>
      <c r="S969" s="72">
        <v>6211404.83</v>
      </c>
      <c r="T969" s="56"/>
      <c r="Z969" s="65"/>
      <c r="AA969" s="65"/>
    </row>
    <row r="970" spans="1:27" s="55" customFormat="1" ht="10.5">
      <c r="A970" s="6" t="s">
        <v>1520</v>
      </c>
      <c r="B970" s="6" t="s">
        <v>1419</v>
      </c>
      <c r="C970" s="7" t="s">
        <v>1731</v>
      </c>
      <c r="D970" s="10">
        <v>40906</v>
      </c>
      <c r="E970" s="8">
        <v>42704</v>
      </c>
      <c r="F970" s="8">
        <v>42734</v>
      </c>
      <c r="G970" s="5">
        <v>37</v>
      </c>
      <c r="H970" s="5">
        <v>37</v>
      </c>
      <c r="I970" s="4">
        <v>673.3</v>
      </c>
      <c r="J970" s="9">
        <f>SUM(K970:L970)</f>
        <v>17</v>
      </c>
      <c r="K970" s="5">
        <v>14</v>
      </c>
      <c r="L970" s="5">
        <v>3</v>
      </c>
      <c r="M970" s="11">
        <f>SUM(N970:O970)</f>
        <v>673.3000000000001</v>
      </c>
      <c r="N970" s="3">
        <v>554.2</v>
      </c>
      <c r="O970" s="3">
        <v>119.1</v>
      </c>
      <c r="P970" s="72">
        <f>M970*36430</f>
        <v>24528319.000000004</v>
      </c>
      <c r="Q970" s="72"/>
      <c r="R970" s="72">
        <f>P970-S970</f>
        <v>16346495.910000004</v>
      </c>
      <c r="S970" s="72">
        <v>8181823.09</v>
      </c>
      <c r="T970" s="56"/>
      <c r="Z970" s="65"/>
      <c r="AA970" s="65"/>
    </row>
    <row r="971" spans="1:27" s="55" customFormat="1" ht="10.5">
      <c r="A971" s="6" t="s">
        <v>1524</v>
      </c>
      <c r="B971" s="6" t="s">
        <v>1420</v>
      </c>
      <c r="C971" s="7" t="s">
        <v>1524</v>
      </c>
      <c r="D971" s="10">
        <v>40906</v>
      </c>
      <c r="E971" s="8">
        <v>42704</v>
      </c>
      <c r="F971" s="8">
        <v>42734</v>
      </c>
      <c r="G971" s="5">
        <v>14</v>
      </c>
      <c r="H971" s="5">
        <v>14</v>
      </c>
      <c r="I971" s="4">
        <v>376.5</v>
      </c>
      <c r="J971" s="9">
        <f>SUM(K971:L971)</f>
        <v>9</v>
      </c>
      <c r="K971" s="5">
        <v>8</v>
      </c>
      <c r="L971" s="5">
        <v>1</v>
      </c>
      <c r="M971" s="11">
        <f>SUM(N971:O971)</f>
        <v>376.5</v>
      </c>
      <c r="N971" s="3">
        <v>344.58</v>
      </c>
      <c r="O971" s="3">
        <v>31.92</v>
      </c>
      <c r="P971" s="72">
        <f>M971*36430</f>
        <v>13715895</v>
      </c>
      <c r="Q971" s="72"/>
      <c r="R971" s="72">
        <f>P971-S971</f>
        <v>9140733.27</v>
      </c>
      <c r="S971" s="72">
        <v>4575161.73</v>
      </c>
      <c r="T971" s="56"/>
      <c r="Z971" s="65"/>
      <c r="AA971" s="65"/>
    </row>
    <row r="972" spans="1:27" s="55" customFormat="1" ht="10.5">
      <c r="A972" s="6" t="s">
        <v>1522</v>
      </c>
      <c r="B972" s="6" t="s">
        <v>1421</v>
      </c>
      <c r="C972" s="7" t="s">
        <v>1522</v>
      </c>
      <c r="D972" s="10">
        <v>40906</v>
      </c>
      <c r="E972" s="8">
        <v>42704</v>
      </c>
      <c r="F972" s="8">
        <v>42734</v>
      </c>
      <c r="G972" s="5">
        <v>17</v>
      </c>
      <c r="H972" s="5">
        <v>17</v>
      </c>
      <c r="I972" s="4">
        <v>373.4</v>
      </c>
      <c r="J972" s="9">
        <f>SUM(K972:L972)</f>
        <v>10</v>
      </c>
      <c r="K972" s="5">
        <v>8</v>
      </c>
      <c r="L972" s="5">
        <v>2</v>
      </c>
      <c r="M972" s="11">
        <f>SUM(N972:O972)</f>
        <v>373.4</v>
      </c>
      <c r="N972" s="3">
        <v>279</v>
      </c>
      <c r="O972" s="3">
        <v>94.4</v>
      </c>
      <c r="P972" s="72">
        <f>M972*36430</f>
        <v>13602962</v>
      </c>
      <c r="Q972" s="72"/>
      <c r="R972" s="72">
        <f>P972-S972</f>
        <v>9065470.92</v>
      </c>
      <c r="S972" s="72">
        <v>4537491.08</v>
      </c>
      <c r="T972" s="56"/>
      <c r="Z972" s="65"/>
      <c r="AA972" s="65"/>
    </row>
    <row r="973" spans="1:27" s="55" customFormat="1" ht="24" customHeight="1">
      <c r="A973" s="6"/>
      <c r="B973" s="29" t="s">
        <v>854</v>
      </c>
      <c r="C973" s="7"/>
      <c r="D973" s="10"/>
      <c r="E973" s="8"/>
      <c r="F973" s="8"/>
      <c r="G973" s="5"/>
      <c r="H973" s="5"/>
      <c r="I973" s="4"/>
      <c r="J973" s="9"/>
      <c r="K973" s="5"/>
      <c r="L973" s="5"/>
      <c r="M973" s="11"/>
      <c r="N973" s="3"/>
      <c r="O973" s="3"/>
      <c r="P973" s="72"/>
      <c r="Q973" s="72"/>
      <c r="R973" s="72"/>
      <c r="S973" s="72"/>
      <c r="T973" s="56"/>
      <c r="Z973" s="65"/>
      <c r="AA973" s="65"/>
    </row>
    <row r="974" spans="1:34" s="89" customFormat="1" ht="21">
      <c r="A974" s="31"/>
      <c r="B974" s="1" t="s">
        <v>2146</v>
      </c>
      <c r="C974" s="3"/>
      <c r="D974" s="10"/>
      <c r="E974" s="3"/>
      <c r="F974" s="3"/>
      <c r="G974" s="9"/>
      <c r="H974" s="9"/>
      <c r="I974" s="11"/>
      <c r="J974" s="9"/>
      <c r="K974" s="9"/>
      <c r="L974" s="9"/>
      <c r="M974" s="11"/>
      <c r="N974" s="11"/>
      <c r="O974" s="11"/>
      <c r="P974" s="72"/>
      <c r="Q974" s="72"/>
      <c r="R974" s="72"/>
      <c r="S974" s="72"/>
      <c r="T974" s="3"/>
      <c r="Z974" s="66"/>
      <c r="AA974" s="65"/>
      <c r="AB974" s="105"/>
      <c r="AC974" s="105"/>
      <c r="AD974" s="105"/>
      <c r="AE974" s="105"/>
      <c r="AF974" s="105"/>
      <c r="AG974" s="105"/>
      <c r="AH974" s="105"/>
    </row>
    <row r="975" spans="1:34" s="89" customFormat="1" ht="31.5">
      <c r="A975" s="31"/>
      <c r="B975" s="1" t="s">
        <v>1367</v>
      </c>
      <c r="C975" s="5" t="s">
        <v>1721</v>
      </c>
      <c r="D975" s="10" t="s">
        <v>1721</v>
      </c>
      <c r="E975" s="5" t="s">
        <v>1721</v>
      </c>
      <c r="F975" s="5" t="s">
        <v>1721</v>
      </c>
      <c r="G975" s="9">
        <f>SUM(G976)</f>
        <v>20</v>
      </c>
      <c r="H975" s="9">
        <f aca="true" t="shared" si="298" ref="H975:S975">SUM(H976)</f>
        <v>20</v>
      </c>
      <c r="I975" s="11">
        <f t="shared" si="298"/>
        <v>522.2</v>
      </c>
      <c r="J975" s="9">
        <f t="shared" si="298"/>
        <v>10</v>
      </c>
      <c r="K975" s="9">
        <f t="shared" si="298"/>
        <v>6</v>
      </c>
      <c r="L975" s="9">
        <f t="shared" si="298"/>
        <v>4</v>
      </c>
      <c r="M975" s="11">
        <f t="shared" si="298"/>
        <v>291.9</v>
      </c>
      <c r="N975" s="11">
        <f t="shared" si="298"/>
        <v>192.8</v>
      </c>
      <c r="O975" s="11">
        <f t="shared" si="298"/>
        <v>99.1</v>
      </c>
      <c r="P975" s="11">
        <f t="shared" si="298"/>
        <v>0</v>
      </c>
      <c r="Q975" s="11">
        <f t="shared" si="298"/>
        <v>0</v>
      </c>
      <c r="R975" s="11">
        <f t="shared" si="298"/>
        <v>0</v>
      </c>
      <c r="S975" s="11">
        <f t="shared" si="298"/>
        <v>0</v>
      </c>
      <c r="T975" s="11"/>
      <c r="U975" s="9"/>
      <c r="V975" s="9"/>
      <c r="W975" s="9"/>
      <c r="X975" s="9"/>
      <c r="Y975" s="9"/>
      <c r="Z975" s="9"/>
      <c r="AA975" s="65"/>
      <c r="AB975" s="106"/>
      <c r="AC975" s="106"/>
      <c r="AD975" s="105"/>
      <c r="AE975" s="105"/>
      <c r="AF975" s="105"/>
      <c r="AG975" s="105"/>
      <c r="AH975" s="105"/>
    </row>
    <row r="976" spans="1:34" s="89" customFormat="1" ht="10.5">
      <c r="A976" s="6" t="s">
        <v>2220</v>
      </c>
      <c r="B976" s="1" t="s">
        <v>1223</v>
      </c>
      <c r="C976" s="9">
        <v>16</v>
      </c>
      <c r="D976" s="10" t="s">
        <v>2148</v>
      </c>
      <c r="E976" s="8">
        <v>42704</v>
      </c>
      <c r="F976" s="8">
        <v>42734</v>
      </c>
      <c r="G976" s="9">
        <v>20</v>
      </c>
      <c r="H976" s="9">
        <v>20</v>
      </c>
      <c r="I976" s="3">
        <v>522.2</v>
      </c>
      <c r="J976" s="9">
        <f>SUM(K976:L976)</f>
        <v>10</v>
      </c>
      <c r="K976" s="9">
        <v>6</v>
      </c>
      <c r="L976" s="9">
        <v>4</v>
      </c>
      <c r="M976" s="11">
        <f>SUM(N976:O976)</f>
        <v>291.9</v>
      </c>
      <c r="N976" s="3">
        <v>192.8</v>
      </c>
      <c r="O976" s="3">
        <v>99.1</v>
      </c>
      <c r="P976" s="11">
        <v>0</v>
      </c>
      <c r="Q976" s="11"/>
      <c r="R976" s="11"/>
      <c r="S976" s="11"/>
      <c r="T976" s="3"/>
      <c r="Z976" s="65"/>
      <c r="AA976" s="65"/>
      <c r="AB976" s="105"/>
      <c r="AC976" s="105"/>
      <c r="AD976" s="105"/>
      <c r="AE976" s="105"/>
      <c r="AF976" s="105"/>
      <c r="AG976" s="105"/>
      <c r="AH976" s="105"/>
    </row>
    <row r="977" spans="1:27" s="55" customFormat="1" ht="17.25" customHeight="1">
      <c r="A977" s="98"/>
      <c r="B977" s="29" t="s">
        <v>133</v>
      </c>
      <c r="C977" s="7"/>
      <c r="D977" s="10"/>
      <c r="E977" s="207"/>
      <c r="F977" s="207"/>
      <c r="G977" s="9"/>
      <c r="H977" s="9"/>
      <c r="I977" s="11"/>
      <c r="J977" s="9"/>
      <c r="K977" s="9"/>
      <c r="L977" s="9"/>
      <c r="M977" s="11"/>
      <c r="N977" s="11"/>
      <c r="O977" s="11"/>
      <c r="P977" s="72"/>
      <c r="Q977" s="72"/>
      <c r="R977" s="72"/>
      <c r="S977" s="72"/>
      <c r="T977" s="56"/>
      <c r="Z977" s="65"/>
      <c r="AA977" s="65"/>
    </row>
    <row r="978" spans="1:27" s="55" customFormat="1" ht="21">
      <c r="A978" s="98"/>
      <c r="B978" s="30" t="s">
        <v>2316</v>
      </c>
      <c r="C978" s="5"/>
      <c r="D978" s="10"/>
      <c r="E978" s="5"/>
      <c r="F978" s="5"/>
      <c r="G978" s="9"/>
      <c r="H978" s="9"/>
      <c r="I978" s="3"/>
      <c r="J978" s="9"/>
      <c r="K978" s="9"/>
      <c r="L978" s="9"/>
      <c r="M978" s="3"/>
      <c r="N978" s="3"/>
      <c r="O978" s="3"/>
      <c r="P978" s="72"/>
      <c r="Q978" s="72"/>
      <c r="R978" s="72"/>
      <c r="S978" s="72"/>
      <c r="T978" s="56"/>
      <c r="Z978" s="65"/>
      <c r="AA978" s="65"/>
    </row>
    <row r="979" spans="1:27" s="55" customFormat="1" ht="31.5">
      <c r="A979" s="98"/>
      <c r="B979" s="30" t="s">
        <v>1368</v>
      </c>
      <c r="C979" s="5" t="s">
        <v>1721</v>
      </c>
      <c r="D979" s="10" t="s">
        <v>1721</v>
      </c>
      <c r="E979" s="5" t="s">
        <v>1721</v>
      </c>
      <c r="F979" s="5" t="s">
        <v>1721</v>
      </c>
      <c r="G979" s="9">
        <f aca="true" t="shared" si="299" ref="G979:S979">SUM(G980:G987)</f>
        <v>78</v>
      </c>
      <c r="H979" s="9">
        <f t="shared" si="299"/>
        <v>78</v>
      </c>
      <c r="I979" s="3">
        <f t="shared" si="299"/>
        <v>1145.8</v>
      </c>
      <c r="J979" s="9">
        <f t="shared" si="299"/>
        <v>32</v>
      </c>
      <c r="K979" s="9">
        <f t="shared" si="299"/>
        <v>15</v>
      </c>
      <c r="L979" s="9">
        <f t="shared" si="299"/>
        <v>17</v>
      </c>
      <c r="M979" s="11">
        <f t="shared" si="299"/>
        <v>1026.79</v>
      </c>
      <c r="N979" s="11">
        <f t="shared" si="299"/>
        <v>390.14</v>
      </c>
      <c r="O979" s="11">
        <f t="shared" si="299"/>
        <v>636.65</v>
      </c>
      <c r="P979" s="11">
        <f t="shared" si="299"/>
        <v>37405959.7</v>
      </c>
      <c r="Q979" s="11">
        <f t="shared" si="299"/>
        <v>0</v>
      </c>
      <c r="R979" s="11">
        <f t="shared" si="299"/>
        <v>24928588.35</v>
      </c>
      <c r="S979" s="11">
        <f t="shared" si="299"/>
        <v>12477371.35</v>
      </c>
      <c r="T979" s="5"/>
      <c r="U979" s="15"/>
      <c r="V979" s="15"/>
      <c r="W979" s="15"/>
      <c r="X979" s="15"/>
      <c r="Y979" s="15"/>
      <c r="Z979" s="64"/>
      <c r="AA979" s="65"/>
    </row>
    <row r="980" spans="1:27" s="55" customFormat="1" ht="10.5">
      <c r="A980" s="6" t="s">
        <v>1731</v>
      </c>
      <c r="B980" s="30" t="s">
        <v>2317</v>
      </c>
      <c r="C980" s="5">
        <v>560</v>
      </c>
      <c r="D980" s="10">
        <v>36341</v>
      </c>
      <c r="E980" s="8">
        <v>42704</v>
      </c>
      <c r="F980" s="8">
        <v>42734</v>
      </c>
      <c r="G980" s="9">
        <v>6</v>
      </c>
      <c r="H980" s="9">
        <f>G980</f>
        <v>6</v>
      </c>
      <c r="I980" s="3">
        <v>50.09</v>
      </c>
      <c r="J980" s="9">
        <f aca="true" t="shared" si="300" ref="J980:J987">SUM(K980:L980)</f>
        <v>1</v>
      </c>
      <c r="K980" s="9">
        <v>0</v>
      </c>
      <c r="L980" s="9">
        <v>1</v>
      </c>
      <c r="M980" s="11">
        <f aca="true" t="shared" si="301" ref="M980:M987">SUM(N980:O980)</f>
        <v>24.18</v>
      </c>
      <c r="N980" s="3">
        <v>0</v>
      </c>
      <c r="O980" s="3">
        <v>24.18</v>
      </c>
      <c r="P980" s="72">
        <f aca="true" t="shared" si="302" ref="P980:P987">M980*36430</f>
        <v>880877.4</v>
      </c>
      <c r="Q980" s="72"/>
      <c r="R980" s="72">
        <f aca="true" t="shared" si="303" ref="R980:R987">P980-S980</f>
        <v>587046.3</v>
      </c>
      <c r="S980" s="72">
        <v>293831.1</v>
      </c>
      <c r="T980" s="56"/>
      <c r="Z980" s="65"/>
      <c r="AA980" s="65"/>
    </row>
    <row r="981" spans="1:27" s="55" customFormat="1" ht="10.5">
      <c r="A981" s="6" t="s">
        <v>1518</v>
      </c>
      <c r="B981" s="30" t="s">
        <v>2318</v>
      </c>
      <c r="C981" s="5">
        <v>198</v>
      </c>
      <c r="D981" s="10">
        <v>36866</v>
      </c>
      <c r="E981" s="8">
        <v>42704</v>
      </c>
      <c r="F981" s="8">
        <v>42734</v>
      </c>
      <c r="G981" s="9">
        <v>5</v>
      </c>
      <c r="H981" s="9">
        <v>5</v>
      </c>
      <c r="I981" s="3">
        <v>51.3</v>
      </c>
      <c r="J981" s="9">
        <f t="shared" si="300"/>
        <v>2</v>
      </c>
      <c r="K981" s="9">
        <v>1</v>
      </c>
      <c r="L981" s="9">
        <v>1</v>
      </c>
      <c r="M981" s="11">
        <f t="shared" si="301"/>
        <v>51.3</v>
      </c>
      <c r="N981" s="3">
        <v>20.4</v>
      </c>
      <c r="O981" s="3">
        <v>30.9</v>
      </c>
      <c r="P981" s="72">
        <f t="shared" si="302"/>
        <v>1868859</v>
      </c>
      <c r="Q981" s="72"/>
      <c r="R981" s="72">
        <f t="shared" si="303"/>
        <v>1245470.4300000002</v>
      </c>
      <c r="S981" s="72">
        <v>623388.57</v>
      </c>
      <c r="T981" s="56"/>
      <c r="Z981" s="65"/>
      <c r="AA981" s="65"/>
    </row>
    <row r="982" spans="1:27" s="55" customFormat="1" ht="10.5">
      <c r="A982" s="6" t="s">
        <v>1523</v>
      </c>
      <c r="B982" s="30" t="s">
        <v>2319</v>
      </c>
      <c r="C982" s="5">
        <v>88</v>
      </c>
      <c r="D982" s="10">
        <v>37470</v>
      </c>
      <c r="E982" s="8">
        <v>42704</v>
      </c>
      <c r="F982" s="8">
        <v>42734</v>
      </c>
      <c r="G982" s="9">
        <v>4</v>
      </c>
      <c r="H982" s="9">
        <v>4</v>
      </c>
      <c r="I982" s="3">
        <v>133.43</v>
      </c>
      <c r="J982" s="9">
        <f t="shared" si="300"/>
        <v>4</v>
      </c>
      <c r="K982" s="9">
        <v>1</v>
      </c>
      <c r="L982" s="9">
        <v>3</v>
      </c>
      <c r="M982" s="11">
        <f t="shared" si="301"/>
        <v>133.43</v>
      </c>
      <c r="N982" s="3">
        <v>15</v>
      </c>
      <c r="O982" s="3">
        <v>118.43</v>
      </c>
      <c r="P982" s="72">
        <f t="shared" si="302"/>
        <v>4860854.9</v>
      </c>
      <c r="Q982" s="72"/>
      <c r="R982" s="72">
        <f t="shared" si="303"/>
        <v>3239437.0200000005</v>
      </c>
      <c r="S982" s="72">
        <v>1621417.88</v>
      </c>
      <c r="T982" s="56"/>
      <c r="Z982" s="65"/>
      <c r="AA982" s="65"/>
    </row>
    <row r="983" spans="1:27" s="55" customFormat="1" ht="10.5">
      <c r="A983" s="6" t="s">
        <v>1730</v>
      </c>
      <c r="B983" s="30" t="s">
        <v>2324</v>
      </c>
      <c r="C983" s="5">
        <v>178</v>
      </c>
      <c r="D983" s="10">
        <v>37796</v>
      </c>
      <c r="E983" s="8">
        <v>42704</v>
      </c>
      <c r="F983" s="8">
        <v>42734</v>
      </c>
      <c r="G983" s="9">
        <v>3</v>
      </c>
      <c r="H983" s="9">
        <v>3</v>
      </c>
      <c r="I983" s="3">
        <v>107.78</v>
      </c>
      <c r="J983" s="9">
        <f t="shared" si="300"/>
        <v>3</v>
      </c>
      <c r="K983" s="9">
        <v>2</v>
      </c>
      <c r="L983" s="9">
        <v>1</v>
      </c>
      <c r="M983" s="11">
        <f t="shared" si="301"/>
        <v>107.78</v>
      </c>
      <c r="N983" s="3">
        <v>20.52</v>
      </c>
      <c r="O983" s="3">
        <v>87.26</v>
      </c>
      <c r="P983" s="72">
        <f t="shared" si="302"/>
        <v>3926425.4</v>
      </c>
      <c r="Q983" s="72"/>
      <c r="R983" s="72">
        <f t="shared" si="303"/>
        <v>2616701.8099999996</v>
      </c>
      <c r="S983" s="72">
        <v>1309723.59</v>
      </c>
      <c r="T983" s="56"/>
      <c r="Z983" s="65"/>
      <c r="AA983" s="65"/>
    </row>
    <row r="984" spans="1:27" s="55" customFormat="1" ht="10.5">
      <c r="A984" s="6" t="s">
        <v>1519</v>
      </c>
      <c r="B984" s="30" t="s">
        <v>2325</v>
      </c>
      <c r="C984" s="5">
        <v>37</v>
      </c>
      <c r="D984" s="10">
        <v>38434</v>
      </c>
      <c r="E984" s="8">
        <v>42704</v>
      </c>
      <c r="F984" s="8">
        <v>42734</v>
      </c>
      <c r="G984" s="9">
        <v>6</v>
      </c>
      <c r="H984" s="9">
        <v>6</v>
      </c>
      <c r="I984" s="3">
        <v>114.31</v>
      </c>
      <c r="J984" s="9">
        <f t="shared" si="300"/>
        <v>3</v>
      </c>
      <c r="K984" s="9">
        <v>1</v>
      </c>
      <c r="L984" s="9">
        <v>2</v>
      </c>
      <c r="M984" s="11">
        <f t="shared" si="301"/>
        <v>82.81</v>
      </c>
      <c r="N984" s="3">
        <v>31.5</v>
      </c>
      <c r="O984" s="3">
        <v>51.31</v>
      </c>
      <c r="P984" s="72">
        <f t="shared" si="302"/>
        <v>3016768.3000000003</v>
      </c>
      <c r="Q984" s="72"/>
      <c r="R984" s="72">
        <f t="shared" si="303"/>
        <v>2010475.7600000002</v>
      </c>
      <c r="S984" s="72">
        <v>1006292.54</v>
      </c>
      <c r="T984" s="56"/>
      <c r="Z984" s="65"/>
      <c r="AA984" s="65"/>
    </row>
    <row r="985" spans="1:27" s="55" customFormat="1" ht="10.5">
      <c r="A985" s="6" t="s">
        <v>1521</v>
      </c>
      <c r="B985" s="30" t="s">
        <v>633</v>
      </c>
      <c r="C985" s="5">
        <v>59</v>
      </c>
      <c r="D985" s="10">
        <v>38532</v>
      </c>
      <c r="E985" s="8">
        <v>42704</v>
      </c>
      <c r="F985" s="8">
        <v>42734</v>
      </c>
      <c r="G985" s="9">
        <v>24</v>
      </c>
      <c r="H985" s="9">
        <v>24</v>
      </c>
      <c r="I985" s="3">
        <v>315.69</v>
      </c>
      <c r="J985" s="9">
        <f t="shared" si="300"/>
        <v>8</v>
      </c>
      <c r="K985" s="9">
        <v>2</v>
      </c>
      <c r="L985" s="9">
        <v>6</v>
      </c>
      <c r="M985" s="11">
        <f t="shared" si="301"/>
        <v>282.09</v>
      </c>
      <c r="N985" s="3">
        <v>77.8</v>
      </c>
      <c r="O985" s="3">
        <v>204.29</v>
      </c>
      <c r="P985" s="72">
        <f t="shared" si="302"/>
        <v>10276538.7</v>
      </c>
      <c r="Q985" s="72"/>
      <c r="R985" s="72">
        <v>6848630.67</v>
      </c>
      <c r="S985" s="72">
        <v>3427908.03</v>
      </c>
      <c r="T985" s="56"/>
      <c r="Z985" s="65"/>
      <c r="AA985" s="65"/>
    </row>
    <row r="986" spans="1:27" s="55" customFormat="1" ht="10.5">
      <c r="A986" s="6" t="s">
        <v>1729</v>
      </c>
      <c r="B986" s="30" t="s">
        <v>634</v>
      </c>
      <c r="C986" s="5">
        <v>118</v>
      </c>
      <c r="D986" s="10">
        <v>38700</v>
      </c>
      <c r="E986" s="8">
        <v>42704</v>
      </c>
      <c r="F986" s="8">
        <v>42734</v>
      </c>
      <c r="G986" s="9">
        <v>14</v>
      </c>
      <c r="H986" s="9">
        <v>14</v>
      </c>
      <c r="I986" s="3">
        <v>157.2</v>
      </c>
      <c r="J986" s="9">
        <f t="shared" si="300"/>
        <v>5</v>
      </c>
      <c r="K986" s="9">
        <v>3</v>
      </c>
      <c r="L986" s="9">
        <v>2</v>
      </c>
      <c r="M986" s="11">
        <f t="shared" si="301"/>
        <v>157.2</v>
      </c>
      <c r="N986" s="3">
        <v>88.92</v>
      </c>
      <c r="O986" s="3">
        <v>68.28</v>
      </c>
      <c r="P986" s="72">
        <f t="shared" si="302"/>
        <v>5726796</v>
      </c>
      <c r="Q986" s="72"/>
      <c r="R986" s="72">
        <f t="shared" si="303"/>
        <v>3816529.27</v>
      </c>
      <c r="S986" s="72">
        <v>1910266.73</v>
      </c>
      <c r="T986" s="56"/>
      <c r="Z986" s="65"/>
      <c r="AA986" s="65"/>
    </row>
    <row r="987" spans="1:27" s="55" customFormat="1" ht="10.5">
      <c r="A987" s="208" t="s">
        <v>1728</v>
      </c>
      <c r="B987" s="209" t="s">
        <v>948</v>
      </c>
      <c r="C987" s="155">
        <v>72</v>
      </c>
      <c r="D987" s="18">
        <v>39036</v>
      </c>
      <c r="E987" s="210">
        <v>42704</v>
      </c>
      <c r="F987" s="210">
        <v>42734</v>
      </c>
      <c r="G987" s="17">
        <v>16</v>
      </c>
      <c r="H987" s="17">
        <v>16</v>
      </c>
      <c r="I987" s="19">
        <v>216</v>
      </c>
      <c r="J987" s="17">
        <f t="shared" si="300"/>
        <v>6</v>
      </c>
      <c r="K987" s="17">
        <v>5</v>
      </c>
      <c r="L987" s="17">
        <v>1</v>
      </c>
      <c r="M987" s="74">
        <f t="shared" si="301"/>
        <v>188</v>
      </c>
      <c r="N987" s="19">
        <v>136</v>
      </c>
      <c r="O987" s="19">
        <v>52</v>
      </c>
      <c r="P987" s="95">
        <f t="shared" si="302"/>
        <v>6848840</v>
      </c>
      <c r="Q987" s="72"/>
      <c r="R987" s="95">
        <f t="shared" si="303"/>
        <v>4564297.09</v>
      </c>
      <c r="S987" s="95">
        <v>2284542.91</v>
      </c>
      <c r="T987" s="211"/>
      <c r="Z987" s="212"/>
      <c r="AA987" s="65"/>
    </row>
    <row r="988" spans="1:27" s="55" customFormat="1" ht="17.25" customHeight="1">
      <c r="A988" s="98"/>
      <c r="B988" s="29" t="s">
        <v>132</v>
      </c>
      <c r="C988" s="7"/>
      <c r="D988" s="10"/>
      <c r="E988" s="207"/>
      <c r="F988" s="207"/>
      <c r="G988" s="9"/>
      <c r="H988" s="9"/>
      <c r="I988" s="11"/>
      <c r="J988" s="9"/>
      <c r="K988" s="9"/>
      <c r="L988" s="9"/>
      <c r="M988" s="11"/>
      <c r="N988" s="11"/>
      <c r="O988" s="11"/>
      <c r="P988" s="72"/>
      <c r="Q988" s="72"/>
      <c r="R988" s="72"/>
      <c r="S988" s="72"/>
      <c r="T988" s="56"/>
      <c r="Z988" s="65"/>
      <c r="AA988" s="65"/>
    </row>
    <row r="989" spans="1:27" s="55" customFormat="1" ht="21">
      <c r="A989" s="98"/>
      <c r="B989" s="30" t="s">
        <v>842</v>
      </c>
      <c r="C989" s="5"/>
      <c r="D989" s="10"/>
      <c r="E989" s="5"/>
      <c r="F989" s="5"/>
      <c r="G989" s="9"/>
      <c r="H989" s="9"/>
      <c r="I989" s="3"/>
      <c r="J989" s="9"/>
      <c r="K989" s="9"/>
      <c r="L989" s="9"/>
      <c r="M989" s="3"/>
      <c r="N989" s="3"/>
      <c r="O989" s="3"/>
      <c r="P989" s="72"/>
      <c r="Q989" s="72"/>
      <c r="R989" s="72"/>
      <c r="S989" s="72"/>
      <c r="T989" s="56"/>
      <c r="Z989" s="65"/>
      <c r="AA989" s="65"/>
    </row>
    <row r="990" spans="1:27" s="55" customFormat="1" ht="31.5">
      <c r="A990" s="98"/>
      <c r="B990" s="30" t="s">
        <v>463</v>
      </c>
      <c r="C990" s="5" t="s">
        <v>1721</v>
      </c>
      <c r="D990" s="10" t="s">
        <v>1721</v>
      </c>
      <c r="E990" s="5" t="s">
        <v>1721</v>
      </c>
      <c r="F990" s="5" t="s">
        <v>1721</v>
      </c>
      <c r="G990" s="9">
        <f>SUM(G991:G992)</f>
        <v>24</v>
      </c>
      <c r="H990" s="9">
        <f aca="true" t="shared" si="304" ref="H990:S990">SUM(H991:H992)</f>
        <v>24</v>
      </c>
      <c r="I990" s="3">
        <f t="shared" si="304"/>
        <v>349.42</v>
      </c>
      <c r="J990" s="9">
        <f t="shared" si="304"/>
        <v>10</v>
      </c>
      <c r="K990" s="9">
        <f t="shared" si="304"/>
        <v>2</v>
      </c>
      <c r="L990" s="9">
        <f t="shared" si="304"/>
        <v>8</v>
      </c>
      <c r="M990" s="11">
        <f t="shared" si="304"/>
        <v>349.41999999999996</v>
      </c>
      <c r="N990" s="11">
        <f t="shared" si="304"/>
        <v>96</v>
      </c>
      <c r="O990" s="11">
        <f t="shared" si="304"/>
        <v>253.42</v>
      </c>
      <c r="P990" s="11">
        <f t="shared" si="304"/>
        <v>12729370.599999998</v>
      </c>
      <c r="Q990" s="11">
        <f t="shared" si="304"/>
        <v>0</v>
      </c>
      <c r="R990" s="11">
        <f t="shared" si="304"/>
        <v>8483280.259999998</v>
      </c>
      <c r="S990" s="11">
        <f t="shared" si="304"/>
        <v>4246090.34</v>
      </c>
      <c r="T990" s="5"/>
      <c r="Z990" s="65"/>
      <c r="AA990" s="65"/>
    </row>
    <row r="991" spans="1:27" s="55" customFormat="1" ht="10.5">
      <c r="A991" s="6" t="s">
        <v>2218</v>
      </c>
      <c r="B991" s="30" t="s">
        <v>843</v>
      </c>
      <c r="C991" s="5" t="s">
        <v>1896</v>
      </c>
      <c r="D991" s="10">
        <v>37566</v>
      </c>
      <c r="E991" s="8">
        <v>42704</v>
      </c>
      <c r="F991" s="8">
        <v>42734</v>
      </c>
      <c r="G991" s="9">
        <v>5</v>
      </c>
      <c r="H991" s="9">
        <f>G991</f>
        <v>5</v>
      </c>
      <c r="I991" s="3">
        <v>77</v>
      </c>
      <c r="J991" s="9">
        <f>SUM(K991:L991)</f>
        <v>2</v>
      </c>
      <c r="K991" s="9">
        <v>0</v>
      </c>
      <c r="L991" s="9">
        <v>2</v>
      </c>
      <c r="M991" s="11">
        <f>SUM(N991:O991)</f>
        <v>77</v>
      </c>
      <c r="N991" s="3">
        <v>0</v>
      </c>
      <c r="O991" s="3">
        <v>77</v>
      </c>
      <c r="P991" s="72">
        <f>M991*36430</f>
        <v>2805110</v>
      </c>
      <c r="Q991" s="72"/>
      <c r="R991" s="72">
        <f>P991-S991</f>
        <v>1869419.55</v>
      </c>
      <c r="S991" s="72">
        <v>935690.45</v>
      </c>
      <c r="T991" s="56"/>
      <c r="Z991" s="65"/>
      <c r="AA991" s="65"/>
    </row>
    <row r="992" spans="1:27" s="55" customFormat="1" ht="10.5">
      <c r="A992" s="6" t="s">
        <v>2219</v>
      </c>
      <c r="B992" s="30" t="s">
        <v>844</v>
      </c>
      <c r="C992" s="5">
        <v>28</v>
      </c>
      <c r="D992" s="10">
        <v>39631</v>
      </c>
      <c r="E992" s="8">
        <v>42704</v>
      </c>
      <c r="F992" s="8">
        <v>42734</v>
      </c>
      <c r="G992" s="9">
        <v>19</v>
      </c>
      <c r="H992" s="9">
        <v>19</v>
      </c>
      <c r="I992" s="3">
        <v>272.42</v>
      </c>
      <c r="J992" s="9">
        <f>SUM(K992:L992)</f>
        <v>8</v>
      </c>
      <c r="K992" s="9">
        <v>2</v>
      </c>
      <c r="L992" s="9">
        <v>6</v>
      </c>
      <c r="M992" s="11">
        <f>SUM(N992:O992)</f>
        <v>272.41999999999996</v>
      </c>
      <c r="N992" s="3">
        <v>96</v>
      </c>
      <c r="O992" s="3">
        <v>176.42</v>
      </c>
      <c r="P992" s="72">
        <f>M992*36430</f>
        <v>9924260.599999998</v>
      </c>
      <c r="Q992" s="72"/>
      <c r="R992" s="72">
        <f>P992-S992</f>
        <v>6613860.709999997</v>
      </c>
      <c r="S992" s="72">
        <v>3310399.89</v>
      </c>
      <c r="T992" s="56"/>
      <c r="Z992" s="65"/>
      <c r="AA992" s="65"/>
    </row>
    <row r="993" spans="1:27" s="55" customFormat="1" ht="21">
      <c r="A993" s="98"/>
      <c r="B993" s="87" t="s">
        <v>1894</v>
      </c>
      <c r="C993" s="56"/>
      <c r="D993" s="83"/>
      <c r="E993" s="56"/>
      <c r="F993" s="56"/>
      <c r="G993" s="84"/>
      <c r="H993" s="84"/>
      <c r="I993" s="72"/>
      <c r="J993" s="84"/>
      <c r="K993" s="84"/>
      <c r="L993" s="84"/>
      <c r="M993" s="72"/>
      <c r="N993" s="72"/>
      <c r="O993" s="72"/>
      <c r="P993" s="72"/>
      <c r="Q993" s="72"/>
      <c r="R993" s="72"/>
      <c r="S993" s="72"/>
      <c r="T993" s="56"/>
      <c r="Z993" s="65"/>
      <c r="AA993" s="65"/>
    </row>
    <row r="994" spans="1:27" s="55" customFormat="1" ht="31.5">
      <c r="A994" s="98"/>
      <c r="B994" s="30" t="s">
        <v>2213</v>
      </c>
      <c r="C994" s="5" t="s">
        <v>1721</v>
      </c>
      <c r="D994" s="10" t="s">
        <v>1721</v>
      </c>
      <c r="E994" s="5" t="s">
        <v>1721</v>
      </c>
      <c r="F994" s="5" t="s">
        <v>1721</v>
      </c>
      <c r="G994" s="84">
        <f aca="true" t="shared" si="305" ref="G994:S994">SUM(G995:G995)</f>
        <v>73</v>
      </c>
      <c r="H994" s="84">
        <f t="shared" si="305"/>
        <v>7</v>
      </c>
      <c r="I994" s="72">
        <f t="shared" si="305"/>
        <v>2156</v>
      </c>
      <c r="J994" s="84">
        <f t="shared" si="305"/>
        <v>2</v>
      </c>
      <c r="K994" s="84">
        <f t="shared" si="305"/>
        <v>0</v>
      </c>
      <c r="L994" s="84">
        <f t="shared" si="305"/>
        <v>2</v>
      </c>
      <c r="M994" s="72">
        <f t="shared" si="305"/>
        <v>69.26</v>
      </c>
      <c r="N994" s="72">
        <f t="shared" si="305"/>
        <v>0</v>
      </c>
      <c r="O994" s="72">
        <f t="shared" si="305"/>
        <v>69.26</v>
      </c>
      <c r="P994" s="72">
        <f t="shared" si="305"/>
        <v>0</v>
      </c>
      <c r="Q994" s="72">
        <f t="shared" si="305"/>
        <v>0</v>
      </c>
      <c r="R994" s="72">
        <f t="shared" si="305"/>
        <v>0</v>
      </c>
      <c r="S994" s="72">
        <f t="shared" si="305"/>
        <v>0</v>
      </c>
      <c r="T994" s="56"/>
      <c r="Z994" s="65"/>
      <c r="AA994" s="65"/>
    </row>
    <row r="995" spans="1:27" s="55" customFormat="1" ht="10.5">
      <c r="A995" s="99">
        <v>16</v>
      </c>
      <c r="B995" s="6" t="s">
        <v>788</v>
      </c>
      <c r="C995" s="7" t="s">
        <v>1728</v>
      </c>
      <c r="D995" s="10">
        <v>39066</v>
      </c>
      <c r="E995" s="8">
        <v>42704</v>
      </c>
      <c r="F995" s="8">
        <v>42734</v>
      </c>
      <c r="G995" s="9">
        <v>73</v>
      </c>
      <c r="H995" s="9">
        <v>7</v>
      </c>
      <c r="I995" s="3">
        <v>2156</v>
      </c>
      <c r="J995" s="9">
        <f>K995+L995</f>
        <v>2</v>
      </c>
      <c r="K995" s="9">
        <v>0</v>
      </c>
      <c r="L995" s="9">
        <v>2</v>
      </c>
      <c r="M995" s="11">
        <f>SUM(N995:O995)</f>
        <v>69.26</v>
      </c>
      <c r="N995" s="3">
        <v>0</v>
      </c>
      <c r="O995" s="3">
        <v>69.26</v>
      </c>
      <c r="P995" s="72">
        <v>0</v>
      </c>
      <c r="Q995" s="72">
        <v>0</v>
      </c>
      <c r="R995" s="72">
        <v>0</v>
      </c>
      <c r="S995" s="72">
        <v>0</v>
      </c>
      <c r="T995" s="56"/>
      <c r="Z995" s="65"/>
      <c r="AA995" s="65"/>
    </row>
    <row r="996" spans="1:27" s="55" customFormat="1" ht="17.25" customHeight="1">
      <c r="A996" s="98"/>
      <c r="B996" s="29" t="s">
        <v>1973</v>
      </c>
      <c r="C996" s="7"/>
      <c r="D996" s="10"/>
      <c r="E996" s="207"/>
      <c r="F996" s="207"/>
      <c r="G996" s="9"/>
      <c r="H996" s="9"/>
      <c r="I996" s="11"/>
      <c r="J996" s="9"/>
      <c r="K996" s="9"/>
      <c r="L996" s="9"/>
      <c r="M996" s="11"/>
      <c r="N996" s="11"/>
      <c r="O996" s="11"/>
      <c r="P996" s="72"/>
      <c r="Q996" s="72"/>
      <c r="R996" s="72"/>
      <c r="S996" s="72"/>
      <c r="T996" s="56"/>
      <c r="Z996" s="65"/>
      <c r="AA996" s="65"/>
    </row>
    <row r="997" spans="1:27" s="55" customFormat="1" ht="21">
      <c r="A997" s="98"/>
      <c r="B997" s="30" t="s">
        <v>1974</v>
      </c>
      <c r="C997" s="5"/>
      <c r="D997" s="10"/>
      <c r="E997" s="5"/>
      <c r="F997" s="5"/>
      <c r="G997" s="5"/>
      <c r="H997" s="5"/>
      <c r="I997" s="3"/>
      <c r="J997" s="9"/>
      <c r="K997" s="5"/>
      <c r="L997" s="5"/>
      <c r="M997" s="3"/>
      <c r="N997" s="3"/>
      <c r="O997" s="3"/>
      <c r="P997" s="72"/>
      <c r="Q997" s="72"/>
      <c r="R997" s="72"/>
      <c r="S997" s="72"/>
      <c r="T997" s="56"/>
      <c r="Z997" s="65"/>
      <c r="AA997" s="65"/>
    </row>
    <row r="998" spans="1:27" s="55" customFormat="1" ht="31.5">
      <c r="A998" s="98"/>
      <c r="B998" s="30" t="s">
        <v>1366</v>
      </c>
      <c r="C998" s="5" t="s">
        <v>1721</v>
      </c>
      <c r="D998" s="10" t="s">
        <v>1721</v>
      </c>
      <c r="E998" s="5" t="s">
        <v>1721</v>
      </c>
      <c r="F998" s="5" t="s">
        <v>1721</v>
      </c>
      <c r="G998" s="5">
        <f aca="true" t="shared" si="306" ref="G998:S998">SUM(G999:G1009)</f>
        <v>138</v>
      </c>
      <c r="H998" s="5">
        <f t="shared" si="306"/>
        <v>138</v>
      </c>
      <c r="I998" s="3">
        <f t="shared" si="306"/>
        <v>2098</v>
      </c>
      <c r="J998" s="9">
        <f t="shared" si="306"/>
        <v>53</v>
      </c>
      <c r="K998" s="5">
        <f t="shared" si="306"/>
        <v>24</v>
      </c>
      <c r="L998" s="5">
        <f t="shared" si="306"/>
        <v>29</v>
      </c>
      <c r="M998" s="11">
        <f t="shared" si="306"/>
        <v>1806.3</v>
      </c>
      <c r="N998" s="11">
        <f t="shared" si="306"/>
        <v>767.1</v>
      </c>
      <c r="O998" s="11">
        <f t="shared" si="306"/>
        <v>1039.2</v>
      </c>
      <c r="P998" s="11">
        <f t="shared" si="306"/>
        <v>65803509</v>
      </c>
      <c r="Q998" s="11">
        <f t="shared" si="306"/>
        <v>0</v>
      </c>
      <c r="R998" s="11">
        <f t="shared" si="306"/>
        <v>43853669.33</v>
      </c>
      <c r="S998" s="11">
        <f t="shared" si="306"/>
        <v>21949839.669999998</v>
      </c>
      <c r="T998" s="5"/>
      <c r="Z998" s="65"/>
      <c r="AA998" s="65"/>
    </row>
    <row r="999" spans="1:27" s="55" customFormat="1" ht="10.5">
      <c r="A999" s="6" t="s">
        <v>1724</v>
      </c>
      <c r="B999" s="27" t="s">
        <v>2030</v>
      </c>
      <c r="C999" s="184">
        <v>14</v>
      </c>
      <c r="D999" s="169">
        <v>40836</v>
      </c>
      <c r="E999" s="8">
        <v>42704</v>
      </c>
      <c r="F999" s="8">
        <v>42734</v>
      </c>
      <c r="G999" s="5">
        <v>28</v>
      </c>
      <c r="H999" s="5">
        <v>28</v>
      </c>
      <c r="I999" s="3">
        <v>314.7</v>
      </c>
      <c r="J999" s="9">
        <f aca="true" t="shared" si="307" ref="J999:J1009">SUM(K999:L999)</f>
        <v>10</v>
      </c>
      <c r="K999" s="5">
        <v>7</v>
      </c>
      <c r="L999" s="5">
        <v>3</v>
      </c>
      <c r="M999" s="11">
        <f aca="true" t="shared" si="308" ref="M999:M1009">SUM(N999:O999)</f>
        <v>299.4</v>
      </c>
      <c r="N999" s="3">
        <v>176.4</v>
      </c>
      <c r="O999" s="3">
        <v>123</v>
      </c>
      <c r="P999" s="72">
        <f aca="true" t="shared" si="309" ref="P999:P1009">M999*36430</f>
        <v>10907142</v>
      </c>
      <c r="Q999" s="72"/>
      <c r="R999" s="72">
        <f aca="true" t="shared" si="310" ref="R999:R1009">P999-S999</f>
        <v>7268885.9</v>
      </c>
      <c r="S999" s="72">
        <v>3638256.1</v>
      </c>
      <c r="T999" s="56"/>
      <c r="Z999" s="65"/>
      <c r="AA999" s="65"/>
    </row>
    <row r="1000" spans="1:27" s="55" customFormat="1" ht="10.5">
      <c r="A1000" s="6" t="s">
        <v>2217</v>
      </c>
      <c r="B1000" s="27" t="s">
        <v>2031</v>
      </c>
      <c r="C1000" s="184">
        <v>20</v>
      </c>
      <c r="D1000" s="169">
        <v>40836</v>
      </c>
      <c r="E1000" s="8">
        <v>42704</v>
      </c>
      <c r="F1000" s="8">
        <v>42734</v>
      </c>
      <c r="G1000" s="5">
        <v>11</v>
      </c>
      <c r="H1000" s="5">
        <v>11</v>
      </c>
      <c r="I1000" s="3">
        <v>313</v>
      </c>
      <c r="J1000" s="9">
        <f t="shared" si="307"/>
        <v>6</v>
      </c>
      <c r="K1000" s="5">
        <v>3</v>
      </c>
      <c r="L1000" s="5">
        <v>3</v>
      </c>
      <c r="M1000" s="11">
        <f t="shared" si="308"/>
        <v>170.9</v>
      </c>
      <c r="N1000" s="3">
        <v>75.7</v>
      </c>
      <c r="O1000" s="3">
        <v>95.2</v>
      </c>
      <c r="P1000" s="72">
        <f t="shared" si="309"/>
        <v>6225887</v>
      </c>
      <c r="Q1000" s="72"/>
      <c r="R1000" s="72">
        <f t="shared" si="310"/>
        <v>4149140.2800000003</v>
      </c>
      <c r="S1000" s="72">
        <v>2076746.72</v>
      </c>
      <c r="T1000" s="56"/>
      <c r="Z1000" s="65"/>
      <c r="AA1000" s="65"/>
    </row>
    <row r="1001" spans="1:27" s="55" customFormat="1" ht="10.5">
      <c r="A1001" s="6" t="s">
        <v>1723</v>
      </c>
      <c r="B1001" s="27" t="s">
        <v>2035</v>
      </c>
      <c r="C1001" s="184">
        <v>26</v>
      </c>
      <c r="D1001" s="169">
        <v>40836</v>
      </c>
      <c r="E1001" s="8">
        <v>42704</v>
      </c>
      <c r="F1001" s="8">
        <v>42734</v>
      </c>
      <c r="G1001" s="5">
        <v>23</v>
      </c>
      <c r="H1001" s="5">
        <v>23</v>
      </c>
      <c r="I1001" s="3">
        <v>257.1</v>
      </c>
      <c r="J1001" s="9">
        <f t="shared" si="307"/>
        <v>8</v>
      </c>
      <c r="K1001" s="5">
        <v>2</v>
      </c>
      <c r="L1001" s="5">
        <v>6</v>
      </c>
      <c r="M1001" s="11">
        <f t="shared" si="308"/>
        <v>257.1</v>
      </c>
      <c r="N1001" s="3">
        <v>58</v>
      </c>
      <c r="O1001" s="3">
        <v>199.1</v>
      </c>
      <c r="P1001" s="72">
        <f t="shared" si="309"/>
        <v>9366153</v>
      </c>
      <c r="Q1001" s="72"/>
      <c r="R1001" s="72">
        <f t="shared" si="310"/>
        <v>6241919.05</v>
      </c>
      <c r="S1001" s="72">
        <v>3124233.95</v>
      </c>
      <c r="T1001" s="56"/>
      <c r="Z1001" s="65"/>
      <c r="AA1001" s="65"/>
    </row>
    <row r="1002" spans="1:27" s="55" customFormat="1" ht="10.5">
      <c r="A1002" s="6" t="s">
        <v>1530</v>
      </c>
      <c r="B1002" s="27" t="s">
        <v>2036</v>
      </c>
      <c r="C1002" s="184">
        <v>27</v>
      </c>
      <c r="D1002" s="169">
        <v>40836</v>
      </c>
      <c r="E1002" s="8">
        <v>42704</v>
      </c>
      <c r="F1002" s="8">
        <v>42734</v>
      </c>
      <c r="G1002" s="5">
        <v>9</v>
      </c>
      <c r="H1002" s="5">
        <v>9</v>
      </c>
      <c r="I1002" s="3">
        <v>259.9</v>
      </c>
      <c r="J1002" s="9">
        <f t="shared" si="307"/>
        <v>5</v>
      </c>
      <c r="K1002" s="5">
        <v>1</v>
      </c>
      <c r="L1002" s="5">
        <v>4</v>
      </c>
      <c r="M1002" s="11">
        <f t="shared" si="308"/>
        <v>248.1</v>
      </c>
      <c r="N1002" s="3">
        <v>94.4</v>
      </c>
      <c r="O1002" s="3">
        <v>153.7</v>
      </c>
      <c r="P1002" s="72">
        <f t="shared" si="309"/>
        <v>9038283</v>
      </c>
      <c r="Q1002" s="72"/>
      <c r="R1002" s="72">
        <f t="shared" si="310"/>
        <v>6023415.470000001</v>
      </c>
      <c r="S1002" s="72">
        <v>3014867.53</v>
      </c>
      <c r="T1002" s="56"/>
      <c r="Z1002" s="65"/>
      <c r="AA1002" s="65"/>
    </row>
    <row r="1003" spans="1:27" s="55" customFormat="1" ht="10.5">
      <c r="A1003" s="6" t="s">
        <v>1528</v>
      </c>
      <c r="B1003" s="27" t="s">
        <v>2037</v>
      </c>
      <c r="C1003" s="184">
        <v>22</v>
      </c>
      <c r="D1003" s="169">
        <v>40836</v>
      </c>
      <c r="E1003" s="8">
        <v>42704</v>
      </c>
      <c r="F1003" s="8">
        <v>42734</v>
      </c>
      <c r="G1003" s="5">
        <v>11</v>
      </c>
      <c r="H1003" s="5">
        <v>11</v>
      </c>
      <c r="I1003" s="3">
        <v>141.6</v>
      </c>
      <c r="J1003" s="9">
        <f t="shared" si="307"/>
        <v>4</v>
      </c>
      <c r="K1003" s="5">
        <v>1</v>
      </c>
      <c r="L1003" s="5">
        <v>3</v>
      </c>
      <c r="M1003" s="11">
        <f t="shared" si="308"/>
        <v>141.6</v>
      </c>
      <c r="N1003" s="3">
        <v>34</v>
      </c>
      <c r="O1003" s="3">
        <v>107.6</v>
      </c>
      <c r="P1003" s="72">
        <f t="shared" si="309"/>
        <v>5158488</v>
      </c>
      <c r="Q1003" s="72"/>
      <c r="R1003" s="72">
        <f t="shared" si="310"/>
        <v>3437789.7199999997</v>
      </c>
      <c r="S1003" s="72">
        <v>1720698.28</v>
      </c>
      <c r="T1003" s="56"/>
      <c r="Z1003" s="65"/>
      <c r="AA1003" s="65"/>
    </row>
    <row r="1004" spans="1:27" s="55" customFormat="1" ht="10.5">
      <c r="A1004" s="6" t="s">
        <v>1529</v>
      </c>
      <c r="B1004" s="27" t="s">
        <v>2052</v>
      </c>
      <c r="C1004" s="184">
        <v>30</v>
      </c>
      <c r="D1004" s="169">
        <v>40836</v>
      </c>
      <c r="E1004" s="8">
        <v>42704</v>
      </c>
      <c r="F1004" s="8">
        <v>42734</v>
      </c>
      <c r="G1004" s="5">
        <v>1</v>
      </c>
      <c r="H1004" s="5">
        <v>1</v>
      </c>
      <c r="I1004" s="3">
        <v>63.6</v>
      </c>
      <c r="J1004" s="9">
        <f t="shared" si="307"/>
        <v>1</v>
      </c>
      <c r="K1004" s="5">
        <v>1</v>
      </c>
      <c r="L1004" s="5">
        <v>0</v>
      </c>
      <c r="M1004" s="11">
        <f t="shared" si="308"/>
        <v>32.9</v>
      </c>
      <c r="N1004" s="3">
        <v>32.9</v>
      </c>
      <c r="O1004" s="3">
        <v>0</v>
      </c>
      <c r="P1004" s="72">
        <f t="shared" si="309"/>
        <v>1198547</v>
      </c>
      <c r="Q1004" s="72"/>
      <c r="R1004" s="72">
        <f t="shared" si="310"/>
        <v>798751.99</v>
      </c>
      <c r="S1004" s="72">
        <v>399795.01</v>
      </c>
      <c r="T1004" s="56"/>
      <c r="Z1004" s="65"/>
      <c r="AA1004" s="65"/>
    </row>
    <row r="1005" spans="1:27" s="55" customFormat="1" ht="10.5">
      <c r="A1005" s="6" t="s">
        <v>1727</v>
      </c>
      <c r="B1005" s="27" t="s">
        <v>2053</v>
      </c>
      <c r="C1005" s="184">
        <v>34</v>
      </c>
      <c r="D1005" s="169">
        <v>40836</v>
      </c>
      <c r="E1005" s="8">
        <v>42704</v>
      </c>
      <c r="F1005" s="8">
        <v>42734</v>
      </c>
      <c r="G1005" s="5">
        <v>21</v>
      </c>
      <c r="H1005" s="5">
        <v>21</v>
      </c>
      <c r="I1005" s="3">
        <v>327</v>
      </c>
      <c r="J1005" s="9">
        <f t="shared" si="307"/>
        <v>7</v>
      </c>
      <c r="K1005" s="5">
        <v>3</v>
      </c>
      <c r="L1005" s="5">
        <v>4</v>
      </c>
      <c r="M1005" s="11">
        <f t="shared" si="308"/>
        <v>299.4</v>
      </c>
      <c r="N1005" s="3">
        <v>101.7</v>
      </c>
      <c r="O1005" s="3">
        <v>197.7</v>
      </c>
      <c r="P1005" s="72">
        <f t="shared" si="309"/>
        <v>10907142</v>
      </c>
      <c r="Q1005" s="72"/>
      <c r="R1005" s="72">
        <f t="shared" si="310"/>
        <v>7268885.9</v>
      </c>
      <c r="S1005" s="72">
        <v>3638256.1</v>
      </c>
      <c r="T1005" s="56"/>
      <c r="Z1005" s="65"/>
      <c r="AA1005" s="65"/>
    </row>
    <row r="1006" spans="1:27" s="55" customFormat="1" ht="10.5">
      <c r="A1006" s="6" t="s">
        <v>1726</v>
      </c>
      <c r="B1006" s="27" t="s">
        <v>2054</v>
      </c>
      <c r="C1006" s="184">
        <v>33</v>
      </c>
      <c r="D1006" s="169">
        <v>40836</v>
      </c>
      <c r="E1006" s="8">
        <v>42704</v>
      </c>
      <c r="F1006" s="8">
        <v>42734</v>
      </c>
      <c r="G1006" s="5">
        <v>12</v>
      </c>
      <c r="H1006" s="5">
        <v>12</v>
      </c>
      <c r="I1006" s="3">
        <v>138.3</v>
      </c>
      <c r="J1006" s="9">
        <f t="shared" si="307"/>
        <v>4</v>
      </c>
      <c r="K1006" s="5">
        <v>3</v>
      </c>
      <c r="L1006" s="5">
        <v>1</v>
      </c>
      <c r="M1006" s="11">
        <f t="shared" si="308"/>
        <v>138.3</v>
      </c>
      <c r="N1006" s="3">
        <v>96.6</v>
      </c>
      <c r="O1006" s="3">
        <v>41.7</v>
      </c>
      <c r="P1006" s="72">
        <f t="shared" si="309"/>
        <v>5038269</v>
      </c>
      <c r="Q1006" s="72"/>
      <c r="R1006" s="72">
        <f t="shared" si="310"/>
        <v>3357671.74</v>
      </c>
      <c r="S1006" s="72">
        <v>1680597.26</v>
      </c>
      <c r="T1006" s="56"/>
      <c r="Z1006" s="65"/>
      <c r="AA1006" s="65"/>
    </row>
    <row r="1007" spans="1:27" s="55" customFormat="1" ht="10.5">
      <c r="A1007" s="6" t="s">
        <v>1725</v>
      </c>
      <c r="B1007" s="27" t="s">
        <v>2056</v>
      </c>
      <c r="C1007" s="184">
        <v>32</v>
      </c>
      <c r="D1007" s="169">
        <v>40836</v>
      </c>
      <c r="E1007" s="8">
        <v>42704</v>
      </c>
      <c r="F1007" s="8">
        <v>42734</v>
      </c>
      <c r="G1007" s="5">
        <v>6</v>
      </c>
      <c r="H1007" s="5">
        <v>6</v>
      </c>
      <c r="I1007" s="3">
        <v>121.7</v>
      </c>
      <c r="J1007" s="9">
        <f t="shared" si="307"/>
        <v>3</v>
      </c>
      <c r="K1007" s="5">
        <v>1</v>
      </c>
      <c r="L1007" s="5">
        <v>2</v>
      </c>
      <c r="M1007" s="11">
        <f t="shared" si="308"/>
        <v>75.5</v>
      </c>
      <c r="N1007" s="3">
        <v>25.9</v>
      </c>
      <c r="O1007" s="3">
        <v>49.6</v>
      </c>
      <c r="P1007" s="72">
        <f t="shared" si="309"/>
        <v>2750465</v>
      </c>
      <c r="Q1007" s="72"/>
      <c r="R1007" s="72">
        <f t="shared" si="310"/>
        <v>1833002.29</v>
      </c>
      <c r="S1007" s="72">
        <v>917462.71</v>
      </c>
      <c r="T1007" s="56"/>
      <c r="Z1007" s="65"/>
      <c r="AA1007" s="65"/>
    </row>
    <row r="1008" spans="1:27" s="55" customFormat="1" ht="10.5">
      <c r="A1008" s="6" t="s">
        <v>1526</v>
      </c>
      <c r="B1008" s="27" t="s">
        <v>2058</v>
      </c>
      <c r="C1008" s="184">
        <v>17</v>
      </c>
      <c r="D1008" s="169">
        <v>40836</v>
      </c>
      <c r="E1008" s="8">
        <v>42704</v>
      </c>
      <c r="F1008" s="8">
        <v>42734</v>
      </c>
      <c r="G1008" s="5">
        <v>14</v>
      </c>
      <c r="H1008" s="5">
        <v>14</v>
      </c>
      <c r="I1008" s="3">
        <v>108</v>
      </c>
      <c r="J1008" s="9">
        <f t="shared" si="307"/>
        <v>4</v>
      </c>
      <c r="K1008" s="5">
        <v>1</v>
      </c>
      <c r="L1008" s="5">
        <v>3</v>
      </c>
      <c r="M1008" s="11">
        <f t="shared" si="308"/>
        <v>108</v>
      </c>
      <c r="N1008" s="3">
        <v>36.4</v>
      </c>
      <c r="O1008" s="3">
        <v>71.6</v>
      </c>
      <c r="P1008" s="72">
        <f t="shared" si="309"/>
        <v>3934440</v>
      </c>
      <c r="Q1008" s="72"/>
      <c r="R1008" s="72">
        <f t="shared" si="310"/>
        <v>2622043.01</v>
      </c>
      <c r="S1008" s="72">
        <v>1312396.99</v>
      </c>
      <c r="T1008" s="56"/>
      <c r="Z1008" s="65"/>
      <c r="AA1008" s="65"/>
    </row>
    <row r="1009" spans="1:27" s="55" customFormat="1" ht="10.5">
      <c r="A1009" s="6" t="s">
        <v>1525</v>
      </c>
      <c r="B1009" s="27" t="s">
        <v>2059</v>
      </c>
      <c r="C1009" s="184">
        <v>19</v>
      </c>
      <c r="D1009" s="169">
        <v>40836</v>
      </c>
      <c r="E1009" s="8">
        <v>42704</v>
      </c>
      <c r="F1009" s="8">
        <v>42734</v>
      </c>
      <c r="G1009" s="5">
        <v>2</v>
      </c>
      <c r="H1009" s="5">
        <v>2</v>
      </c>
      <c r="I1009" s="3">
        <v>53.1</v>
      </c>
      <c r="J1009" s="9">
        <f t="shared" si="307"/>
        <v>1</v>
      </c>
      <c r="K1009" s="5">
        <v>1</v>
      </c>
      <c r="L1009" s="5">
        <v>0</v>
      </c>
      <c r="M1009" s="11">
        <f t="shared" si="308"/>
        <v>35.1</v>
      </c>
      <c r="N1009" s="3">
        <v>35.1</v>
      </c>
      <c r="O1009" s="3">
        <v>0</v>
      </c>
      <c r="P1009" s="72">
        <f t="shared" si="309"/>
        <v>1278693</v>
      </c>
      <c r="Q1009" s="72"/>
      <c r="R1009" s="72">
        <f t="shared" si="310"/>
        <v>852163.98</v>
      </c>
      <c r="S1009" s="72">
        <v>426529.02</v>
      </c>
      <c r="T1009" s="56"/>
      <c r="Z1009" s="65"/>
      <c r="AA1009" s="65"/>
    </row>
    <row r="1010" spans="1:27" s="55" customFormat="1" ht="17.25" customHeight="1">
      <c r="A1010" s="6"/>
      <c r="B1010" s="29" t="s">
        <v>1437</v>
      </c>
      <c r="C1010" s="184"/>
      <c r="D1010" s="169"/>
      <c r="E1010" s="8"/>
      <c r="F1010" s="8"/>
      <c r="G1010" s="5"/>
      <c r="H1010" s="5"/>
      <c r="I1010" s="3"/>
      <c r="J1010" s="92"/>
      <c r="K1010" s="5"/>
      <c r="L1010" s="5"/>
      <c r="M1010" s="4"/>
      <c r="N1010" s="3"/>
      <c r="O1010" s="3"/>
      <c r="P1010" s="72"/>
      <c r="Q1010" s="72"/>
      <c r="R1010" s="72"/>
      <c r="S1010" s="72"/>
      <c r="T1010" s="56"/>
      <c r="Z1010" s="65"/>
      <c r="AA1010" s="65"/>
    </row>
    <row r="1011" spans="1:27" s="55" customFormat="1" ht="21">
      <c r="A1011" s="6"/>
      <c r="B1011" s="87" t="s">
        <v>1902</v>
      </c>
      <c r="C1011" s="56"/>
      <c r="D1011" s="83"/>
      <c r="E1011" s="56"/>
      <c r="F1011" s="56"/>
      <c r="G1011" s="84"/>
      <c r="H1011" s="84"/>
      <c r="I1011" s="72"/>
      <c r="J1011" s="84"/>
      <c r="K1011" s="84"/>
      <c r="L1011" s="84"/>
      <c r="M1011" s="72"/>
      <c r="N1011" s="72"/>
      <c r="O1011" s="72"/>
      <c r="P1011" s="72"/>
      <c r="Q1011" s="72"/>
      <c r="R1011" s="72"/>
      <c r="S1011" s="72"/>
      <c r="T1011" s="56"/>
      <c r="Z1011" s="65"/>
      <c r="AA1011" s="65"/>
    </row>
    <row r="1012" spans="1:27" s="55" customFormat="1" ht="31.5">
      <c r="A1012" s="6"/>
      <c r="B1012" s="30" t="s">
        <v>1366</v>
      </c>
      <c r="C1012" s="5" t="s">
        <v>1721</v>
      </c>
      <c r="D1012" s="10" t="s">
        <v>1721</v>
      </c>
      <c r="E1012" s="5" t="s">
        <v>1721</v>
      </c>
      <c r="F1012" s="5" t="s">
        <v>1721</v>
      </c>
      <c r="G1012" s="84">
        <f aca="true" t="shared" si="311" ref="G1012:S1012">SUM(G1013:G1023)</f>
        <v>128</v>
      </c>
      <c r="H1012" s="84">
        <f t="shared" si="311"/>
        <v>128</v>
      </c>
      <c r="I1012" s="72">
        <f t="shared" si="311"/>
        <v>2210.11</v>
      </c>
      <c r="J1012" s="84">
        <f t="shared" si="311"/>
        <v>45</v>
      </c>
      <c r="K1012" s="84">
        <f t="shared" si="311"/>
        <v>14</v>
      </c>
      <c r="L1012" s="84">
        <f t="shared" si="311"/>
        <v>31</v>
      </c>
      <c r="M1012" s="11">
        <f t="shared" si="311"/>
        <v>1832.61</v>
      </c>
      <c r="N1012" s="11">
        <f t="shared" si="311"/>
        <v>563.8299999999999</v>
      </c>
      <c r="O1012" s="11">
        <f t="shared" si="311"/>
        <v>1268.7800000000002</v>
      </c>
      <c r="P1012" s="11">
        <f t="shared" si="311"/>
        <v>66761982.3</v>
      </c>
      <c r="Q1012" s="11">
        <f t="shared" si="311"/>
        <v>0</v>
      </c>
      <c r="R1012" s="11">
        <f t="shared" si="311"/>
        <v>44492428.13999999</v>
      </c>
      <c r="S1012" s="11">
        <f t="shared" si="311"/>
        <v>22269554.16</v>
      </c>
      <c r="T1012" s="5"/>
      <c r="U1012" s="15"/>
      <c r="V1012" s="15"/>
      <c r="W1012" s="15"/>
      <c r="X1012" s="15"/>
      <c r="Y1012" s="15"/>
      <c r="Z1012" s="64"/>
      <c r="AA1012" s="65"/>
    </row>
    <row r="1013" spans="1:27" s="55" customFormat="1" ht="10.5">
      <c r="A1013" s="6" t="s">
        <v>2222</v>
      </c>
      <c r="B1013" s="63" t="s">
        <v>960</v>
      </c>
      <c r="C1013" s="5">
        <v>37</v>
      </c>
      <c r="D1013" s="10">
        <v>38222</v>
      </c>
      <c r="E1013" s="8">
        <v>42704</v>
      </c>
      <c r="F1013" s="8">
        <v>42734</v>
      </c>
      <c r="G1013" s="5">
        <v>20</v>
      </c>
      <c r="H1013" s="5">
        <v>20</v>
      </c>
      <c r="I1013" s="3">
        <v>288.17</v>
      </c>
      <c r="J1013" s="9">
        <f>SUM(K1013:L1013)</f>
        <v>7</v>
      </c>
      <c r="K1013" s="5">
        <v>3</v>
      </c>
      <c r="L1013" s="5">
        <v>4</v>
      </c>
      <c r="M1013" s="11">
        <f aca="true" t="shared" si="312" ref="M1013:M1023">SUM(N1013:O1013)</f>
        <v>288.16999999999996</v>
      </c>
      <c r="N1013" s="3">
        <v>116.63</v>
      </c>
      <c r="O1013" s="3">
        <v>171.54</v>
      </c>
      <c r="P1013" s="72">
        <f aca="true" t="shared" si="313" ref="P1013:P1023">M1013*36430</f>
        <v>10498033.099999998</v>
      </c>
      <c r="Q1013" s="72"/>
      <c r="R1013" s="72">
        <f aca="true" t="shared" si="314" ref="R1013:R1022">P1013-S1013</f>
        <v>6996241.979999998</v>
      </c>
      <c r="S1013" s="72">
        <v>3501791.12</v>
      </c>
      <c r="T1013" s="56"/>
      <c r="Z1013" s="65"/>
      <c r="AA1013" s="65"/>
    </row>
    <row r="1014" spans="1:27" s="55" customFormat="1" ht="10.5">
      <c r="A1014" s="6" t="s">
        <v>851</v>
      </c>
      <c r="B1014" s="63" t="s">
        <v>961</v>
      </c>
      <c r="C1014" s="5">
        <v>41</v>
      </c>
      <c r="D1014" s="10">
        <v>38222</v>
      </c>
      <c r="E1014" s="8">
        <v>42704</v>
      </c>
      <c r="F1014" s="8">
        <v>42734</v>
      </c>
      <c r="G1014" s="5">
        <v>15</v>
      </c>
      <c r="H1014" s="5">
        <v>15</v>
      </c>
      <c r="I1014" s="3">
        <v>319.1</v>
      </c>
      <c r="J1014" s="9">
        <f aca="true" t="shared" si="315" ref="J1014:J1023">SUM(K1014:L1014)</f>
        <v>6</v>
      </c>
      <c r="K1014" s="5">
        <v>2</v>
      </c>
      <c r="L1014" s="5">
        <v>4</v>
      </c>
      <c r="M1014" s="11">
        <f t="shared" si="312"/>
        <v>234.5</v>
      </c>
      <c r="N1014" s="3">
        <v>74.7</v>
      </c>
      <c r="O1014" s="3">
        <v>159.8</v>
      </c>
      <c r="P1014" s="72">
        <f t="shared" si="313"/>
        <v>8542835</v>
      </c>
      <c r="Q1014" s="72"/>
      <c r="R1014" s="72">
        <f t="shared" si="314"/>
        <v>5693232.279999999</v>
      </c>
      <c r="S1014" s="72">
        <v>2849602.72</v>
      </c>
      <c r="T1014" s="56"/>
      <c r="Z1014" s="65"/>
      <c r="AA1014" s="65"/>
    </row>
    <row r="1015" spans="1:27" s="55" customFormat="1" ht="10.5">
      <c r="A1015" s="6" t="s">
        <v>1534</v>
      </c>
      <c r="B1015" s="63" t="s">
        <v>962</v>
      </c>
      <c r="C1015" s="5">
        <v>38</v>
      </c>
      <c r="D1015" s="10">
        <v>38222</v>
      </c>
      <c r="E1015" s="8">
        <v>42704</v>
      </c>
      <c r="F1015" s="8">
        <v>42734</v>
      </c>
      <c r="G1015" s="5">
        <v>7</v>
      </c>
      <c r="H1015" s="5">
        <v>7</v>
      </c>
      <c r="I1015" s="3">
        <v>185.8</v>
      </c>
      <c r="J1015" s="9">
        <f t="shared" si="315"/>
        <v>2</v>
      </c>
      <c r="K1015" s="5">
        <v>2</v>
      </c>
      <c r="L1015" s="5">
        <v>0</v>
      </c>
      <c r="M1015" s="11">
        <f t="shared" si="312"/>
        <v>92.1</v>
      </c>
      <c r="N1015" s="3">
        <v>92.1</v>
      </c>
      <c r="O1015" s="3">
        <v>0</v>
      </c>
      <c r="P1015" s="72">
        <f t="shared" si="313"/>
        <v>3355203</v>
      </c>
      <c r="Q1015" s="72"/>
      <c r="R1015" s="72">
        <f t="shared" si="314"/>
        <v>2236020.01</v>
      </c>
      <c r="S1015" s="72">
        <v>1119182.99</v>
      </c>
      <c r="T1015" s="56"/>
      <c r="Z1015" s="65"/>
      <c r="AA1015" s="65"/>
    </row>
    <row r="1016" spans="1:27" s="55" customFormat="1" ht="10.5">
      <c r="A1016" s="6" t="s">
        <v>1533</v>
      </c>
      <c r="B1016" s="63" t="s">
        <v>963</v>
      </c>
      <c r="C1016" s="5">
        <v>47</v>
      </c>
      <c r="D1016" s="10">
        <v>38222</v>
      </c>
      <c r="E1016" s="8">
        <v>42704</v>
      </c>
      <c r="F1016" s="8">
        <v>42734</v>
      </c>
      <c r="G1016" s="5">
        <v>4</v>
      </c>
      <c r="H1016" s="5">
        <v>4</v>
      </c>
      <c r="I1016" s="3">
        <v>116.1</v>
      </c>
      <c r="J1016" s="9">
        <f t="shared" si="315"/>
        <v>3</v>
      </c>
      <c r="K1016" s="5">
        <v>0</v>
      </c>
      <c r="L1016" s="5">
        <v>3</v>
      </c>
      <c r="M1016" s="11">
        <f t="shared" si="312"/>
        <v>116.1</v>
      </c>
      <c r="N1016" s="3">
        <v>0</v>
      </c>
      <c r="O1016" s="3">
        <v>116.1</v>
      </c>
      <c r="P1016" s="72">
        <f t="shared" si="313"/>
        <v>4229523</v>
      </c>
      <c r="Q1016" s="72"/>
      <c r="R1016" s="72">
        <f t="shared" si="314"/>
        <v>2818696.23</v>
      </c>
      <c r="S1016" s="11">
        <v>1410826.77</v>
      </c>
      <c r="T1016" s="56"/>
      <c r="Z1016" s="65"/>
      <c r="AA1016" s="65"/>
    </row>
    <row r="1017" spans="1:27" s="55" customFormat="1" ht="10.5">
      <c r="A1017" s="6" t="s">
        <v>1532</v>
      </c>
      <c r="B1017" s="63" t="s">
        <v>964</v>
      </c>
      <c r="C1017" s="5">
        <v>48</v>
      </c>
      <c r="D1017" s="10">
        <v>38222</v>
      </c>
      <c r="E1017" s="8">
        <v>42704</v>
      </c>
      <c r="F1017" s="8">
        <v>42734</v>
      </c>
      <c r="G1017" s="5">
        <v>19</v>
      </c>
      <c r="H1017" s="5">
        <v>19</v>
      </c>
      <c r="I1017" s="3">
        <v>316.5</v>
      </c>
      <c r="J1017" s="9">
        <f t="shared" si="315"/>
        <v>7</v>
      </c>
      <c r="K1017" s="5">
        <v>4</v>
      </c>
      <c r="L1017" s="5">
        <v>3</v>
      </c>
      <c r="M1017" s="11">
        <f t="shared" si="312"/>
        <v>280.2</v>
      </c>
      <c r="N1017" s="3">
        <v>158.1</v>
      </c>
      <c r="O1017" s="3">
        <v>122.1</v>
      </c>
      <c r="P1017" s="72">
        <f t="shared" si="313"/>
        <v>10207686</v>
      </c>
      <c r="Q1017" s="72"/>
      <c r="R1017" s="72">
        <f t="shared" si="314"/>
        <v>6802744.92</v>
      </c>
      <c r="S1017" s="72">
        <v>3404941.08</v>
      </c>
      <c r="T1017" s="56"/>
      <c r="Z1017" s="65"/>
      <c r="AA1017" s="65"/>
    </row>
    <row r="1018" spans="1:27" s="55" customFormat="1" ht="10.5">
      <c r="A1018" s="6" t="s">
        <v>1531</v>
      </c>
      <c r="B1018" s="63" t="s">
        <v>965</v>
      </c>
      <c r="C1018" s="5">
        <v>50</v>
      </c>
      <c r="D1018" s="10">
        <v>38222</v>
      </c>
      <c r="E1018" s="8">
        <v>42704</v>
      </c>
      <c r="F1018" s="8">
        <v>42734</v>
      </c>
      <c r="G1018" s="5">
        <v>3</v>
      </c>
      <c r="H1018" s="5">
        <v>3</v>
      </c>
      <c r="I1018" s="3">
        <v>89</v>
      </c>
      <c r="J1018" s="9">
        <f t="shared" si="315"/>
        <v>2</v>
      </c>
      <c r="K1018" s="5">
        <v>0</v>
      </c>
      <c r="L1018" s="5">
        <v>2</v>
      </c>
      <c r="M1018" s="11">
        <f t="shared" si="312"/>
        <v>89</v>
      </c>
      <c r="N1018" s="3">
        <v>0</v>
      </c>
      <c r="O1018" s="3">
        <v>89</v>
      </c>
      <c r="P1018" s="72">
        <f t="shared" si="313"/>
        <v>3242270</v>
      </c>
      <c r="Q1018" s="72"/>
      <c r="R1018" s="72">
        <f t="shared" si="314"/>
        <v>2160757.67</v>
      </c>
      <c r="S1018" s="72">
        <v>1081512.33</v>
      </c>
      <c r="T1018" s="56"/>
      <c r="Z1018" s="65"/>
      <c r="AA1018" s="65"/>
    </row>
    <row r="1019" spans="1:27" s="55" customFormat="1" ht="10.5">
      <c r="A1019" s="6" t="s">
        <v>849</v>
      </c>
      <c r="B1019" s="63" t="s">
        <v>966</v>
      </c>
      <c r="C1019" s="5">
        <v>90</v>
      </c>
      <c r="D1019" s="10">
        <v>38223</v>
      </c>
      <c r="E1019" s="8">
        <v>42704</v>
      </c>
      <c r="F1019" s="8">
        <v>42734</v>
      </c>
      <c r="G1019" s="5">
        <v>5</v>
      </c>
      <c r="H1019" s="5">
        <v>5</v>
      </c>
      <c r="I1019" s="3">
        <v>75</v>
      </c>
      <c r="J1019" s="9">
        <f t="shared" si="315"/>
        <v>2</v>
      </c>
      <c r="K1019" s="5">
        <v>2</v>
      </c>
      <c r="L1019" s="5">
        <v>0</v>
      </c>
      <c r="M1019" s="11">
        <f t="shared" si="312"/>
        <v>75</v>
      </c>
      <c r="N1019" s="3">
        <v>75</v>
      </c>
      <c r="O1019" s="3">
        <v>0</v>
      </c>
      <c r="P1019" s="72">
        <f t="shared" si="313"/>
        <v>2732250</v>
      </c>
      <c r="Q1019" s="72"/>
      <c r="R1019" s="72">
        <f t="shared" si="314"/>
        <v>1820863.2</v>
      </c>
      <c r="S1019" s="72">
        <v>911386.8</v>
      </c>
      <c r="T1019" s="56"/>
      <c r="Z1019" s="65"/>
      <c r="AA1019" s="65"/>
    </row>
    <row r="1020" spans="1:27" s="55" customFormat="1" ht="10.5">
      <c r="A1020" s="6" t="s">
        <v>2235</v>
      </c>
      <c r="B1020" s="213" t="s">
        <v>967</v>
      </c>
      <c r="C1020" s="155">
        <v>143</v>
      </c>
      <c r="D1020" s="18">
        <v>38225</v>
      </c>
      <c r="E1020" s="8">
        <v>42704</v>
      </c>
      <c r="F1020" s="8">
        <v>42734</v>
      </c>
      <c r="G1020" s="155">
        <v>8</v>
      </c>
      <c r="H1020" s="155">
        <v>8</v>
      </c>
      <c r="I1020" s="19">
        <v>65.24</v>
      </c>
      <c r="J1020" s="9">
        <f t="shared" si="315"/>
        <v>2</v>
      </c>
      <c r="K1020" s="155">
        <v>0</v>
      </c>
      <c r="L1020" s="155">
        <v>2</v>
      </c>
      <c r="M1020" s="11">
        <f t="shared" si="312"/>
        <v>65.24</v>
      </c>
      <c r="N1020" s="19">
        <v>0</v>
      </c>
      <c r="O1020" s="19">
        <v>65.24</v>
      </c>
      <c r="P1020" s="72">
        <f t="shared" si="313"/>
        <v>2376693.1999999997</v>
      </c>
      <c r="Q1020" s="72"/>
      <c r="R1020" s="72">
        <f t="shared" si="314"/>
        <v>1583908.1999999997</v>
      </c>
      <c r="S1020" s="72">
        <v>792785</v>
      </c>
      <c r="T1020" s="56"/>
      <c r="Z1020" s="65"/>
      <c r="AA1020" s="65"/>
    </row>
    <row r="1021" spans="1:27" s="55" customFormat="1" ht="10.5">
      <c r="A1021" s="6" t="s">
        <v>2234</v>
      </c>
      <c r="B1021" s="63" t="s">
        <v>969</v>
      </c>
      <c r="C1021" s="5">
        <v>6</v>
      </c>
      <c r="D1021" s="10">
        <v>38447</v>
      </c>
      <c r="E1021" s="8">
        <v>42704</v>
      </c>
      <c r="F1021" s="8">
        <v>42734</v>
      </c>
      <c r="G1021" s="5">
        <v>19</v>
      </c>
      <c r="H1021" s="5">
        <v>19</v>
      </c>
      <c r="I1021" s="3">
        <v>323.6</v>
      </c>
      <c r="J1021" s="9">
        <f t="shared" si="315"/>
        <v>6</v>
      </c>
      <c r="K1021" s="5">
        <v>0</v>
      </c>
      <c r="L1021" s="5">
        <v>6</v>
      </c>
      <c r="M1021" s="11">
        <f t="shared" si="312"/>
        <v>237.5</v>
      </c>
      <c r="N1021" s="3">
        <v>0</v>
      </c>
      <c r="O1021" s="3">
        <v>237.5</v>
      </c>
      <c r="P1021" s="72">
        <f t="shared" si="313"/>
        <v>8652125</v>
      </c>
      <c r="Q1021" s="72"/>
      <c r="R1021" s="72">
        <f t="shared" si="314"/>
        <v>5766066.8</v>
      </c>
      <c r="S1021" s="72">
        <v>2886058.2</v>
      </c>
      <c r="T1021" s="56"/>
      <c r="Z1021" s="65"/>
      <c r="AA1021" s="65"/>
    </row>
    <row r="1022" spans="1:27" s="55" customFormat="1" ht="10.5">
      <c r="A1022" s="6" t="s">
        <v>2232</v>
      </c>
      <c r="B1022" s="63" t="s">
        <v>970</v>
      </c>
      <c r="C1022" s="5">
        <v>7</v>
      </c>
      <c r="D1022" s="10">
        <v>38447</v>
      </c>
      <c r="E1022" s="8">
        <v>42704</v>
      </c>
      <c r="F1022" s="8">
        <v>42734</v>
      </c>
      <c r="G1022" s="5">
        <v>18</v>
      </c>
      <c r="H1022" s="5">
        <v>18</v>
      </c>
      <c r="I1022" s="3">
        <v>319.4</v>
      </c>
      <c r="J1022" s="9">
        <f t="shared" si="315"/>
        <v>6</v>
      </c>
      <c r="K1022" s="5">
        <v>1</v>
      </c>
      <c r="L1022" s="5">
        <v>5</v>
      </c>
      <c r="M1022" s="11">
        <f t="shared" si="312"/>
        <v>242.60000000000002</v>
      </c>
      <c r="N1022" s="3">
        <v>47.3</v>
      </c>
      <c r="O1022" s="3">
        <v>195.3</v>
      </c>
      <c r="P1022" s="72">
        <f t="shared" si="313"/>
        <v>8837918</v>
      </c>
      <c r="Q1022" s="72"/>
      <c r="R1022" s="72">
        <f t="shared" si="314"/>
        <v>5889885.5</v>
      </c>
      <c r="S1022" s="72">
        <v>2948032.5</v>
      </c>
      <c r="T1022" s="56"/>
      <c r="Z1022" s="65"/>
      <c r="AA1022" s="65"/>
    </row>
    <row r="1023" spans="1:27" s="55" customFormat="1" ht="10.5">
      <c r="A1023" s="6" t="s">
        <v>2233</v>
      </c>
      <c r="B1023" s="63" t="s">
        <v>968</v>
      </c>
      <c r="C1023" s="5">
        <v>3</v>
      </c>
      <c r="D1023" s="10">
        <v>38447</v>
      </c>
      <c r="E1023" s="8">
        <v>42704</v>
      </c>
      <c r="F1023" s="8">
        <v>42734</v>
      </c>
      <c r="G1023" s="5">
        <v>10</v>
      </c>
      <c r="H1023" s="5">
        <v>10</v>
      </c>
      <c r="I1023" s="3">
        <v>112.2</v>
      </c>
      <c r="J1023" s="9">
        <f t="shared" si="315"/>
        <v>2</v>
      </c>
      <c r="K1023" s="5">
        <v>0</v>
      </c>
      <c r="L1023" s="5">
        <v>2</v>
      </c>
      <c r="M1023" s="11">
        <f t="shared" si="312"/>
        <v>112.2</v>
      </c>
      <c r="N1023" s="3">
        <v>0</v>
      </c>
      <c r="O1023" s="3">
        <v>112.2</v>
      </c>
      <c r="P1023" s="72">
        <f t="shared" si="313"/>
        <v>4087446</v>
      </c>
      <c r="Q1023" s="72"/>
      <c r="R1023" s="72">
        <f>P1023-S1023</f>
        <v>2724011.35</v>
      </c>
      <c r="S1023" s="72">
        <v>1363434.65</v>
      </c>
      <c r="T1023" s="56"/>
      <c r="Z1023" s="65"/>
      <c r="AA1023" s="65"/>
    </row>
    <row r="1024" spans="1:27" s="55" customFormat="1" ht="17.25" customHeight="1">
      <c r="A1024" s="98"/>
      <c r="B1024" s="29" t="s">
        <v>1422</v>
      </c>
      <c r="C1024" s="184"/>
      <c r="D1024" s="169"/>
      <c r="E1024" s="8"/>
      <c r="F1024" s="8"/>
      <c r="G1024" s="5"/>
      <c r="H1024" s="5"/>
      <c r="I1024" s="3"/>
      <c r="J1024" s="92"/>
      <c r="K1024" s="5"/>
      <c r="L1024" s="5"/>
      <c r="M1024" s="4"/>
      <c r="N1024" s="3"/>
      <c r="O1024" s="3"/>
      <c r="P1024" s="72"/>
      <c r="Q1024" s="72"/>
      <c r="R1024" s="72"/>
      <c r="S1024" s="72"/>
      <c r="T1024" s="56"/>
      <c r="Z1024" s="65"/>
      <c r="AA1024" s="65"/>
    </row>
    <row r="1025" spans="1:27" s="55" customFormat="1" ht="21">
      <c r="A1025" s="98"/>
      <c r="B1025" s="1" t="s">
        <v>1423</v>
      </c>
      <c r="C1025" s="9"/>
      <c r="D1025" s="10"/>
      <c r="E1025" s="8"/>
      <c r="F1025" s="8"/>
      <c r="G1025" s="9"/>
      <c r="H1025" s="9"/>
      <c r="I1025" s="3"/>
      <c r="J1025" s="9"/>
      <c r="K1025" s="9"/>
      <c r="L1025" s="9"/>
      <c r="M1025" s="3"/>
      <c r="N1025" s="3"/>
      <c r="O1025" s="3"/>
      <c r="P1025" s="72"/>
      <c r="Q1025" s="72"/>
      <c r="R1025" s="72"/>
      <c r="S1025" s="72"/>
      <c r="T1025" s="56"/>
      <c r="Z1025" s="65"/>
      <c r="AA1025" s="65"/>
    </row>
    <row r="1026" spans="1:27" s="55" customFormat="1" ht="31.5">
      <c r="A1026" s="98"/>
      <c r="B1026" s="1" t="s">
        <v>738</v>
      </c>
      <c r="C1026" s="5" t="s">
        <v>1721</v>
      </c>
      <c r="D1026" s="10" t="s">
        <v>1721</v>
      </c>
      <c r="E1026" s="5" t="s">
        <v>1721</v>
      </c>
      <c r="F1026" s="5" t="s">
        <v>1721</v>
      </c>
      <c r="G1026" s="9">
        <f>SUM(G1027:G1030)</f>
        <v>124</v>
      </c>
      <c r="H1026" s="9">
        <f aca="true" t="shared" si="316" ref="H1026:S1026">SUM(H1027:H1030)</f>
        <v>124</v>
      </c>
      <c r="I1026" s="3">
        <f t="shared" si="316"/>
        <v>3213</v>
      </c>
      <c r="J1026" s="9">
        <f t="shared" si="316"/>
        <v>50</v>
      </c>
      <c r="K1026" s="9">
        <f t="shared" si="316"/>
        <v>23</v>
      </c>
      <c r="L1026" s="9">
        <f t="shared" si="316"/>
        <v>27</v>
      </c>
      <c r="M1026" s="11">
        <f t="shared" si="316"/>
        <v>1606.79</v>
      </c>
      <c r="N1026" s="11">
        <f t="shared" si="316"/>
        <v>782.17</v>
      </c>
      <c r="O1026" s="11">
        <f t="shared" si="316"/>
        <v>824.62</v>
      </c>
      <c r="P1026" s="11">
        <f t="shared" si="316"/>
        <v>58535359.699999996</v>
      </c>
      <c r="Q1026" s="11">
        <f t="shared" si="316"/>
        <v>0</v>
      </c>
      <c r="R1026" s="11">
        <f t="shared" si="316"/>
        <v>39009930.43</v>
      </c>
      <c r="S1026" s="11">
        <f t="shared" si="316"/>
        <v>19525429.27</v>
      </c>
      <c r="T1026" s="56"/>
      <c r="Z1026" s="65"/>
      <c r="AA1026" s="65"/>
    </row>
    <row r="1027" spans="1:27" s="55" customFormat="1" ht="10.5">
      <c r="A1027" s="6" t="s">
        <v>2231</v>
      </c>
      <c r="B1027" s="6" t="s">
        <v>1424</v>
      </c>
      <c r="C1027" s="9">
        <v>1</v>
      </c>
      <c r="D1027" s="10">
        <v>40781</v>
      </c>
      <c r="E1027" s="8">
        <v>42704</v>
      </c>
      <c r="F1027" s="8">
        <v>42734</v>
      </c>
      <c r="G1027" s="9">
        <v>30</v>
      </c>
      <c r="H1027" s="9">
        <v>30</v>
      </c>
      <c r="I1027" s="3">
        <v>806.7</v>
      </c>
      <c r="J1027" s="9">
        <f>SUM(K1027:L1027)</f>
        <v>12</v>
      </c>
      <c r="K1027" s="9">
        <v>3</v>
      </c>
      <c r="L1027" s="9">
        <v>9</v>
      </c>
      <c r="M1027" s="11">
        <f>SUM(N1027:O1027)</f>
        <v>434.23</v>
      </c>
      <c r="N1027" s="3">
        <v>136.11</v>
      </c>
      <c r="O1027" s="3">
        <v>298.12</v>
      </c>
      <c r="P1027" s="72">
        <f>M1027*36430</f>
        <v>15818998.9</v>
      </c>
      <c r="Q1027" s="72"/>
      <c r="R1027" s="72">
        <f>P1027-S1027</f>
        <v>10542312.370000001</v>
      </c>
      <c r="S1027" s="72">
        <v>5276686.53</v>
      </c>
      <c r="T1027" s="56"/>
      <c r="Z1027" s="65"/>
      <c r="AA1027" s="65"/>
    </row>
    <row r="1028" spans="1:27" s="55" customFormat="1" ht="10.5">
      <c r="A1028" s="6" t="s">
        <v>2230</v>
      </c>
      <c r="B1028" s="6" t="s">
        <v>1425</v>
      </c>
      <c r="C1028" s="9">
        <v>2</v>
      </c>
      <c r="D1028" s="10">
        <v>40781</v>
      </c>
      <c r="E1028" s="8">
        <v>42704</v>
      </c>
      <c r="F1028" s="8">
        <v>42734</v>
      </c>
      <c r="G1028" s="9">
        <v>45</v>
      </c>
      <c r="H1028" s="9">
        <v>45</v>
      </c>
      <c r="I1028" s="3">
        <v>807.3</v>
      </c>
      <c r="J1028" s="9">
        <f>SUM(K1028:L1028)</f>
        <v>16</v>
      </c>
      <c r="K1028" s="9">
        <v>7</v>
      </c>
      <c r="L1028" s="9">
        <v>9</v>
      </c>
      <c r="M1028" s="11">
        <f>SUM(N1028:O1028)</f>
        <v>510.71999999999997</v>
      </c>
      <c r="N1028" s="3">
        <v>215.88</v>
      </c>
      <c r="O1028" s="3">
        <v>294.84</v>
      </c>
      <c r="P1028" s="72">
        <f>M1028*36430</f>
        <v>18605529.599999998</v>
      </c>
      <c r="Q1028" s="72"/>
      <c r="R1028" s="72">
        <f>P1028-S1028</f>
        <v>12399350.049999997</v>
      </c>
      <c r="S1028" s="72">
        <v>6206179.55</v>
      </c>
      <c r="T1028" s="56"/>
      <c r="Z1028" s="65"/>
      <c r="AA1028" s="65"/>
    </row>
    <row r="1029" spans="1:27" s="55" customFormat="1" ht="10.5">
      <c r="A1029" s="6" t="s">
        <v>2229</v>
      </c>
      <c r="B1029" s="6" t="s">
        <v>1426</v>
      </c>
      <c r="C1029" s="9">
        <v>3</v>
      </c>
      <c r="D1029" s="10">
        <v>40781</v>
      </c>
      <c r="E1029" s="8">
        <v>42704</v>
      </c>
      <c r="F1029" s="8">
        <v>42734</v>
      </c>
      <c r="G1029" s="9">
        <v>37</v>
      </c>
      <c r="H1029" s="9">
        <v>37</v>
      </c>
      <c r="I1029" s="3">
        <v>800.5</v>
      </c>
      <c r="J1029" s="9">
        <f>SUM(K1029:L1029)</f>
        <v>14</v>
      </c>
      <c r="K1029" s="9">
        <v>11</v>
      </c>
      <c r="L1029" s="9">
        <v>3</v>
      </c>
      <c r="M1029" s="11">
        <f>SUM(N1029:O1029)</f>
        <v>469.56</v>
      </c>
      <c r="N1029" s="3">
        <v>382.3</v>
      </c>
      <c r="O1029" s="3">
        <v>87.26</v>
      </c>
      <c r="P1029" s="72">
        <f>M1029*36430</f>
        <v>17106070.8</v>
      </c>
      <c r="Q1029" s="72"/>
      <c r="R1029" s="72">
        <f>P1029-S1029</f>
        <v>11400060.330000002</v>
      </c>
      <c r="S1029" s="72">
        <v>5706010.47</v>
      </c>
      <c r="T1029" s="56"/>
      <c r="Z1029" s="65"/>
      <c r="AA1029" s="65"/>
    </row>
    <row r="1030" spans="1:27" s="55" customFormat="1" ht="10.5">
      <c r="A1030" s="6" t="s">
        <v>2228</v>
      </c>
      <c r="B1030" s="6" t="s">
        <v>1427</v>
      </c>
      <c r="C1030" s="9">
        <v>4</v>
      </c>
      <c r="D1030" s="10">
        <v>40781</v>
      </c>
      <c r="E1030" s="8">
        <v>42704</v>
      </c>
      <c r="F1030" s="8">
        <v>42734</v>
      </c>
      <c r="G1030" s="9">
        <v>12</v>
      </c>
      <c r="H1030" s="9">
        <v>12</v>
      </c>
      <c r="I1030" s="3">
        <v>798.5</v>
      </c>
      <c r="J1030" s="9">
        <f>SUM(K1030:L1030)</f>
        <v>8</v>
      </c>
      <c r="K1030" s="9">
        <v>2</v>
      </c>
      <c r="L1030" s="9">
        <v>6</v>
      </c>
      <c r="M1030" s="11">
        <f>SUM(N1030:O1030)</f>
        <v>192.28</v>
      </c>
      <c r="N1030" s="3">
        <v>47.88</v>
      </c>
      <c r="O1030" s="3">
        <v>144.4</v>
      </c>
      <c r="P1030" s="72">
        <f>M1030*36430</f>
        <v>7004760.4</v>
      </c>
      <c r="Q1030" s="72"/>
      <c r="R1030" s="72">
        <f>P1030-S1030</f>
        <v>4668207.68</v>
      </c>
      <c r="S1030" s="72">
        <v>2336552.72</v>
      </c>
      <c r="T1030" s="56"/>
      <c r="Z1030" s="65"/>
      <c r="AA1030" s="65"/>
    </row>
    <row r="1031" spans="1:27" s="251" customFormat="1" ht="21">
      <c r="A1031" s="98"/>
      <c r="B1031" s="53" t="s">
        <v>2104</v>
      </c>
      <c r="C1031" s="5" t="s">
        <v>1721</v>
      </c>
      <c r="D1031" s="10" t="s">
        <v>1721</v>
      </c>
      <c r="E1031" s="5" t="s">
        <v>1721</v>
      </c>
      <c r="F1031" s="5" t="s">
        <v>1721</v>
      </c>
      <c r="G1031" s="54">
        <f aca="true" t="shared" si="317" ref="G1031:S1031">G1032+G1361</f>
        <v>3069</v>
      </c>
      <c r="H1031" s="54">
        <f t="shared" si="317"/>
        <v>3069</v>
      </c>
      <c r="I1031" s="13">
        <f t="shared" si="317"/>
        <v>65010.51000000002</v>
      </c>
      <c r="J1031" s="54">
        <f t="shared" si="317"/>
        <v>1226</v>
      </c>
      <c r="K1031" s="54">
        <f t="shared" si="317"/>
        <v>469</v>
      </c>
      <c r="L1031" s="54">
        <f t="shared" si="317"/>
        <v>757</v>
      </c>
      <c r="M1031" s="13">
        <f t="shared" si="317"/>
        <v>47211.350000000006</v>
      </c>
      <c r="N1031" s="13">
        <f t="shared" si="317"/>
        <v>17241.1</v>
      </c>
      <c r="O1031" s="13">
        <f t="shared" si="317"/>
        <v>29970.250000000004</v>
      </c>
      <c r="P1031" s="274">
        <f t="shared" si="317"/>
        <v>1709395782.5</v>
      </c>
      <c r="Q1031" s="274">
        <f t="shared" si="317"/>
        <v>735954363.6599998</v>
      </c>
      <c r="R1031" s="274">
        <f t="shared" si="317"/>
        <v>431195636.4639999</v>
      </c>
      <c r="S1031" s="274">
        <f t="shared" si="317"/>
        <v>542245782.3759999</v>
      </c>
      <c r="T1031" s="211"/>
      <c r="Z1031" s="252"/>
      <c r="AA1031" s="253"/>
    </row>
    <row r="1032" spans="1:29" s="55" customFormat="1" ht="31.5">
      <c r="A1032" s="98"/>
      <c r="B1032" s="53" t="s">
        <v>1513</v>
      </c>
      <c r="C1032" s="5" t="s">
        <v>1721</v>
      </c>
      <c r="D1032" s="10" t="s">
        <v>1721</v>
      </c>
      <c r="E1032" s="5" t="s">
        <v>1721</v>
      </c>
      <c r="F1032" s="5" t="s">
        <v>1721</v>
      </c>
      <c r="G1032" s="54">
        <f aca="true" t="shared" si="318" ref="G1032:S1032">G1035+G1055+G1059+G1062+G1132+G1158+G1172+G1175+G1178+G1188+G1193+G1207+G1210+G1219+G1223+G1230+G1235+G1242+G1248+G1252+G1256+G1265+G1279+G1285+G1296+G1303+G1310+G1334+G1339+G1344+G1349</f>
        <v>2816</v>
      </c>
      <c r="H1032" s="54">
        <f t="shared" si="318"/>
        <v>2816</v>
      </c>
      <c r="I1032" s="13">
        <f t="shared" si="318"/>
        <v>58296.52000000002</v>
      </c>
      <c r="J1032" s="54">
        <f t="shared" si="318"/>
        <v>1118</v>
      </c>
      <c r="K1032" s="54">
        <f t="shared" si="318"/>
        <v>424</v>
      </c>
      <c r="L1032" s="54">
        <f t="shared" si="318"/>
        <v>694</v>
      </c>
      <c r="M1032" s="13">
        <f t="shared" si="318"/>
        <v>42863.380000000005</v>
      </c>
      <c r="N1032" s="13">
        <f t="shared" si="318"/>
        <v>15596.199999999999</v>
      </c>
      <c r="O1032" s="13">
        <f t="shared" si="318"/>
        <v>27267.180000000004</v>
      </c>
      <c r="P1032" s="13">
        <f>P1035+P1055+P1059+P1062+P1132+P1158+P1172+P1175+P1178+P1188+P1193+P1207+P1210+P1219+P1223+P1230+P1235+P1242+P1248+P1252+P1256+P1265+P1279+P1285+P1296+P1303+P1310+P1334+P1339+P1344+P1349</f>
        <v>1561512933.4</v>
      </c>
      <c r="Q1032" s="13">
        <f t="shared" si="318"/>
        <v>735954363.6599998</v>
      </c>
      <c r="R1032" s="13">
        <f t="shared" si="318"/>
        <v>330223427.9039999</v>
      </c>
      <c r="S1032" s="13">
        <f t="shared" si="318"/>
        <v>495335141.8359999</v>
      </c>
      <c r="T1032" s="13"/>
      <c r="U1032" s="54" t="e">
        <f>U1035+U1055+U1059+U1062+U1132+U1158+#REF!+U1172+#REF!+U1175+U1178+U1188+U1207+U1210+U1219+U1223+U1230+U1235+U1242+U1248+U1252+U1256+U1265+U1279+U1285+U1296+U1303+U1310+U1334+U1339+U1344</f>
        <v>#REF!</v>
      </c>
      <c r="V1032" s="54" t="e">
        <f>V1035+V1055+V1059+V1062+V1132+V1158+#REF!+V1172+#REF!+V1175+V1178+V1188+V1207+V1210+V1219+V1223+V1230+V1235+V1242+V1248+V1252+V1256+V1265+V1279+V1285+V1296+V1303+V1310+V1334+V1339+V1344</f>
        <v>#REF!</v>
      </c>
      <c r="W1032" s="54" t="e">
        <f>W1035+W1055+W1059+W1062+W1132+W1158+#REF!+W1172+#REF!+W1175+W1178+W1188+W1207+W1210+W1219+W1223+W1230+W1235+W1242+W1248+W1252+W1256+W1265+W1279+W1285+W1296+W1303+W1310+W1334+W1339+W1344</f>
        <v>#REF!</v>
      </c>
      <c r="X1032" s="54" t="e">
        <f>X1035+X1055+X1059+X1062+X1132+X1158+#REF!+X1172+#REF!+X1175+X1178+X1188+X1207+X1210+X1219+X1223+X1230+X1235+X1242+X1248+X1252+X1256+X1265+X1279+X1285+X1296+X1303+X1310+X1334+X1339+X1344</f>
        <v>#REF!</v>
      </c>
      <c r="Y1032" s="54" t="e">
        <f>Y1035+Y1055+Y1059+Y1062+Y1132+Y1158+#REF!+Y1172+#REF!+Y1175+Y1178+Y1188+Y1207+Y1210+Y1219+Y1223+Y1230+Y1235+Y1242+Y1248+Y1252+Y1256+Y1265+Y1279+Y1285+Y1296+Y1303+Y1310+Y1334+Y1339+Y1344</f>
        <v>#REF!</v>
      </c>
      <c r="Z1032" s="65"/>
      <c r="AA1032" s="65"/>
      <c r="AB1032" s="111"/>
      <c r="AC1032" s="55">
        <f>AB1032/P1032</f>
        <v>0</v>
      </c>
    </row>
    <row r="1033" spans="1:27" s="55" customFormat="1" ht="21.75" customHeight="1">
      <c r="A1033" s="99"/>
      <c r="B1033" s="29" t="s">
        <v>1527</v>
      </c>
      <c r="C1033" s="56"/>
      <c r="D1033" s="83"/>
      <c r="E1033" s="56"/>
      <c r="F1033" s="56"/>
      <c r="G1033" s="84"/>
      <c r="H1033" s="84"/>
      <c r="I1033" s="72"/>
      <c r="J1033" s="84"/>
      <c r="K1033" s="84"/>
      <c r="L1033" s="84"/>
      <c r="M1033" s="72"/>
      <c r="N1033" s="72"/>
      <c r="O1033" s="72"/>
      <c r="P1033" s="214"/>
      <c r="Q1033" s="76"/>
      <c r="R1033" s="76"/>
      <c r="S1033" s="76"/>
      <c r="T1033" s="215"/>
      <c r="Z1033" s="112"/>
      <c r="AA1033" s="65"/>
    </row>
    <row r="1034" spans="1:27" s="91" customFormat="1" ht="21">
      <c r="A1034" s="99"/>
      <c r="B1034" s="1" t="s">
        <v>1469</v>
      </c>
      <c r="C1034" s="3"/>
      <c r="D1034" s="10"/>
      <c r="E1034" s="3"/>
      <c r="F1034" s="3"/>
      <c r="G1034" s="9"/>
      <c r="H1034" s="9"/>
      <c r="I1034" s="11"/>
      <c r="J1034" s="9"/>
      <c r="K1034" s="9"/>
      <c r="L1034" s="9"/>
      <c r="M1034" s="11"/>
      <c r="N1034" s="11"/>
      <c r="O1034" s="11"/>
      <c r="P1034" s="72"/>
      <c r="Q1034" s="72"/>
      <c r="R1034" s="72"/>
      <c r="S1034" s="72"/>
      <c r="T1034" s="90"/>
      <c r="Z1034" s="65"/>
      <c r="AA1034" s="65"/>
    </row>
    <row r="1035" spans="1:27" s="91" customFormat="1" ht="31.5">
      <c r="A1035" s="131"/>
      <c r="B1035" s="1" t="s">
        <v>2291</v>
      </c>
      <c r="C1035" s="5" t="s">
        <v>1721</v>
      </c>
      <c r="D1035" s="10" t="s">
        <v>1721</v>
      </c>
      <c r="E1035" s="5" t="s">
        <v>1721</v>
      </c>
      <c r="F1035" s="5" t="s">
        <v>1721</v>
      </c>
      <c r="G1035" s="9">
        <f aca="true" t="shared" si="319" ref="G1035:S1035">SUM(G1036:G1052)</f>
        <v>97</v>
      </c>
      <c r="H1035" s="9">
        <f t="shared" si="319"/>
        <v>97</v>
      </c>
      <c r="I1035" s="11">
        <f t="shared" si="319"/>
        <v>4202.01</v>
      </c>
      <c r="J1035" s="9">
        <f t="shared" si="319"/>
        <v>44</v>
      </c>
      <c r="K1035" s="9">
        <f t="shared" si="319"/>
        <v>11</v>
      </c>
      <c r="L1035" s="9">
        <f t="shared" si="319"/>
        <v>33</v>
      </c>
      <c r="M1035" s="11">
        <f t="shared" si="319"/>
        <v>1856.2400000000002</v>
      </c>
      <c r="N1035" s="11">
        <f t="shared" si="319"/>
        <v>429.25</v>
      </c>
      <c r="O1035" s="11">
        <f t="shared" si="319"/>
        <v>1426.9899999999998</v>
      </c>
      <c r="P1035" s="11">
        <f t="shared" si="319"/>
        <v>67622823.2</v>
      </c>
      <c r="Q1035" s="11">
        <f t="shared" si="319"/>
        <v>31871213.330000006</v>
      </c>
      <c r="R1035" s="11">
        <f>SUM(R1036:R1052)</f>
        <v>14300643.949999997</v>
      </c>
      <c r="S1035" s="11">
        <f t="shared" si="319"/>
        <v>21450965.92</v>
      </c>
      <c r="T1035" s="90"/>
      <c r="Z1035" s="65"/>
      <c r="AA1035" s="65"/>
    </row>
    <row r="1036" spans="1:35" s="91" customFormat="1" ht="10.5">
      <c r="A1036" s="6" t="s">
        <v>1903</v>
      </c>
      <c r="B1036" s="1" t="s">
        <v>1878</v>
      </c>
      <c r="C1036" s="9">
        <v>19</v>
      </c>
      <c r="D1036" s="10" t="s">
        <v>2017</v>
      </c>
      <c r="E1036" s="8">
        <v>42947</v>
      </c>
      <c r="F1036" s="8">
        <v>42978</v>
      </c>
      <c r="G1036" s="9">
        <v>12</v>
      </c>
      <c r="H1036" s="9">
        <v>12</v>
      </c>
      <c r="I1036" s="3">
        <v>138.8</v>
      </c>
      <c r="J1036" s="9">
        <f aca="true" t="shared" si="320" ref="J1036:J1052">SUM(K1036:L1036)</f>
        <v>3</v>
      </c>
      <c r="K1036" s="9">
        <v>1</v>
      </c>
      <c r="L1036" s="9">
        <v>2</v>
      </c>
      <c r="M1036" s="11">
        <f aca="true" t="shared" si="321" ref="M1036:M1052">SUM(N1036:O1036)</f>
        <v>103.80000000000001</v>
      </c>
      <c r="N1036" s="3">
        <v>34.9</v>
      </c>
      <c r="O1036" s="3">
        <v>68.9</v>
      </c>
      <c r="P1036" s="11">
        <f aca="true" t="shared" si="322" ref="P1036:P1102">M1036*36430</f>
        <v>3781434.0000000005</v>
      </c>
      <c r="Q1036" s="72">
        <v>1782222.1</v>
      </c>
      <c r="R1036" s="72">
        <v>799684.76</v>
      </c>
      <c r="S1036" s="72">
        <f aca="true" t="shared" si="323" ref="S1036:S1052">P1036-Q1036-R1036</f>
        <v>1199527.1400000004</v>
      </c>
      <c r="T1036" s="90"/>
      <c r="Z1036" s="65"/>
      <c r="AA1036" s="65"/>
      <c r="AI1036" s="265">
        <f>S1036/P1036</f>
        <v>0.3172148819733467</v>
      </c>
    </row>
    <row r="1037" spans="1:27" s="91" customFormat="1" ht="10.5">
      <c r="A1037" s="6" t="s">
        <v>1520</v>
      </c>
      <c r="B1037" s="1" t="s">
        <v>1879</v>
      </c>
      <c r="C1037" s="9">
        <v>18</v>
      </c>
      <c r="D1037" s="10" t="s">
        <v>2019</v>
      </c>
      <c r="E1037" s="8">
        <v>42947</v>
      </c>
      <c r="F1037" s="8">
        <v>42978</v>
      </c>
      <c r="G1037" s="9">
        <v>3</v>
      </c>
      <c r="H1037" s="9">
        <v>3</v>
      </c>
      <c r="I1037" s="3">
        <v>120.3</v>
      </c>
      <c r="J1037" s="9">
        <f t="shared" si="320"/>
        <v>3</v>
      </c>
      <c r="K1037" s="9">
        <v>2</v>
      </c>
      <c r="L1037" s="9">
        <v>1</v>
      </c>
      <c r="M1037" s="11">
        <f t="shared" si="321"/>
        <v>90.7</v>
      </c>
      <c r="N1037" s="3">
        <v>60.6</v>
      </c>
      <c r="O1037" s="3">
        <v>30.1</v>
      </c>
      <c r="P1037" s="11">
        <f t="shared" si="322"/>
        <v>3304201</v>
      </c>
      <c r="Q1037" s="72">
        <v>1557298.11</v>
      </c>
      <c r="R1037" s="72">
        <v>698761.16</v>
      </c>
      <c r="S1037" s="72">
        <f t="shared" si="323"/>
        <v>1048141.7299999999</v>
      </c>
      <c r="T1037" s="90"/>
      <c r="Z1037" s="65"/>
      <c r="AA1037" s="65"/>
    </row>
    <row r="1038" spans="1:27" s="91" customFormat="1" ht="10.5">
      <c r="A1038" s="6" t="s">
        <v>1524</v>
      </c>
      <c r="B1038" s="1" t="s">
        <v>1880</v>
      </c>
      <c r="C1038" s="9">
        <v>10</v>
      </c>
      <c r="D1038" s="10" t="s">
        <v>2019</v>
      </c>
      <c r="E1038" s="8">
        <v>42947</v>
      </c>
      <c r="F1038" s="8">
        <v>42978</v>
      </c>
      <c r="G1038" s="9">
        <v>8</v>
      </c>
      <c r="H1038" s="9">
        <v>8</v>
      </c>
      <c r="I1038" s="3">
        <v>435.6</v>
      </c>
      <c r="J1038" s="9">
        <f t="shared" si="320"/>
        <v>4</v>
      </c>
      <c r="K1038" s="9">
        <v>0</v>
      </c>
      <c r="L1038" s="9">
        <v>4</v>
      </c>
      <c r="M1038" s="11">
        <f t="shared" si="321"/>
        <v>207.9</v>
      </c>
      <c r="N1038" s="3">
        <v>0</v>
      </c>
      <c r="O1038" s="3">
        <v>207.9</v>
      </c>
      <c r="P1038" s="11">
        <f t="shared" si="322"/>
        <v>7573797</v>
      </c>
      <c r="Q1038" s="72">
        <v>3569595.12</v>
      </c>
      <c r="R1038" s="72">
        <v>1601680.75</v>
      </c>
      <c r="S1038" s="72">
        <f t="shared" si="323"/>
        <v>2402521.13</v>
      </c>
      <c r="T1038" s="90"/>
      <c r="Z1038" s="65"/>
      <c r="AA1038" s="65"/>
    </row>
    <row r="1039" spans="1:27" s="91" customFormat="1" ht="10.5">
      <c r="A1039" s="6" t="s">
        <v>1522</v>
      </c>
      <c r="B1039" s="1" t="s">
        <v>1882</v>
      </c>
      <c r="C1039" s="9">
        <v>23</v>
      </c>
      <c r="D1039" s="10" t="s">
        <v>2019</v>
      </c>
      <c r="E1039" s="8">
        <v>42947</v>
      </c>
      <c r="F1039" s="8">
        <v>42978</v>
      </c>
      <c r="G1039" s="9">
        <v>10</v>
      </c>
      <c r="H1039" s="9">
        <v>10</v>
      </c>
      <c r="I1039" s="3">
        <v>400.4</v>
      </c>
      <c r="J1039" s="9">
        <f t="shared" si="320"/>
        <v>4</v>
      </c>
      <c r="K1039" s="9">
        <v>1</v>
      </c>
      <c r="L1039" s="9">
        <v>3</v>
      </c>
      <c r="M1039" s="11">
        <f t="shared" si="321"/>
        <v>179.6</v>
      </c>
      <c r="N1039" s="3">
        <v>46.5</v>
      </c>
      <c r="O1039" s="3">
        <v>133.1</v>
      </c>
      <c r="P1039" s="11">
        <f t="shared" si="322"/>
        <v>6542828</v>
      </c>
      <c r="Q1039" s="72">
        <v>3083690.64</v>
      </c>
      <c r="R1039" s="72">
        <v>1383654.94</v>
      </c>
      <c r="S1039" s="72">
        <f t="shared" si="323"/>
        <v>2075482.42</v>
      </c>
      <c r="T1039" s="90"/>
      <c r="Z1039" s="65"/>
      <c r="AA1039" s="65"/>
    </row>
    <row r="1040" spans="1:27" s="91" customFormat="1" ht="10.5">
      <c r="A1040" s="6" t="s">
        <v>2220</v>
      </c>
      <c r="B1040" s="1" t="s">
        <v>2124</v>
      </c>
      <c r="C1040" s="9">
        <v>24</v>
      </c>
      <c r="D1040" s="10" t="s">
        <v>2017</v>
      </c>
      <c r="E1040" s="8">
        <v>42947</v>
      </c>
      <c r="F1040" s="8">
        <v>42978</v>
      </c>
      <c r="G1040" s="9">
        <v>13</v>
      </c>
      <c r="H1040" s="9">
        <v>13</v>
      </c>
      <c r="I1040" s="3">
        <v>399.6</v>
      </c>
      <c r="J1040" s="9">
        <f t="shared" si="320"/>
        <v>5</v>
      </c>
      <c r="K1040" s="9">
        <v>0</v>
      </c>
      <c r="L1040" s="9">
        <v>5</v>
      </c>
      <c r="M1040" s="11">
        <f t="shared" si="321"/>
        <v>231.3</v>
      </c>
      <c r="N1040" s="3">
        <v>0</v>
      </c>
      <c r="O1040" s="3">
        <v>231.3</v>
      </c>
      <c r="P1040" s="11">
        <f t="shared" si="322"/>
        <v>8426259</v>
      </c>
      <c r="Q1040" s="72">
        <v>3971367.74</v>
      </c>
      <c r="R1040" s="72">
        <v>1781956.51</v>
      </c>
      <c r="S1040" s="72">
        <f t="shared" si="323"/>
        <v>2672934.75</v>
      </c>
      <c r="T1040" s="90"/>
      <c r="Z1040" s="65"/>
      <c r="AA1040" s="65"/>
    </row>
    <row r="1041" spans="1:27" s="91" customFormat="1" ht="11.25" customHeight="1">
      <c r="A1041" s="6" t="s">
        <v>1731</v>
      </c>
      <c r="B1041" s="1" t="s">
        <v>1877</v>
      </c>
      <c r="C1041" s="9">
        <v>8</v>
      </c>
      <c r="D1041" s="10" t="s">
        <v>1470</v>
      </c>
      <c r="E1041" s="8">
        <v>42947</v>
      </c>
      <c r="F1041" s="8">
        <v>42978</v>
      </c>
      <c r="G1041" s="9">
        <v>5</v>
      </c>
      <c r="H1041" s="9">
        <v>5</v>
      </c>
      <c r="I1041" s="3">
        <v>171.8</v>
      </c>
      <c r="J1041" s="9">
        <f t="shared" si="320"/>
        <v>3</v>
      </c>
      <c r="K1041" s="9">
        <v>2</v>
      </c>
      <c r="L1041" s="9">
        <v>1</v>
      </c>
      <c r="M1041" s="11">
        <f t="shared" si="321"/>
        <v>123.89999999999999</v>
      </c>
      <c r="N1041" s="3">
        <v>85.35</v>
      </c>
      <c r="O1041" s="3">
        <v>38.55</v>
      </c>
      <c r="P1041" s="11">
        <f t="shared" si="322"/>
        <v>4513677</v>
      </c>
      <c r="Q1041" s="72">
        <v>2127334.47</v>
      </c>
      <c r="R1041" s="72">
        <v>954537.01</v>
      </c>
      <c r="S1041" s="72">
        <f t="shared" si="323"/>
        <v>1431805.5199999998</v>
      </c>
      <c r="T1041" s="90"/>
      <c r="Z1041" s="65"/>
      <c r="AA1041" s="65"/>
    </row>
    <row r="1042" spans="1:27" s="91" customFormat="1" ht="10.5">
      <c r="A1042" s="6" t="s">
        <v>1518</v>
      </c>
      <c r="B1042" s="30" t="s">
        <v>2090</v>
      </c>
      <c r="C1042" s="5">
        <v>12</v>
      </c>
      <c r="D1042" s="10">
        <v>40830</v>
      </c>
      <c r="E1042" s="8">
        <v>42947</v>
      </c>
      <c r="F1042" s="8">
        <v>42978</v>
      </c>
      <c r="G1042" s="9">
        <v>7</v>
      </c>
      <c r="H1042" s="9">
        <v>7</v>
      </c>
      <c r="I1042" s="3">
        <v>135.55</v>
      </c>
      <c r="J1042" s="9">
        <f t="shared" si="320"/>
        <v>2</v>
      </c>
      <c r="K1042" s="9">
        <v>0</v>
      </c>
      <c r="L1042" s="9">
        <v>2</v>
      </c>
      <c r="M1042" s="11">
        <f t="shared" si="321"/>
        <v>58.36</v>
      </c>
      <c r="N1042" s="3">
        <v>0</v>
      </c>
      <c r="O1042" s="3">
        <v>58.36</v>
      </c>
      <c r="P1042" s="11">
        <f t="shared" si="322"/>
        <v>2126054.8</v>
      </c>
      <c r="Q1042" s="72">
        <v>1002027.76</v>
      </c>
      <c r="R1042" s="72">
        <v>449610.82</v>
      </c>
      <c r="S1042" s="72">
        <f t="shared" si="323"/>
        <v>674416.2199999997</v>
      </c>
      <c r="T1042" s="90"/>
      <c r="Z1042" s="65"/>
      <c r="AA1042" s="65"/>
    </row>
    <row r="1043" spans="1:27" s="91" customFormat="1" ht="10.5">
      <c r="A1043" s="6" t="s">
        <v>1523</v>
      </c>
      <c r="B1043" s="1" t="s">
        <v>2091</v>
      </c>
      <c r="C1043" s="5">
        <v>16</v>
      </c>
      <c r="D1043" s="10">
        <v>40871</v>
      </c>
      <c r="E1043" s="8">
        <v>42947</v>
      </c>
      <c r="F1043" s="8">
        <v>42978</v>
      </c>
      <c r="G1043" s="9">
        <v>4</v>
      </c>
      <c r="H1043" s="9">
        <v>4</v>
      </c>
      <c r="I1043" s="3">
        <v>104.9</v>
      </c>
      <c r="J1043" s="9">
        <f t="shared" si="320"/>
        <v>3</v>
      </c>
      <c r="K1043" s="9">
        <v>2</v>
      </c>
      <c r="L1043" s="9">
        <v>1</v>
      </c>
      <c r="M1043" s="11">
        <f t="shared" si="321"/>
        <v>104.9</v>
      </c>
      <c r="N1043" s="3">
        <v>76.2</v>
      </c>
      <c r="O1043" s="3">
        <v>28.7</v>
      </c>
      <c r="P1043" s="11">
        <f t="shared" si="322"/>
        <v>3821507</v>
      </c>
      <c r="Q1043" s="72">
        <v>1801108.84</v>
      </c>
      <c r="R1043" s="72">
        <v>808159.26</v>
      </c>
      <c r="S1043" s="72">
        <f t="shared" si="323"/>
        <v>1212238.9</v>
      </c>
      <c r="T1043" s="90"/>
      <c r="Z1043" s="65"/>
      <c r="AA1043" s="65"/>
    </row>
    <row r="1044" spans="1:27" s="91" customFormat="1" ht="10.5">
      <c r="A1044" s="6" t="s">
        <v>1730</v>
      </c>
      <c r="B1044" s="1" t="s">
        <v>2092</v>
      </c>
      <c r="C1044" s="5">
        <v>15</v>
      </c>
      <c r="D1044" s="10">
        <v>40849</v>
      </c>
      <c r="E1044" s="8">
        <v>42947</v>
      </c>
      <c r="F1044" s="8">
        <v>42978</v>
      </c>
      <c r="G1044" s="9">
        <v>1</v>
      </c>
      <c r="H1044" s="9">
        <v>1</v>
      </c>
      <c r="I1044" s="3">
        <v>220.1</v>
      </c>
      <c r="J1044" s="9">
        <f t="shared" si="320"/>
        <v>1</v>
      </c>
      <c r="K1044" s="9">
        <v>0</v>
      </c>
      <c r="L1044" s="9">
        <v>1</v>
      </c>
      <c r="M1044" s="11">
        <f t="shared" si="321"/>
        <v>48.7</v>
      </c>
      <c r="N1044" s="3">
        <v>0</v>
      </c>
      <c r="O1044" s="3">
        <v>48.7</v>
      </c>
      <c r="P1044" s="11">
        <f t="shared" si="322"/>
        <v>1774141</v>
      </c>
      <c r="Q1044" s="72">
        <v>836167.79</v>
      </c>
      <c r="R1044" s="72">
        <v>375189.29</v>
      </c>
      <c r="S1044" s="72">
        <f t="shared" si="323"/>
        <v>562783.9199999999</v>
      </c>
      <c r="T1044" s="90"/>
      <c r="Z1044" s="65"/>
      <c r="AA1044" s="65"/>
    </row>
    <row r="1045" spans="1:27" s="91" customFormat="1" ht="10.5">
      <c r="A1045" s="6" t="s">
        <v>1519</v>
      </c>
      <c r="B1045" s="1" t="s">
        <v>2093</v>
      </c>
      <c r="C1045" s="5">
        <v>21</v>
      </c>
      <c r="D1045" s="10">
        <v>40901</v>
      </c>
      <c r="E1045" s="8">
        <v>42947</v>
      </c>
      <c r="F1045" s="8">
        <v>42978</v>
      </c>
      <c r="G1045" s="9">
        <v>2</v>
      </c>
      <c r="H1045" s="9">
        <v>2</v>
      </c>
      <c r="I1045" s="3">
        <v>218.5</v>
      </c>
      <c r="J1045" s="9">
        <f t="shared" si="320"/>
        <v>1</v>
      </c>
      <c r="K1045" s="9">
        <v>0</v>
      </c>
      <c r="L1045" s="9">
        <v>1</v>
      </c>
      <c r="M1045" s="11">
        <f t="shared" si="321"/>
        <v>48.7</v>
      </c>
      <c r="N1045" s="3">
        <v>0</v>
      </c>
      <c r="O1045" s="3">
        <v>48.7</v>
      </c>
      <c r="P1045" s="11">
        <f t="shared" si="322"/>
        <v>1774141</v>
      </c>
      <c r="Q1045" s="72">
        <v>836167.78</v>
      </c>
      <c r="R1045" s="205">
        <v>375189.29</v>
      </c>
      <c r="S1045" s="72">
        <f t="shared" si="323"/>
        <v>562783.9299999999</v>
      </c>
      <c r="T1045" s="90"/>
      <c r="Z1045" s="65"/>
      <c r="AA1045" s="65"/>
    </row>
    <row r="1046" spans="1:27" s="91" customFormat="1" ht="11.25" customHeight="1">
      <c r="A1046" s="6" t="s">
        <v>1521</v>
      </c>
      <c r="B1046" s="1" t="s">
        <v>2094</v>
      </c>
      <c r="C1046" s="5">
        <v>17</v>
      </c>
      <c r="D1046" s="10">
        <v>40901</v>
      </c>
      <c r="E1046" s="8">
        <v>42947</v>
      </c>
      <c r="F1046" s="8">
        <v>42978</v>
      </c>
      <c r="G1046" s="9">
        <v>2</v>
      </c>
      <c r="H1046" s="9">
        <v>2</v>
      </c>
      <c r="I1046" s="3">
        <v>102.21</v>
      </c>
      <c r="J1046" s="9">
        <f t="shared" si="320"/>
        <v>2</v>
      </c>
      <c r="K1046" s="9">
        <v>1</v>
      </c>
      <c r="L1046" s="9">
        <v>1</v>
      </c>
      <c r="M1046" s="11">
        <f t="shared" si="321"/>
        <v>74</v>
      </c>
      <c r="N1046" s="3">
        <v>44</v>
      </c>
      <c r="O1046" s="3">
        <v>30</v>
      </c>
      <c r="P1046" s="11">
        <f t="shared" si="322"/>
        <v>2695820</v>
      </c>
      <c r="Q1046" s="72">
        <v>1270562.96</v>
      </c>
      <c r="R1046" s="72">
        <v>570102.82</v>
      </c>
      <c r="S1046" s="72">
        <f t="shared" si="323"/>
        <v>855154.2200000001</v>
      </c>
      <c r="T1046" s="90"/>
      <c r="Z1046" s="65"/>
      <c r="AA1046" s="65"/>
    </row>
    <row r="1047" spans="1:27" s="91" customFormat="1" ht="10.5">
      <c r="A1047" s="6" t="s">
        <v>1729</v>
      </c>
      <c r="B1047" s="1" t="s">
        <v>2095</v>
      </c>
      <c r="C1047" s="5">
        <v>18</v>
      </c>
      <c r="D1047" s="10">
        <v>40901</v>
      </c>
      <c r="E1047" s="8">
        <v>42947</v>
      </c>
      <c r="F1047" s="8">
        <v>42978</v>
      </c>
      <c r="G1047" s="9">
        <v>5</v>
      </c>
      <c r="H1047" s="9">
        <v>5</v>
      </c>
      <c r="I1047" s="3">
        <v>111.7</v>
      </c>
      <c r="J1047" s="9">
        <f t="shared" si="320"/>
        <v>1</v>
      </c>
      <c r="K1047" s="9">
        <v>0</v>
      </c>
      <c r="L1047" s="9">
        <v>1</v>
      </c>
      <c r="M1047" s="11">
        <f t="shared" si="321"/>
        <v>57.9</v>
      </c>
      <c r="N1047" s="3">
        <v>0</v>
      </c>
      <c r="O1047" s="3">
        <v>57.9</v>
      </c>
      <c r="P1047" s="11">
        <f t="shared" si="322"/>
        <v>2109297</v>
      </c>
      <c r="Q1047" s="72">
        <v>994129.67</v>
      </c>
      <c r="R1047" s="72">
        <v>446066.93</v>
      </c>
      <c r="S1047" s="72">
        <f t="shared" si="323"/>
        <v>669100.4000000001</v>
      </c>
      <c r="T1047" s="90"/>
      <c r="Z1047" s="65"/>
      <c r="AA1047" s="65"/>
    </row>
    <row r="1048" spans="1:27" s="91" customFormat="1" ht="10.5">
      <c r="A1048" s="6" t="s">
        <v>1728</v>
      </c>
      <c r="B1048" s="1" t="s">
        <v>2096</v>
      </c>
      <c r="C1048" s="5">
        <v>13</v>
      </c>
      <c r="D1048" s="10">
        <v>40844</v>
      </c>
      <c r="E1048" s="8">
        <v>42947</v>
      </c>
      <c r="F1048" s="8">
        <v>42978</v>
      </c>
      <c r="G1048" s="9">
        <v>1</v>
      </c>
      <c r="H1048" s="9">
        <v>1</v>
      </c>
      <c r="I1048" s="3">
        <v>260.8</v>
      </c>
      <c r="J1048" s="9">
        <f t="shared" si="320"/>
        <v>1</v>
      </c>
      <c r="K1048" s="9">
        <v>0</v>
      </c>
      <c r="L1048" s="9">
        <v>1</v>
      </c>
      <c r="M1048" s="11">
        <f t="shared" si="321"/>
        <v>30.8</v>
      </c>
      <c r="N1048" s="3">
        <v>0</v>
      </c>
      <c r="O1048" s="3">
        <v>30.8</v>
      </c>
      <c r="P1048" s="11">
        <f t="shared" si="322"/>
        <v>1122044</v>
      </c>
      <c r="Q1048" s="72">
        <v>528828.91</v>
      </c>
      <c r="R1048" s="72">
        <v>237286.03</v>
      </c>
      <c r="S1048" s="72">
        <f t="shared" si="323"/>
        <v>355929.05999999994</v>
      </c>
      <c r="T1048" s="90"/>
      <c r="Z1048" s="65"/>
      <c r="AA1048" s="65"/>
    </row>
    <row r="1049" spans="1:27" s="91" customFormat="1" ht="10.5">
      <c r="A1049" s="6" t="s">
        <v>2218</v>
      </c>
      <c r="B1049" s="1" t="s">
        <v>2097</v>
      </c>
      <c r="C1049" s="5">
        <v>20</v>
      </c>
      <c r="D1049" s="10">
        <v>40901</v>
      </c>
      <c r="E1049" s="8">
        <v>42947</v>
      </c>
      <c r="F1049" s="8">
        <v>42978</v>
      </c>
      <c r="G1049" s="9">
        <v>5</v>
      </c>
      <c r="H1049" s="9">
        <v>5</v>
      </c>
      <c r="I1049" s="3">
        <v>142.65</v>
      </c>
      <c r="J1049" s="9">
        <f t="shared" si="320"/>
        <v>3</v>
      </c>
      <c r="K1049" s="9">
        <v>0</v>
      </c>
      <c r="L1049" s="9">
        <v>3</v>
      </c>
      <c r="M1049" s="11">
        <f t="shared" si="321"/>
        <v>99.74</v>
      </c>
      <c r="N1049" s="3">
        <v>0</v>
      </c>
      <c r="O1049" s="3">
        <v>99.74</v>
      </c>
      <c r="P1049" s="11">
        <f t="shared" si="322"/>
        <v>3633528.1999999997</v>
      </c>
      <c r="Q1049" s="72">
        <v>1712512.83</v>
      </c>
      <c r="R1049" s="72">
        <v>768406.15</v>
      </c>
      <c r="S1049" s="72">
        <f t="shared" si="323"/>
        <v>1152609.2199999997</v>
      </c>
      <c r="T1049" s="90"/>
      <c r="Z1049" s="65"/>
      <c r="AA1049" s="65"/>
    </row>
    <row r="1050" spans="1:27" s="91" customFormat="1" ht="10.5">
      <c r="A1050" s="6" t="s">
        <v>2219</v>
      </c>
      <c r="B1050" s="1" t="s">
        <v>635</v>
      </c>
      <c r="C1050" s="5">
        <v>11</v>
      </c>
      <c r="D1050" s="10">
        <v>40830</v>
      </c>
      <c r="E1050" s="8">
        <v>42947</v>
      </c>
      <c r="F1050" s="8">
        <v>42978</v>
      </c>
      <c r="G1050" s="9">
        <v>7</v>
      </c>
      <c r="H1050" s="9">
        <v>7</v>
      </c>
      <c r="I1050" s="3">
        <v>158.5</v>
      </c>
      <c r="J1050" s="9">
        <f t="shared" si="320"/>
        <v>4</v>
      </c>
      <c r="K1050" s="9">
        <v>2</v>
      </c>
      <c r="L1050" s="9">
        <v>2</v>
      </c>
      <c r="M1050" s="11">
        <f t="shared" si="321"/>
        <v>158.5</v>
      </c>
      <c r="N1050" s="3">
        <v>81.7</v>
      </c>
      <c r="O1050" s="3">
        <v>76.8</v>
      </c>
      <c r="P1050" s="11">
        <f t="shared" si="322"/>
        <v>5774155</v>
      </c>
      <c r="Q1050" s="72">
        <v>2721408.5</v>
      </c>
      <c r="R1050" s="72">
        <v>1221098.6</v>
      </c>
      <c r="S1050" s="72">
        <f t="shared" si="323"/>
        <v>1831647.9</v>
      </c>
      <c r="T1050" s="90"/>
      <c r="Z1050" s="65"/>
      <c r="AA1050" s="65"/>
    </row>
    <row r="1051" spans="1:27" s="91" customFormat="1" ht="10.5">
      <c r="A1051" s="6" t="s">
        <v>850</v>
      </c>
      <c r="B1051" s="1" t="s">
        <v>1351</v>
      </c>
      <c r="C1051" s="172">
        <v>10</v>
      </c>
      <c r="D1051" s="10">
        <v>40819</v>
      </c>
      <c r="E1051" s="8">
        <v>42947</v>
      </c>
      <c r="F1051" s="8">
        <v>42978</v>
      </c>
      <c r="G1051" s="9">
        <v>6</v>
      </c>
      <c r="H1051" s="9">
        <v>6</v>
      </c>
      <c r="I1051" s="3">
        <v>249</v>
      </c>
      <c r="J1051" s="9">
        <f t="shared" si="320"/>
        <v>2</v>
      </c>
      <c r="K1051" s="9">
        <v>0</v>
      </c>
      <c r="L1051" s="9">
        <v>2</v>
      </c>
      <c r="M1051" s="11">
        <f t="shared" si="321"/>
        <v>108.8</v>
      </c>
      <c r="N1051" s="3">
        <v>0</v>
      </c>
      <c r="O1051" s="3">
        <v>108.8</v>
      </c>
      <c r="P1051" s="11">
        <f t="shared" si="322"/>
        <v>3963584</v>
      </c>
      <c r="Q1051" s="72">
        <v>1868070.94</v>
      </c>
      <c r="R1051" s="72">
        <v>838205.22</v>
      </c>
      <c r="S1051" s="72">
        <f t="shared" si="323"/>
        <v>1257307.84</v>
      </c>
      <c r="T1051" s="90"/>
      <c r="Z1051" s="65"/>
      <c r="AA1051" s="65"/>
    </row>
    <row r="1052" spans="1:27" s="91" customFormat="1" ht="10.5">
      <c r="A1052" s="6" t="s">
        <v>1724</v>
      </c>
      <c r="B1052" s="1" t="s">
        <v>1352</v>
      </c>
      <c r="C1052" s="5">
        <v>19</v>
      </c>
      <c r="D1052" s="10">
        <v>40901</v>
      </c>
      <c r="E1052" s="8">
        <v>42947</v>
      </c>
      <c r="F1052" s="8">
        <v>42978</v>
      </c>
      <c r="G1052" s="9">
        <v>6</v>
      </c>
      <c r="H1052" s="9">
        <v>6</v>
      </c>
      <c r="I1052" s="3">
        <v>831.6</v>
      </c>
      <c r="J1052" s="9">
        <f t="shared" si="320"/>
        <v>2</v>
      </c>
      <c r="K1052" s="9">
        <v>0</v>
      </c>
      <c r="L1052" s="9">
        <v>2</v>
      </c>
      <c r="M1052" s="11">
        <f t="shared" si="321"/>
        <v>128.64</v>
      </c>
      <c r="N1052" s="3">
        <v>0</v>
      </c>
      <c r="O1052" s="3">
        <v>128.64</v>
      </c>
      <c r="P1052" s="11">
        <f t="shared" si="322"/>
        <v>4686355.199999999</v>
      </c>
      <c r="Q1052" s="72">
        <v>2208719.17</v>
      </c>
      <c r="R1052" s="72">
        <v>991054.41</v>
      </c>
      <c r="S1052" s="72">
        <f t="shared" si="323"/>
        <v>1486581.6199999992</v>
      </c>
      <c r="T1052" s="90"/>
      <c r="Z1052" s="65"/>
      <c r="AA1052" s="65"/>
    </row>
    <row r="1053" spans="1:27" s="91" customFormat="1" ht="10.5">
      <c r="A1053" s="6"/>
      <c r="B1053" s="203" t="s">
        <v>24</v>
      </c>
      <c r="C1053" s="5"/>
      <c r="D1053" s="10"/>
      <c r="E1053" s="8"/>
      <c r="F1053" s="8"/>
      <c r="G1053" s="9"/>
      <c r="H1053" s="9"/>
      <c r="I1053" s="3"/>
      <c r="J1053" s="9"/>
      <c r="K1053" s="9"/>
      <c r="L1053" s="9"/>
      <c r="M1053" s="11"/>
      <c r="N1053" s="3"/>
      <c r="O1053" s="3"/>
      <c r="P1053" s="11"/>
      <c r="Q1053" s="72"/>
      <c r="R1053" s="72"/>
      <c r="S1053" s="72"/>
      <c r="T1053" s="90"/>
      <c r="Z1053" s="65"/>
      <c r="AA1053" s="65"/>
    </row>
    <row r="1054" spans="1:27" s="55" customFormat="1" ht="21">
      <c r="A1054" s="99"/>
      <c r="B1054" s="1" t="s">
        <v>2278</v>
      </c>
      <c r="C1054" s="56"/>
      <c r="D1054" s="83"/>
      <c r="E1054" s="56"/>
      <c r="F1054" s="56"/>
      <c r="G1054" s="9"/>
      <c r="H1054" s="9"/>
      <c r="I1054" s="11"/>
      <c r="J1054" s="9"/>
      <c r="K1054" s="9"/>
      <c r="L1054" s="9"/>
      <c r="M1054" s="11"/>
      <c r="N1054" s="11"/>
      <c r="O1054" s="11"/>
      <c r="P1054" s="72"/>
      <c r="Q1054" s="72"/>
      <c r="R1054" s="72"/>
      <c r="S1054" s="72"/>
      <c r="T1054" s="56"/>
      <c r="Z1054" s="65"/>
      <c r="AA1054" s="66"/>
    </row>
    <row r="1055" spans="1:27" s="55" customFormat="1" ht="31.5">
      <c r="A1055" s="99"/>
      <c r="B1055" s="1" t="s">
        <v>2213</v>
      </c>
      <c r="C1055" s="5" t="s">
        <v>1721</v>
      </c>
      <c r="D1055" s="10" t="s">
        <v>1721</v>
      </c>
      <c r="E1055" s="5" t="s">
        <v>1721</v>
      </c>
      <c r="F1055" s="5" t="s">
        <v>1721</v>
      </c>
      <c r="G1055" s="9">
        <f>SUM(G1056)</f>
        <v>12</v>
      </c>
      <c r="H1055" s="9">
        <f aca="true" t="shared" si="324" ref="H1055:S1055">SUM(H1056)</f>
        <v>12</v>
      </c>
      <c r="I1055" s="11">
        <f t="shared" si="324"/>
        <v>256.2</v>
      </c>
      <c r="J1055" s="9">
        <f t="shared" si="324"/>
        <v>4</v>
      </c>
      <c r="K1055" s="9">
        <f t="shared" si="324"/>
        <v>0</v>
      </c>
      <c r="L1055" s="9">
        <f t="shared" si="324"/>
        <v>4</v>
      </c>
      <c r="M1055" s="11">
        <f t="shared" si="324"/>
        <v>186.9</v>
      </c>
      <c r="N1055" s="11">
        <f t="shared" si="324"/>
        <v>0</v>
      </c>
      <c r="O1055" s="11">
        <f t="shared" si="324"/>
        <v>186.9</v>
      </c>
      <c r="P1055" s="11">
        <f t="shared" si="324"/>
        <v>6808767</v>
      </c>
      <c r="Q1055" s="11">
        <f t="shared" si="324"/>
        <v>3209029.96</v>
      </c>
      <c r="R1055" s="11">
        <f t="shared" si="324"/>
        <v>1439894.82</v>
      </c>
      <c r="S1055" s="11">
        <f t="shared" si="324"/>
        <v>2159842.2199999997</v>
      </c>
      <c r="T1055" s="56"/>
      <c r="Z1055" s="65"/>
      <c r="AA1055" s="66"/>
    </row>
    <row r="1056" spans="1:27" s="55" customFormat="1" ht="10.5">
      <c r="A1056" s="99">
        <v>18</v>
      </c>
      <c r="B1056" s="6" t="s">
        <v>1866</v>
      </c>
      <c r="C1056" s="7" t="s">
        <v>1903</v>
      </c>
      <c r="D1056" s="10">
        <v>39030</v>
      </c>
      <c r="E1056" s="8">
        <v>42947</v>
      </c>
      <c r="F1056" s="8">
        <v>42978</v>
      </c>
      <c r="G1056" s="9">
        <v>12</v>
      </c>
      <c r="H1056" s="9">
        <v>12</v>
      </c>
      <c r="I1056" s="3">
        <v>256.2</v>
      </c>
      <c r="J1056" s="9">
        <f>SUM(K1056:L1056)</f>
        <v>4</v>
      </c>
      <c r="K1056" s="9">
        <v>0</v>
      </c>
      <c r="L1056" s="9">
        <v>4</v>
      </c>
      <c r="M1056" s="11">
        <f>SUM(N1056:O1056)</f>
        <v>186.9</v>
      </c>
      <c r="N1056" s="3">
        <v>0</v>
      </c>
      <c r="O1056" s="3">
        <v>186.9</v>
      </c>
      <c r="P1056" s="72">
        <f>M1056*36430</f>
        <v>6808767</v>
      </c>
      <c r="Q1056" s="72">
        <v>3209029.96</v>
      </c>
      <c r="R1056" s="72">
        <v>1439894.82</v>
      </c>
      <c r="S1056" s="72">
        <f>P1056-Q1056-R1056</f>
        <v>2159842.2199999997</v>
      </c>
      <c r="T1056" s="56"/>
      <c r="Z1056" s="65"/>
      <c r="AA1056" s="66"/>
    </row>
    <row r="1057" spans="1:27" s="55" customFormat="1" ht="24" customHeight="1">
      <c r="A1057" s="98"/>
      <c r="B1057" s="203" t="s">
        <v>25</v>
      </c>
      <c r="C1057" s="7"/>
      <c r="D1057" s="83"/>
      <c r="E1057" s="56"/>
      <c r="F1057" s="56"/>
      <c r="G1057" s="84"/>
      <c r="H1057" s="84"/>
      <c r="I1057" s="72"/>
      <c r="J1057" s="84"/>
      <c r="K1057" s="84"/>
      <c r="L1057" s="84"/>
      <c r="M1057" s="72"/>
      <c r="N1057" s="72"/>
      <c r="O1057" s="72"/>
      <c r="P1057" s="11"/>
      <c r="Q1057" s="72"/>
      <c r="R1057" s="72"/>
      <c r="S1057" s="72"/>
      <c r="T1057" s="56"/>
      <c r="Z1057" s="65"/>
      <c r="AA1057" s="65"/>
    </row>
    <row r="1058" spans="1:27" s="55" customFormat="1" ht="21">
      <c r="A1058" s="98"/>
      <c r="B1058" s="30" t="s">
        <v>567</v>
      </c>
      <c r="C1058" s="5"/>
      <c r="D1058" s="10"/>
      <c r="E1058" s="5"/>
      <c r="F1058" s="5"/>
      <c r="G1058" s="9"/>
      <c r="H1058" s="9"/>
      <c r="I1058" s="11"/>
      <c r="J1058" s="9"/>
      <c r="K1058" s="9"/>
      <c r="L1058" s="9"/>
      <c r="M1058" s="11"/>
      <c r="N1058" s="11"/>
      <c r="O1058" s="11"/>
      <c r="P1058" s="11"/>
      <c r="Q1058" s="72"/>
      <c r="R1058" s="72"/>
      <c r="S1058" s="72"/>
      <c r="T1058" s="56"/>
      <c r="Z1058" s="65"/>
      <c r="AA1058" s="65"/>
    </row>
    <row r="1059" spans="1:27" s="55" customFormat="1" ht="31.5">
      <c r="A1059" s="98"/>
      <c r="B1059" s="30" t="s">
        <v>2213</v>
      </c>
      <c r="C1059" s="5" t="s">
        <v>1721</v>
      </c>
      <c r="D1059" s="10" t="s">
        <v>1721</v>
      </c>
      <c r="E1059" s="5" t="s">
        <v>1721</v>
      </c>
      <c r="F1059" s="5" t="s">
        <v>1721</v>
      </c>
      <c r="G1059" s="9">
        <f>SUM(G1060)</f>
        <v>3</v>
      </c>
      <c r="H1059" s="9">
        <f aca="true" t="shared" si="325" ref="H1059:S1059">SUM(H1060)</f>
        <v>3</v>
      </c>
      <c r="I1059" s="11">
        <f t="shared" si="325"/>
        <v>112.8</v>
      </c>
      <c r="J1059" s="9">
        <f t="shared" si="325"/>
        <v>2</v>
      </c>
      <c r="K1059" s="9">
        <f t="shared" si="325"/>
        <v>0</v>
      </c>
      <c r="L1059" s="9">
        <f t="shared" si="325"/>
        <v>2</v>
      </c>
      <c r="M1059" s="11">
        <f t="shared" si="325"/>
        <v>112.8</v>
      </c>
      <c r="N1059" s="11">
        <f t="shared" si="325"/>
        <v>0</v>
      </c>
      <c r="O1059" s="11">
        <f t="shared" si="325"/>
        <v>112.8</v>
      </c>
      <c r="P1059" s="11">
        <f t="shared" si="325"/>
        <v>4109304</v>
      </c>
      <c r="Q1059" s="11">
        <f t="shared" si="325"/>
        <v>1936750.02</v>
      </c>
      <c r="R1059" s="11">
        <f t="shared" si="325"/>
        <v>869021.59</v>
      </c>
      <c r="S1059" s="11">
        <f t="shared" si="325"/>
        <v>1303532.3900000001</v>
      </c>
      <c r="T1059" s="56"/>
      <c r="Z1059" s="65"/>
      <c r="AA1059" s="65"/>
    </row>
    <row r="1060" spans="1:27" s="55" customFormat="1" ht="10.5">
      <c r="A1060" s="98">
        <v>19</v>
      </c>
      <c r="B1060" s="6" t="s">
        <v>2127</v>
      </c>
      <c r="C1060" s="7" t="s">
        <v>1903</v>
      </c>
      <c r="D1060" s="10" t="s">
        <v>1494</v>
      </c>
      <c r="E1060" s="8">
        <v>42947</v>
      </c>
      <c r="F1060" s="8">
        <v>42978</v>
      </c>
      <c r="G1060" s="9">
        <v>3</v>
      </c>
      <c r="H1060" s="9">
        <v>3</v>
      </c>
      <c r="I1060" s="3">
        <v>112.8</v>
      </c>
      <c r="J1060" s="9">
        <f>SUM(K1060:L1060)</f>
        <v>2</v>
      </c>
      <c r="K1060" s="9">
        <v>0</v>
      </c>
      <c r="L1060" s="9">
        <v>2</v>
      </c>
      <c r="M1060" s="11">
        <f>SUM(N1060:O1060)</f>
        <v>112.8</v>
      </c>
      <c r="N1060" s="3">
        <v>0</v>
      </c>
      <c r="O1060" s="3">
        <v>112.8</v>
      </c>
      <c r="P1060" s="11">
        <f t="shared" si="322"/>
        <v>4109304</v>
      </c>
      <c r="Q1060" s="72">
        <v>1936750.02</v>
      </c>
      <c r="R1060" s="72">
        <v>869021.59</v>
      </c>
      <c r="S1060" s="72">
        <f>P1060-Q1060-R1060</f>
        <v>1303532.3900000001</v>
      </c>
      <c r="T1060" s="56"/>
      <c r="Z1060" s="65"/>
      <c r="AA1060" s="65"/>
    </row>
    <row r="1061" spans="1:27" s="55" customFormat="1" ht="21">
      <c r="A1061" s="31"/>
      <c r="B1061" s="87" t="s">
        <v>2001</v>
      </c>
      <c r="C1061" s="56"/>
      <c r="D1061" s="83"/>
      <c r="E1061" s="56"/>
      <c r="F1061" s="56"/>
      <c r="G1061" s="84"/>
      <c r="H1061" s="84"/>
      <c r="I1061" s="72"/>
      <c r="J1061" s="84"/>
      <c r="K1061" s="84"/>
      <c r="L1061" s="84"/>
      <c r="M1061" s="72"/>
      <c r="N1061" s="72"/>
      <c r="O1061" s="72"/>
      <c r="P1061" s="11"/>
      <c r="Q1061" s="72"/>
      <c r="R1061" s="72"/>
      <c r="S1061" s="72"/>
      <c r="T1061" s="56"/>
      <c r="Z1061" s="65"/>
      <c r="AA1061" s="65"/>
    </row>
    <row r="1062" spans="1:34" s="55" customFormat="1" ht="31.5">
      <c r="A1062" s="98"/>
      <c r="B1062" s="30" t="s">
        <v>1680</v>
      </c>
      <c r="C1062" s="5" t="s">
        <v>1721</v>
      </c>
      <c r="D1062" s="10" t="s">
        <v>1721</v>
      </c>
      <c r="E1062" s="5" t="s">
        <v>1721</v>
      </c>
      <c r="F1062" s="5" t="s">
        <v>1721</v>
      </c>
      <c r="G1062" s="84">
        <f>SUM(G1063:G1130)</f>
        <v>865</v>
      </c>
      <c r="H1062" s="84">
        <f aca="true" t="shared" si="326" ref="H1062:AH1062">SUM(H1063:H1130)</f>
        <v>865</v>
      </c>
      <c r="I1062" s="72">
        <f t="shared" si="326"/>
        <v>14787.900000000001</v>
      </c>
      <c r="J1062" s="84">
        <f t="shared" si="326"/>
        <v>315</v>
      </c>
      <c r="K1062" s="84">
        <f t="shared" si="326"/>
        <v>121</v>
      </c>
      <c r="L1062" s="84">
        <f t="shared" si="326"/>
        <v>194</v>
      </c>
      <c r="M1062" s="72">
        <f t="shared" si="326"/>
        <v>12150.700000000003</v>
      </c>
      <c r="N1062" s="72">
        <f t="shared" si="326"/>
        <v>4508.300000000001</v>
      </c>
      <c r="O1062" s="72">
        <f t="shared" si="326"/>
        <v>7642.4000000000015</v>
      </c>
      <c r="P1062" s="72">
        <f t="shared" si="326"/>
        <v>442650001</v>
      </c>
      <c r="Q1062" s="72">
        <f t="shared" si="326"/>
        <v>208624720.82999995</v>
      </c>
      <c r="R1062" s="72">
        <f t="shared" si="326"/>
        <v>93610112.064</v>
      </c>
      <c r="S1062" s="72">
        <f t="shared" si="326"/>
        <v>140415168.106</v>
      </c>
      <c r="T1062" s="72"/>
      <c r="U1062" s="72">
        <f t="shared" si="326"/>
        <v>0</v>
      </c>
      <c r="V1062" s="72">
        <f t="shared" si="326"/>
        <v>0</v>
      </c>
      <c r="W1062" s="72">
        <f t="shared" si="326"/>
        <v>0</v>
      </c>
      <c r="X1062" s="72">
        <f t="shared" si="326"/>
        <v>0</v>
      </c>
      <c r="Y1062" s="72">
        <f t="shared" si="326"/>
        <v>0</v>
      </c>
      <c r="Z1062" s="72">
        <f t="shared" si="326"/>
        <v>0</v>
      </c>
      <c r="AA1062" s="72">
        <f t="shared" si="326"/>
        <v>0</v>
      </c>
      <c r="AB1062" s="72">
        <f t="shared" si="326"/>
        <v>0</v>
      </c>
      <c r="AC1062" s="72">
        <f t="shared" si="326"/>
        <v>0</v>
      </c>
      <c r="AD1062" s="72">
        <f t="shared" si="326"/>
        <v>0</v>
      </c>
      <c r="AE1062" s="72">
        <f t="shared" si="326"/>
        <v>0</v>
      </c>
      <c r="AF1062" s="72">
        <f t="shared" si="326"/>
        <v>0</v>
      </c>
      <c r="AG1062" s="72">
        <f t="shared" si="326"/>
        <v>0</v>
      </c>
      <c r="AH1062" s="72">
        <f t="shared" si="326"/>
        <v>0</v>
      </c>
    </row>
    <row r="1063" spans="1:27" s="55" customFormat="1" ht="10.5">
      <c r="A1063" s="6" t="s">
        <v>1530</v>
      </c>
      <c r="B1063" s="6" t="s">
        <v>933</v>
      </c>
      <c r="C1063" s="7" t="s">
        <v>862</v>
      </c>
      <c r="D1063" s="10">
        <v>40844</v>
      </c>
      <c r="E1063" s="8">
        <v>42947</v>
      </c>
      <c r="F1063" s="8">
        <v>42978</v>
      </c>
      <c r="G1063" s="9">
        <v>19</v>
      </c>
      <c r="H1063" s="9">
        <v>19</v>
      </c>
      <c r="I1063" s="3">
        <v>379.9</v>
      </c>
      <c r="J1063" s="9">
        <f aca="true" t="shared" si="327" ref="J1063:J1126">SUM(K1063:L1063)</f>
        <v>8</v>
      </c>
      <c r="K1063" s="9">
        <v>6</v>
      </c>
      <c r="L1063" s="9">
        <v>2</v>
      </c>
      <c r="M1063" s="11">
        <f aca="true" t="shared" si="328" ref="M1063:M1126">SUM(N1063:O1063)</f>
        <v>379.90000000000003</v>
      </c>
      <c r="N1063" s="3">
        <v>272.6</v>
      </c>
      <c r="O1063" s="3">
        <v>107.3</v>
      </c>
      <c r="P1063" s="11">
        <f t="shared" si="322"/>
        <v>13839757.000000002</v>
      </c>
      <c r="Q1063" s="72">
        <v>6522795.52</v>
      </c>
      <c r="R1063" s="72">
        <v>2926784.6</v>
      </c>
      <c r="S1063" s="72">
        <f aca="true" t="shared" si="329" ref="S1063:S1126">P1063-Q1063-R1063</f>
        <v>4390176.880000003</v>
      </c>
      <c r="T1063" s="56"/>
      <c r="Z1063" s="65"/>
      <c r="AA1063" s="65"/>
    </row>
    <row r="1064" spans="1:27" s="55" customFormat="1" ht="10.5">
      <c r="A1064" s="6" t="s">
        <v>1528</v>
      </c>
      <c r="B1064" s="6" t="s">
        <v>428</v>
      </c>
      <c r="C1064" s="7" t="s">
        <v>263</v>
      </c>
      <c r="D1064" s="10">
        <v>40844</v>
      </c>
      <c r="E1064" s="8">
        <v>42947</v>
      </c>
      <c r="F1064" s="8">
        <v>42978</v>
      </c>
      <c r="G1064" s="9">
        <v>23</v>
      </c>
      <c r="H1064" s="9">
        <v>23</v>
      </c>
      <c r="I1064" s="3">
        <v>266.7</v>
      </c>
      <c r="J1064" s="9">
        <f t="shared" si="327"/>
        <v>8</v>
      </c>
      <c r="K1064" s="9">
        <v>7</v>
      </c>
      <c r="L1064" s="9">
        <v>1</v>
      </c>
      <c r="M1064" s="11">
        <f t="shared" si="328"/>
        <v>266.7</v>
      </c>
      <c r="N1064" s="3">
        <v>231</v>
      </c>
      <c r="O1064" s="3">
        <v>35.7</v>
      </c>
      <c r="P1064" s="11">
        <f t="shared" si="322"/>
        <v>9715881</v>
      </c>
      <c r="Q1064" s="72">
        <v>4579177.58</v>
      </c>
      <c r="R1064" s="72">
        <v>2054681.37</v>
      </c>
      <c r="S1064" s="72">
        <f t="shared" si="329"/>
        <v>3082022.05</v>
      </c>
      <c r="T1064" s="56"/>
      <c r="Z1064" s="65"/>
      <c r="AA1064" s="65"/>
    </row>
    <row r="1065" spans="1:27" s="55" customFormat="1" ht="10.5">
      <c r="A1065" s="6" t="s">
        <v>1529</v>
      </c>
      <c r="B1065" s="6" t="s">
        <v>429</v>
      </c>
      <c r="C1065" s="7" t="s">
        <v>262</v>
      </c>
      <c r="D1065" s="10">
        <v>40844</v>
      </c>
      <c r="E1065" s="8">
        <v>42947</v>
      </c>
      <c r="F1065" s="8">
        <v>42978</v>
      </c>
      <c r="G1065" s="9">
        <v>10</v>
      </c>
      <c r="H1065" s="9">
        <v>10</v>
      </c>
      <c r="I1065" s="3">
        <v>159.6</v>
      </c>
      <c r="J1065" s="9">
        <f t="shared" si="327"/>
        <v>4</v>
      </c>
      <c r="K1065" s="9">
        <v>3</v>
      </c>
      <c r="L1065" s="9">
        <v>1</v>
      </c>
      <c r="M1065" s="11">
        <f t="shared" si="328"/>
        <v>159.6</v>
      </c>
      <c r="N1065" s="3">
        <v>120.1</v>
      </c>
      <c r="O1065" s="3">
        <v>39.5</v>
      </c>
      <c r="P1065" s="11">
        <f t="shared" si="322"/>
        <v>5814228</v>
      </c>
      <c r="Q1065" s="72">
        <v>2740295.25</v>
      </c>
      <c r="R1065" s="72">
        <v>1229573.1</v>
      </c>
      <c r="S1065" s="72">
        <f t="shared" si="329"/>
        <v>1844359.65</v>
      </c>
      <c r="T1065" s="56"/>
      <c r="Z1065" s="65"/>
      <c r="AA1065" s="65"/>
    </row>
    <row r="1066" spans="1:27" s="55" customFormat="1" ht="10.5">
      <c r="A1066" s="6" t="s">
        <v>1727</v>
      </c>
      <c r="B1066" s="6" t="s">
        <v>430</v>
      </c>
      <c r="C1066" s="7" t="s">
        <v>861</v>
      </c>
      <c r="D1066" s="10">
        <v>40844</v>
      </c>
      <c r="E1066" s="8">
        <v>42947</v>
      </c>
      <c r="F1066" s="8">
        <v>42978</v>
      </c>
      <c r="G1066" s="9">
        <v>7</v>
      </c>
      <c r="H1066" s="9">
        <v>7</v>
      </c>
      <c r="I1066" s="3">
        <v>166.7</v>
      </c>
      <c r="J1066" s="9">
        <f t="shared" si="327"/>
        <v>4</v>
      </c>
      <c r="K1066" s="9">
        <v>1</v>
      </c>
      <c r="L1066" s="9">
        <v>3</v>
      </c>
      <c r="M1066" s="11">
        <f t="shared" si="328"/>
        <v>166.7</v>
      </c>
      <c r="N1066" s="3">
        <v>42</v>
      </c>
      <c r="O1066" s="3">
        <v>124.7</v>
      </c>
      <c r="P1066" s="11">
        <f t="shared" si="322"/>
        <v>6072881</v>
      </c>
      <c r="Q1066" s="72">
        <v>2862200.61</v>
      </c>
      <c r="R1066" s="72">
        <v>1284272.16</v>
      </c>
      <c r="S1066" s="72">
        <f t="shared" si="329"/>
        <v>1926408.2300000002</v>
      </c>
      <c r="T1066" s="56"/>
      <c r="Z1066" s="65"/>
      <c r="AA1066" s="65"/>
    </row>
    <row r="1067" spans="1:27" s="55" customFormat="1" ht="10.5">
      <c r="A1067" s="6" t="s">
        <v>1726</v>
      </c>
      <c r="B1067" s="6" t="s">
        <v>431</v>
      </c>
      <c r="C1067" s="7" t="s">
        <v>870</v>
      </c>
      <c r="D1067" s="10">
        <v>40844</v>
      </c>
      <c r="E1067" s="8">
        <v>42947</v>
      </c>
      <c r="F1067" s="8">
        <v>42978</v>
      </c>
      <c r="G1067" s="9">
        <v>9</v>
      </c>
      <c r="H1067" s="9">
        <v>9</v>
      </c>
      <c r="I1067" s="3">
        <v>238.6</v>
      </c>
      <c r="J1067" s="9">
        <f t="shared" si="327"/>
        <v>6</v>
      </c>
      <c r="K1067" s="9">
        <v>4</v>
      </c>
      <c r="L1067" s="9">
        <v>2</v>
      </c>
      <c r="M1067" s="11">
        <f t="shared" si="328"/>
        <v>238.6</v>
      </c>
      <c r="N1067" s="3">
        <v>153.1</v>
      </c>
      <c r="O1067" s="3">
        <v>85.5</v>
      </c>
      <c r="P1067" s="11">
        <f t="shared" si="322"/>
        <v>8692198</v>
      </c>
      <c r="Q1067" s="72">
        <v>4096707.05</v>
      </c>
      <c r="R1067" s="72">
        <v>1838196.38</v>
      </c>
      <c r="S1067" s="72">
        <f t="shared" si="329"/>
        <v>2757294.5700000003</v>
      </c>
      <c r="T1067" s="56"/>
      <c r="Z1067" s="65"/>
      <c r="AA1067" s="65"/>
    </row>
    <row r="1068" spans="1:27" s="55" customFormat="1" ht="10.5">
      <c r="A1068" s="6" t="s">
        <v>1725</v>
      </c>
      <c r="B1068" s="6" t="s">
        <v>934</v>
      </c>
      <c r="C1068" s="7" t="s">
        <v>243</v>
      </c>
      <c r="D1068" s="10">
        <v>40844</v>
      </c>
      <c r="E1068" s="8">
        <v>42947</v>
      </c>
      <c r="F1068" s="8">
        <v>42978</v>
      </c>
      <c r="G1068" s="9">
        <v>17</v>
      </c>
      <c r="H1068" s="9">
        <v>17</v>
      </c>
      <c r="I1068" s="3">
        <v>257.5</v>
      </c>
      <c r="J1068" s="9">
        <f t="shared" si="327"/>
        <v>7</v>
      </c>
      <c r="K1068" s="9">
        <v>2</v>
      </c>
      <c r="L1068" s="9">
        <v>5</v>
      </c>
      <c r="M1068" s="11">
        <f t="shared" si="328"/>
        <v>223.7</v>
      </c>
      <c r="N1068" s="3">
        <v>61.5</v>
      </c>
      <c r="O1068" s="3">
        <v>162.2</v>
      </c>
      <c r="P1068" s="11">
        <f t="shared" si="322"/>
        <v>8149391</v>
      </c>
      <c r="Q1068" s="72">
        <v>3840877.48</v>
      </c>
      <c r="R1068" s="72">
        <v>1723405.41</v>
      </c>
      <c r="S1068" s="72">
        <f t="shared" si="329"/>
        <v>2585108.1099999994</v>
      </c>
      <c r="T1068" s="56"/>
      <c r="Z1068" s="65"/>
      <c r="AA1068" s="65"/>
    </row>
    <row r="1069" spans="1:27" s="55" customFormat="1" ht="10.5">
      <c r="A1069" s="6" t="s">
        <v>1526</v>
      </c>
      <c r="B1069" s="6" t="s">
        <v>935</v>
      </c>
      <c r="C1069" s="7" t="s">
        <v>242</v>
      </c>
      <c r="D1069" s="10">
        <v>40844</v>
      </c>
      <c r="E1069" s="8">
        <v>42947</v>
      </c>
      <c r="F1069" s="8">
        <v>42978</v>
      </c>
      <c r="G1069" s="9">
        <v>13</v>
      </c>
      <c r="H1069" s="9">
        <v>13</v>
      </c>
      <c r="I1069" s="3">
        <v>352.5</v>
      </c>
      <c r="J1069" s="9">
        <f t="shared" si="327"/>
        <v>5</v>
      </c>
      <c r="K1069" s="9">
        <v>4</v>
      </c>
      <c r="L1069" s="9">
        <v>1</v>
      </c>
      <c r="M1069" s="11">
        <f t="shared" si="328"/>
        <v>261.7</v>
      </c>
      <c r="N1069" s="3">
        <v>209.7</v>
      </c>
      <c r="O1069" s="3">
        <v>52</v>
      </c>
      <c r="P1069" s="11">
        <f t="shared" si="322"/>
        <v>9533731</v>
      </c>
      <c r="Q1069" s="72">
        <v>4493328.73</v>
      </c>
      <c r="R1069" s="72">
        <v>2016160.91</v>
      </c>
      <c r="S1069" s="72">
        <f t="shared" si="329"/>
        <v>3024241.3599999994</v>
      </c>
      <c r="T1069" s="56"/>
      <c r="Z1069" s="65"/>
      <c r="AA1069" s="65"/>
    </row>
    <row r="1070" spans="1:27" s="55" customFormat="1" ht="10.5">
      <c r="A1070" s="6" t="s">
        <v>1525</v>
      </c>
      <c r="B1070" s="6" t="s">
        <v>936</v>
      </c>
      <c r="C1070" s="7" t="s">
        <v>863</v>
      </c>
      <c r="D1070" s="10">
        <v>40844</v>
      </c>
      <c r="E1070" s="8">
        <v>42947</v>
      </c>
      <c r="F1070" s="8">
        <v>42978</v>
      </c>
      <c r="G1070" s="9">
        <v>33</v>
      </c>
      <c r="H1070" s="9">
        <v>33</v>
      </c>
      <c r="I1070" s="3">
        <v>465.6</v>
      </c>
      <c r="J1070" s="9">
        <f t="shared" si="327"/>
        <v>10</v>
      </c>
      <c r="K1070" s="9">
        <v>3</v>
      </c>
      <c r="L1070" s="9">
        <v>7</v>
      </c>
      <c r="M1070" s="11">
        <f t="shared" si="328"/>
        <v>465.6</v>
      </c>
      <c r="N1070" s="3">
        <v>103.5</v>
      </c>
      <c r="O1070" s="3">
        <v>362.1</v>
      </c>
      <c r="P1070" s="11">
        <f t="shared" si="322"/>
        <v>16961808</v>
      </c>
      <c r="Q1070" s="72">
        <v>7994244.78</v>
      </c>
      <c r="R1070" s="72">
        <v>3587025.29</v>
      </c>
      <c r="S1070" s="72">
        <f t="shared" si="329"/>
        <v>5380537.929999999</v>
      </c>
      <c r="T1070" s="56"/>
      <c r="Z1070" s="65"/>
      <c r="AA1070" s="65"/>
    </row>
    <row r="1071" spans="1:27" s="55" customFormat="1" ht="10.5">
      <c r="A1071" s="6" t="s">
        <v>2222</v>
      </c>
      <c r="B1071" s="6" t="s">
        <v>937</v>
      </c>
      <c r="C1071" s="7" t="s">
        <v>865</v>
      </c>
      <c r="D1071" s="10">
        <v>40844</v>
      </c>
      <c r="E1071" s="8">
        <v>42947</v>
      </c>
      <c r="F1071" s="8">
        <v>42978</v>
      </c>
      <c r="G1071" s="9">
        <v>30</v>
      </c>
      <c r="H1071" s="9">
        <v>30</v>
      </c>
      <c r="I1071" s="3">
        <v>507.3</v>
      </c>
      <c r="J1071" s="9">
        <f t="shared" si="327"/>
        <v>16</v>
      </c>
      <c r="K1071" s="9">
        <v>11</v>
      </c>
      <c r="L1071" s="9">
        <v>5</v>
      </c>
      <c r="M1071" s="11">
        <f t="shared" si="328"/>
        <v>507.29999999999995</v>
      </c>
      <c r="N1071" s="3">
        <v>342.4</v>
      </c>
      <c r="O1071" s="3">
        <v>164.9</v>
      </c>
      <c r="P1071" s="11">
        <f t="shared" si="322"/>
        <v>18480939</v>
      </c>
      <c r="Q1071" s="72">
        <v>8710224.17</v>
      </c>
      <c r="R1071" s="72">
        <v>3908285.93</v>
      </c>
      <c r="S1071" s="72">
        <f t="shared" si="329"/>
        <v>5862428.9</v>
      </c>
      <c r="T1071" s="56"/>
      <c r="Z1071" s="65"/>
      <c r="AA1071" s="65"/>
    </row>
    <row r="1072" spans="1:27" s="55" customFormat="1" ht="10.5">
      <c r="A1072" s="6" t="s">
        <v>851</v>
      </c>
      <c r="B1072" s="6" t="s">
        <v>837</v>
      </c>
      <c r="C1072" s="7" t="s">
        <v>2219</v>
      </c>
      <c r="D1072" s="10">
        <v>40781</v>
      </c>
      <c r="E1072" s="8">
        <v>42947</v>
      </c>
      <c r="F1072" s="8">
        <v>42978</v>
      </c>
      <c r="G1072" s="9">
        <v>17</v>
      </c>
      <c r="H1072" s="9">
        <v>17</v>
      </c>
      <c r="I1072" s="3">
        <v>248.3</v>
      </c>
      <c r="J1072" s="9">
        <f t="shared" si="327"/>
        <v>8</v>
      </c>
      <c r="K1072" s="9">
        <v>4</v>
      </c>
      <c r="L1072" s="9">
        <v>4</v>
      </c>
      <c r="M1072" s="11">
        <f t="shared" si="328"/>
        <v>248.3</v>
      </c>
      <c r="N1072" s="3">
        <v>124.9</v>
      </c>
      <c r="O1072" s="3">
        <v>123.4</v>
      </c>
      <c r="P1072" s="11">
        <f t="shared" si="322"/>
        <v>9045569</v>
      </c>
      <c r="Q1072" s="72">
        <v>4263253.82</v>
      </c>
      <c r="R1072" s="72">
        <v>1912926.07</v>
      </c>
      <c r="S1072" s="72">
        <f t="shared" si="329"/>
        <v>2869389.1099999994</v>
      </c>
      <c r="T1072" s="56"/>
      <c r="Z1072" s="65"/>
      <c r="AA1072" s="65"/>
    </row>
    <row r="1073" spans="1:27" s="55" customFormat="1" ht="10.5">
      <c r="A1073" s="6" t="s">
        <v>1534</v>
      </c>
      <c r="B1073" s="6" t="s">
        <v>437</v>
      </c>
      <c r="C1073" s="7" t="s">
        <v>256</v>
      </c>
      <c r="D1073" s="10">
        <v>40844</v>
      </c>
      <c r="E1073" s="8">
        <v>42947</v>
      </c>
      <c r="F1073" s="8">
        <v>42978</v>
      </c>
      <c r="G1073" s="9">
        <v>29</v>
      </c>
      <c r="H1073" s="9">
        <v>29</v>
      </c>
      <c r="I1073" s="3">
        <v>424.8</v>
      </c>
      <c r="J1073" s="9">
        <f t="shared" si="327"/>
        <v>10</v>
      </c>
      <c r="K1073" s="9">
        <v>4</v>
      </c>
      <c r="L1073" s="9">
        <v>6</v>
      </c>
      <c r="M1073" s="11">
        <f t="shared" si="328"/>
        <v>424.8</v>
      </c>
      <c r="N1073" s="3">
        <v>188.8</v>
      </c>
      <c r="O1073" s="3">
        <v>236</v>
      </c>
      <c r="P1073" s="11">
        <f t="shared" si="322"/>
        <v>15475464</v>
      </c>
      <c r="Q1073" s="72">
        <v>7293718.17</v>
      </c>
      <c r="R1073" s="72">
        <v>3272698.33</v>
      </c>
      <c r="S1073" s="72">
        <f t="shared" si="329"/>
        <v>4909047.5</v>
      </c>
      <c r="T1073" s="56"/>
      <c r="Z1073" s="65"/>
      <c r="AA1073" s="65"/>
    </row>
    <row r="1074" spans="1:27" s="55" customFormat="1" ht="10.5">
      <c r="A1074" s="6" t="s">
        <v>1533</v>
      </c>
      <c r="B1074" s="6" t="s">
        <v>438</v>
      </c>
      <c r="C1074" s="7" t="s">
        <v>241</v>
      </c>
      <c r="D1074" s="10">
        <v>40844</v>
      </c>
      <c r="E1074" s="8">
        <v>42947</v>
      </c>
      <c r="F1074" s="8">
        <v>42978</v>
      </c>
      <c r="G1074" s="9">
        <v>24</v>
      </c>
      <c r="H1074" s="9">
        <v>24</v>
      </c>
      <c r="I1074" s="3">
        <v>416.5</v>
      </c>
      <c r="J1074" s="9">
        <f t="shared" si="327"/>
        <v>9</v>
      </c>
      <c r="K1074" s="9">
        <v>6</v>
      </c>
      <c r="L1074" s="9">
        <v>3</v>
      </c>
      <c r="M1074" s="11">
        <f t="shared" si="328"/>
        <v>416.5</v>
      </c>
      <c r="N1074" s="3">
        <v>261.3</v>
      </c>
      <c r="O1074" s="3">
        <v>155.2</v>
      </c>
      <c r="P1074" s="11">
        <f t="shared" si="322"/>
        <v>15173095</v>
      </c>
      <c r="Q1074" s="72">
        <v>7151209.08</v>
      </c>
      <c r="R1074" s="72">
        <v>3208754.37</v>
      </c>
      <c r="S1074" s="72">
        <f t="shared" si="329"/>
        <v>4813131.55</v>
      </c>
      <c r="T1074" s="56"/>
      <c r="Z1074" s="65"/>
      <c r="AA1074" s="65"/>
    </row>
    <row r="1075" spans="1:27" s="55" customFormat="1" ht="10.5">
      <c r="A1075" s="6" t="s">
        <v>1532</v>
      </c>
      <c r="B1075" s="6" t="s">
        <v>439</v>
      </c>
      <c r="C1075" s="7" t="s">
        <v>255</v>
      </c>
      <c r="D1075" s="10">
        <v>40844</v>
      </c>
      <c r="E1075" s="8">
        <v>42947</v>
      </c>
      <c r="F1075" s="8">
        <v>42978</v>
      </c>
      <c r="G1075" s="9">
        <v>13</v>
      </c>
      <c r="H1075" s="9">
        <v>13</v>
      </c>
      <c r="I1075" s="3">
        <v>244.3</v>
      </c>
      <c r="J1075" s="9">
        <f t="shared" si="327"/>
        <v>8</v>
      </c>
      <c r="K1075" s="9">
        <v>7</v>
      </c>
      <c r="L1075" s="9">
        <v>1</v>
      </c>
      <c r="M1075" s="11">
        <f t="shared" si="328"/>
        <v>244.29999999999998</v>
      </c>
      <c r="N1075" s="3">
        <v>214.2</v>
      </c>
      <c r="O1075" s="3">
        <v>30.1</v>
      </c>
      <c r="P1075" s="11">
        <f t="shared" si="322"/>
        <v>8899849</v>
      </c>
      <c r="Q1075" s="72">
        <v>4194574.74</v>
      </c>
      <c r="R1075" s="72">
        <v>1882109.7</v>
      </c>
      <c r="S1075" s="72">
        <f t="shared" si="329"/>
        <v>2823164.5599999996</v>
      </c>
      <c r="T1075" s="56"/>
      <c r="Z1075" s="65"/>
      <c r="AA1075" s="65"/>
    </row>
    <row r="1076" spans="1:27" s="55" customFormat="1" ht="10.5">
      <c r="A1076" s="6" t="s">
        <v>1531</v>
      </c>
      <c r="B1076" s="6" t="s">
        <v>440</v>
      </c>
      <c r="C1076" s="7" t="s">
        <v>254</v>
      </c>
      <c r="D1076" s="10">
        <v>40844</v>
      </c>
      <c r="E1076" s="8">
        <v>42947</v>
      </c>
      <c r="F1076" s="8">
        <v>42978</v>
      </c>
      <c r="G1076" s="9">
        <v>16</v>
      </c>
      <c r="H1076" s="9">
        <v>16</v>
      </c>
      <c r="I1076" s="3">
        <v>254.8</v>
      </c>
      <c r="J1076" s="9">
        <f t="shared" si="327"/>
        <v>7</v>
      </c>
      <c r="K1076" s="9">
        <v>3</v>
      </c>
      <c r="L1076" s="9">
        <v>4</v>
      </c>
      <c r="M1076" s="11">
        <f t="shared" si="328"/>
        <v>222.8</v>
      </c>
      <c r="N1076" s="3">
        <v>95.7</v>
      </c>
      <c r="O1076" s="3">
        <v>127.1</v>
      </c>
      <c r="P1076" s="11">
        <f t="shared" si="322"/>
        <v>8116604</v>
      </c>
      <c r="Q1076" s="72">
        <v>3825424.69</v>
      </c>
      <c r="R1076" s="72">
        <v>1716471.72</v>
      </c>
      <c r="S1076" s="72">
        <f t="shared" si="329"/>
        <v>2574707.590000001</v>
      </c>
      <c r="T1076" s="56"/>
      <c r="Z1076" s="65"/>
      <c r="AA1076" s="65"/>
    </row>
    <row r="1077" spans="1:27" s="55" customFormat="1" ht="10.5">
      <c r="A1077" s="6" t="s">
        <v>849</v>
      </c>
      <c r="B1077" s="6" t="s">
        <v>719</v>
      </c>
      <c r="C1077" s="7" t="s">
        <v>868</v>
      </c>
      <c r="D1077" s="10">
        <v>40844</v>
      </c>
      <c r="E1077" s="8">
        <v>42947</v>
      </c>
      <c r="F1077" s="8">
        <v>42978</v>
      </c>
      <c r="G1077" s="9">
        <v>24</v>
      </c>
      <c r="H1077" s="9">
        <v>24</v>
      </c>
      <c r="I1077" s="3">
        <v>400</v>
      </c>
      <c r="J1077" s="9">
        <f t="shared" si="327"/>
        <v>10</v>
      </c>
      <c r="K1077" s="9">
        <v>7</v>
      </c>
      <c r="L1077" s="9">
        <v>3</v>
      </c>
      <c r="M1077" s="11">
        <f t="shared" si="328"/>
        <v>400</v>
      </c>
      <c r="N1077" s="3">
        <v>270.3</v>
      </c>
      <c r="O1077" s="3">
        <v>129.7</v>
      </c>
      <c r="P1077" s="11">
        <f t="shared" si="322"/>
        <v>14572000</v>
      </c>
      <c r="Q1077" s="72">
        <v>6867907.88</v>
      </c>
      <c r="R1077" s="72">
        <v>3081636.85</v>
      </c>
      <c r="S1077" s="72">
        <f t="shared" si="329"/>
        <v>4622455.27</v>
      </c>
      <c r="T1077" s="56"/>
      <c r="Z1077" s="65"/>
      <c r="AA1077" s="65"/>
    </row>
    <row r="1078" spans="1:27" s="55" customFormat="1" ht="10.5">
      <c r="A1078" s="6" t="s">
        <v>2235</v>
      </c>
      <c r="B1078" s="6" t="s">
        <v>927</v>
      </c>
      <c r="C1078" s="7" t="s">
        <v>245</v>
      </c>
      <c r="D1078" s="10">
        <v>40893</v>
      </c>
      <c r="E1078" s="8">
        <v>42947</v>
      </c>
      <c r="F1078" s="8">
        <v>42978</v>
      </c>
      <c r="G1078" s="9">
        <v>1</v>
      </c>
      <c r="H1078" s="9">
        <v>1</v>
      </c>
      <c r="I1078" s="3">
        <v>118.8</v>
      </c>
      <c r="J1078" s="9">
        <f t="shared" si="327"/>
        <v>1</v>
      </c>
      <c r="K1078" s="9">
        <v>0</v>
      </c>
      <c r="L1078" s="9">
        <v>1</v>
      </c>
      <c r="M1078" s="11">
        <f t="shared" si="328"/>
        <v>57.8</v>
      </c>
      <c r="N1078" s="3">
        <v>0</v>
      </c>
      <c r="O1078" s="3">
        <v>57.8</v>
      </c>
      <c r="P1078" s="11">
        <f t="shared" si="322"/>
        <v>2105654</v>
      </c>
      <c r="Q1078" s="72">
        <v>992412.69</v>
      </c>
      <c r="R1078" s="72">
        <v>445296.52</v>
      </c>
      <c r="S1078" s="72">
        <f t="shared" si="329"/>
        <v>667944.79</v>
      </c>
      <c r="T1078" s="56"/>
      <c r="Z1078" s="65"/>
      <c r="AA1078" s="65"/>
    </row>
    <row r="1079" spans="1:27" s="55" customFormat="1" ht="10.5">
      <c r="A1079" s="6" t="s">
        <v>2234</v>
      </c>
      <c r="B1079" s="6" t="s">
        <v>931</v>
      </c>
      <c r="C1079" s="7" t="s">
        <v>1528</v>
      </c>
      <c r="D1079" s="10">
        <v>40781</v>
      </c>
      <c r="E1079" s="8">
        <v>42947</v>
      </c>
      <c r="F1079" s="8">
        <v>42978</v>
      </c>
      <c r="G1079" s="9">
        <v>1</v>
      </c>
      <c r="H1079" s="9">
        <v>1</v>
      </c>
      <c r="I1079" s="3">
        <v>169.2</v>
      </c>
      <c r="J1079" s="9">
        <f t="shared" si="327"/>
        <v>1</v>
      </c>
      <c r="K1079" s="9">
        <v>0</v>
      </c>
      <c r="L1079" s="9">
        <v>1</v>
      </c>
      <c r="M1079" s="11">
        <f t="shared" si="328"/>
        <v>14.5</v>
      </c>
      <c r="N1079" s="3">
        <v>0</v>
      </c>
      <c r="O1079" s="3">
        <v>14.5</v>
      </c>
      <c r="P1079" s="11">
        <f t="shared" si="322"/>
        <v>528235</v>
      </c>
      <c r="Q1079" s="72">
        <v>248961.66</v>
      </c>
      <c r="R1079" s="72">
        <v>111709.33</v>
      </c>
      <c r="S1079" s="72">
        <f t="shared" si="329"/>
        <v>167564.00999999995</v>
      </c>
      <c r="T1079" s="56"/>
      <c r="Z1079" s="65"/>
      <c r="AA1079" s="65"/>
    </row>
    <row r="1080" spans="1:27" s="86" customFormat="1" ht="10.5">
      <c r="A1080" s="6" t="s">
        <v>2232</v>
      </c>
      <c r="B1080" s="6" t="s">
        <v>932</v>
      </c>
      <c r="C1080" s="7" t="s">
        <v>1529</v>
      </c>
      <c r="D1080" s="10">
        <v>40781</v>
      </c>
      <c r="E1080" s="8">
        <v>42947</v>
      </c>
      <c r="F1080" s="8">
        <v>42978</v>
      </c>
      <c r="G1080" s="9">
        <v>2</v>
      </c>
      <c r="H1080" s="9">
        <v>2</v>
      </c>
      <c r="I1080" s="3">
        <v>207.7</v>
      </c>
      <c r="J1080" s="9">
        <f t="shared" si="327"/>
        <v>2</v>
      </c>
      <c r="K1080" s="9">
        <v>0</v>
      </c>
      <c r="L1080" s="9">
        <v>2</v>
      </c>
      <c r="M1080" s="11">
        <f t="shared" si="328"/>
        <v>37.8</v>
      </c>
      <c r="N1080" s="3">
        <v>0</v>
      </c>
      <c r="O1080" s="3">
        <v>37.8</v>
      </c>
      <c r="P1080" s="11">
        <f t="shared" si="322"/>
        <v>1377054</v>
      </c>
      <c r="Q1080" s="72">
        <v>649017.3</v>
      </c>
      <c r="R1080" s="72">
        <v>291214.68</v>
      </c>
      <c r="S1080" s="72">
        <f t="shared" si="329"/>
        <v>436822.01999999996</v>
      </c>
      <c r="T1080" s="56"/>
      <c r="Z1080" s="65"/>
      <c r="AA1080" s="65"/>
    </row>
    <row r="1081" spans="1:27" s="55" customFormat="1" ht="10.5">
      <c r="A1081" s="6" t="s">
        <v>2233</v>
      </c>
      <c r="B1081" s="6" t="s">
        <v>926</v>
      </c>
      <c r="C1081" s="7" t="s">
        <v>1727</v>
      </c>
      <c r="D1081" s="10">
        <v>40781</v>
      </c>
      <c r="E1081" s="8">
        <v>42947</v>
      </c>
      <c r="F1081" s="8">
        <v>42978</v>
      </c>
      <c r="G1081" s="9">
        <v>12</v>
      </c>
      <c r="H1081" s="9">
        <v>12</v>
      </c>
      <c r="I1081" s="3">
        <v>153.4</v>
      </c>
      <c r="J1081" s="9">
        <f t="shared" si="327"/>
        <v>4</v>
      </c>
      <c r="K1081" s="9">
        <v>1</v>
      </c>
      <c r="L1081" s="9">
        <v>3</v>
      </c>
      <c r="M1081" s="11">
        <f t="shared" si="328"/>
        <v>153.4</v>
      </c>
      <c r="N1081" s="3">
        <v>38.1</v>
      </c>
      <c r="O1081" s="3">
        <v>115.3</v>
      </c>
      <c r="P1081" s="11">
        <f t="shared" si="322"/>
        <v>5588362</v>
      </c>
      <c r="Q1081" s="72">
        <v>2633842.67</v>
      </c>
      <c r="R1081" s="72">
        <v>1181807.73</v>
      </c>
      <c r="S1081" s="72">
        <f t="shared" si="329"/>
        <v>1772711.6</v>
      </c>
      <c r="T1081" s="56"/>
      <c r="Z1081" s="65"/>
      <c r="AA1081" s="65"/>
    </row>
    <row r="1082" spans="1:27" s="55" customFormat="1" ht="10.5">
      <c r="A1082" s="6" t="s">
        <v>2231</v>
      </c>
      <c r="B1082" s="6" t="s">
        <v>2072</v>
      </c>
      <c r="C1082" s="7" t="s">
        <v>1725</v>
      </c>
      <c r="D1082" s="10">
        <v>40781</v>
      </c>
      <c r="E1082" s="8">
        <v>42947</v>
      </c>
      <c r="F1082" s="8">
        <v>42978</v>
      </c>
      <c r="G1082" s="9">
        <v>1</v>
      </c>
      <c r="H1082" s="9">
        <v>1</v>
      </c>
      <c r="I1082" s="3">
        <v>85.9</v>
      </c>
      <c r="J1082" s="9">
        <f t="shared" si="327"/>
        <v>1</v>
      </c>
      <c r="K1082" s="9">
        <v>0</v>
      </c>
      <c r="L1082" s="9">
        <v>1</v>
      </c>
      <c r="M1082" s="11">
        <f t="shared" si="328"/>
        <v>31.1</v>
      </c>
      <c r="N1082" s="3">
        <v>0</v>
      </c>
      <c r="O1082" s="3">
        <v>31.1</v>
      </c>
      <c r="P1082" s="11">
        <f t="shared" si="322"/>
        <v>1132973</v>
      </c>
      <c r="Q1082" s="72">
        <v>533979.84</v>
      </c>
      <c r="R1082" s="72">
        <v>239597.26</v>
      </c>
      <c r="S1082" s="72">
        <f t="shared" si="329"/>
        <v>359395.9</v>
      </c>
      <c r="T1082" s="56"/>
      <c r="Z1082" s="65"/>
      <c r="AA1082" s="65"/>
    </row>
    <row r="1083" spans="1:27" s="55" customFormat="1" ht="10.5">
      <c r="A1083" s="6" t="s">
        <v>2230</v>
      </c>
      <c r="B1083" s="6" t="s">
        <v>443</v>
      </c>
      <c r="C1083" s="7" t="s">
        <v>1526</v>
      </c>
      <c r="D1083" s="10">
        <v>40781</v>
      </c>
      <c r="E1083" s="8">
        <v>42947</v>
      </c>
      <c r="F1083" s="8">
        <v>42978</v>
      </c>
      <c r="G1083" s="9">
        <v>19</v>
      </c>
      <c r="H1083" s="9">
        <v>19</v>
      </c>
      <c r="I1083" s="3">
        <v>239</v>
      </c>
      <c r="J1083" s="9">
        <f t="shared" si="327"/>
        <v>7</v>
      </c>
      <c r="K1083" s="9">
        <v>0</v>
      </c>
      <c r="L1083" s="9">
        <v>7</v>
      </c>
      <c r="M1083" s="11">
        <f t="shared" si="328"/>
        <v>202.4</v>
      </c>
      <c r="N1083" s="3">
        <v>0</v>
      </c>
      <c r="O1083" s="3">
        <v>202.4</v>
      </c>
      <c r="P1083" s="11">
        <f t="shared" si="322"/>
        <v>7373432</v>
      </c>
      <c r="Q1083" s="72">
        <v>3475161.39</v>
      </c>
      <c r="R1083" s="72">
        <v>1559308.24</v>
      </c>
      <c r="S1083" s="72">
        <f t="shared" si="329"/>
        <v>2338962.37</v>
      </c>
      <c r="T1083" s="56"/>
      <c r="Z1083" s="65"/>
      <c r="AA1083" s="65"/>
    </row>
    <row r="1084" spans="1:27" s="55" customFormat="1" ht="10.5">
      <c r="A1084" s="6" t="s">
        <v>2229</v>
      </c>
      <c r="B1084" s="6" t="s">
        <v>2073</v>
      </c>
      <c r="C1084" s="7" t="s">
        <v>1728</v>
      </c>
      <c r="D1084" s="10">
        <v>40781</v>
      </c>
      <c r="E1084" s="8">
        <v>42947</v>
      </c>
      <c r="F1084" s="8">
        <v>42978</v>
      </c>
      <c r="G1084" s="9">
        <v>4</v>
      </c>
      <c r="H1084" s="9">
        <v>4</v>
      </c>
      <c r="I1084" s="3">
        <v>179.8</v>
      </c>
      <c r="J1084" s="9">
        <f t="shared" si="327"/>
        <v>2</v>
      </c>
      <c r="K1084" s="9">
        <v>0</v>
      </c>
      <c r="L1084" s="9">
        <v>2</v>
      </c>
      <c r="M1084" s="11">
        <f t="shared" si="328"/>
        <v>85.5</v>
      </c>
      <c r="N1084" s="3">
        <v>0</v>
      </c>
      <c r="O1084" s="3">
        <v>85.5</v>
      </c>
      <c r="P1084" s="11">
        <f t="shared" si="322"/>
        <v>3114765</v>
      </c>
      <c r="Q1084" s="72">
        <v>1468015.31</v>
      </c>
      <c r="R1084" s="72">
        <v>658699.88</v>
      </c>
      <c r="S1084" s="72">
        <f t="shared" si="329"/>
        <v>988049.8099999999</v>
      </c>
      <c r="T1084" s="56"/>
      <c r="Z1084" s="65"/>
      <c r="AA1084" s="65"/>
    </row>
    <row r="1085" spans="1:27" s="55" customFormat="1" ht="10.5">
      <c r="A1085" s="6" t="s">
        <v>2228</v>
      </c>
      <c r="B1085" s="6" t="s">
        <v>2069</v>
      </c>
      <c r="C1085" s="7" t="s">
        <v>247</v>
      </c>
      <c r="D1085" s="10">
        <v>40893</v>
      </c>
      <c r="E1085" s="8">
        <v>42947</v>
      </c>
      <c r="F1085" s="8">
        <v>42978</v>
      </c>
      <c r="G1085" s="9">
        <v>4</v>
      </c>
      <c r="H1085" s="9">
        <v>4</v>
      </c>
      <c r="I1085" s="3">
        <v>81.7</v>
      </c>
      <c r="J1085" s="9">
        <f t="shared" si="327"/>
        <v>2</v>
      </c>
      <c r="K1085" s="9">
        <v>0</v>
      </c>
      <c r="L1085" s="9">
        <v>2</v>
      </c>
      <c r="M1085" s="11">
        <f t="shared" si="328"/>
        <v>81.7</v>
      </c>
      <c r="N1085" s="3">
        <v>0</v>
      </c>
      <c r="O1085" s="3">
        <v>81.7</v>
      </c>
      <c r="P1085" s="11">
        <f t="shared" si="322"/>
        <v>2976331</v>
      </c>
      <c r="Q1085" s="72">
        <v>1402770.19</v>
      </c>
      <c r="R1085" s="72">
        <v>629424.32</v>
      </c>
      <c r="S1085" s="72">
        <f t="shared" si="329"/>
        <v>944136.4900000001</v>
      </c>
      <c r="T1085" s="56"/>
      <c r="Z1085" s="65"/>
      <c r="AA1085" s="65"/>
    </row>
    <row r="1086" spans="1:27" s="55" customFormat="1" ht="10.5">
      <c r="A1086" s="6" t="s">
        <v>2227</v>
      </c>
      <c r="B1086" s="6" t="s">
        <v>2131</v>
      </c>
      <c r="C1086" s="7" t="s">
        <v>238</v>
      </c>
      <c r="D1086" s="10">
        <v>40893</v>
      </c>
      <c r="E1086" s="8">
        <v>42947</v>
      </c>
      <c r="F1086" s="8">
        <v>42978</v>
      </c>
      <c r="G1086" s="9">
        <v>7</v>
      </c>
      <c r="H1086" s="9">
        <v>7</v>
      </c>
      <c r="I1086" s="3">
        <v>78.4</v>
      </c>
      <c r="J1086" s="9">
        <f t="shared" si="327"/>
        <v>2</v>
      </c>
      <c r="K1086" s="9">
        <v>0</v>
      </c>
      <c r="L1086" s="9">
        <v>2</v>
      </c>
      <c r="M1086" s="11">
        <f t="shared" si="328"/>
        <v>78.4</v>
      </c>
      <c r="N1086" s="3">
        <v>0</v>
      </c>
      <c r="O1086" s="3">
        <v>78.4</v>
      </c>
      <c r="P1086" s="11">
        <f t="shared" si="322"/>
        <v>2856112</v>
      </c>
      <c r="Q1086" s="72">
        <v>1346109.95</v>
      </c>
      <c r="R1086" s="72">
        <v>604000.82</v>
      </c>
      <c r="S1086" s="72">
        <f t="shared" si="329"/>
        <v>906001.2300000001</v>
      </c>
      <c r="T1086" s="56"/>
      <c r="Z1086" s="65"/>
      <c r="AA1086" s="65"/>
    </row>
    <row r="1087" spans="1:27" s="55" customFormat="1" ht="10.5">
      <c r="A1087" s="6" t="s">
        <v>2226</v>
      </c>
      <c r="B1087" s="6" t="s">
        <v>616</v>
      </c>
      <c r="C1087" s="7" t="s">
        <v>252</v>
      </c>
      <c r="D1087" s="10">
        <v>40809</v>
      </c>
      <c r="E1087" s="8">
        <v>42947</v>
      </c>
      <c r="F1087" s="8">
        <v>42978</v>
      </c>
      <c r="G1087" s="9">
        <v>28</v>
      </c>
      <c r="H1087" s="9">
        <v>28</v>
      </c>
      <c r="I1087" s="3">
        <v>369.8</v>
      </c>
      <c r="J1087" s="9">
        <f t="shared" si="327"/>
        <v>8</v>
      </c>
      <c r="K1087" s="9">
        <v>1</v>
      </c>
      <c r="L1087" s="9">
        <v>7</v>
      </c>
      <c r="M1087" s="11">
        <f t="shared" si="328"/>
        <v>369.79999999999995</v>
      </c>
      <c r="N1087" s="3">
        <v>45.9</v>
      </c>
      <c r="O1087" s="3">
        <v>323.9</v>
      </c>
      <c r="P1087" s="11">
        <f t="shared" si="322"/>
        <v>13471813.999999998</v>
      </c>
      <c r="Q1087" s="72">
        <v>6349380.84</v>
      </c>
      <c r="R1087" s="72">
        <v>2848973.26</v>
      </c>
      <c r="S1087" s="72">
        <f t="shared" si="329"/>
        <v>4273459.8999999985</v>
      </c>
      <c r="T1087" s="56"/>
      <c r="Z1087" s="65"/>
      <c r="AA1087" s="65"/>
    </row>
    <row r="1088" spans="1:27" s="55" customFormat="1" ht="10.5">
      <c r="A1088" s="6" t="s">
        <v>2224</v>
      </c>
      <c r="B1088" s="6" t="s">
        <v>938</v>
      </c>
      <c r="C1088" s="7" t="s">
        <v>859</v>
      </c>
      <c r="D1088" s="10">
        <v>40844</v>
      </c>
      <c r="E1088" s="8">
        <v>42947</v>
      </c>
      <c r="F1088" s="8">
        <v>42978</v>
      </c>
      <c r="G1088" s="9">
        <v>24</v>
      </c>
      <c r="H1088" s="9">
        <v>24</v>
      </c>
      <c r="I1088" s="3">
        <v>319.7</v>
      </c>
      <c r="J1088" s="9">
        <f t="shared" si="327"/>
        <v>8</v>
      </c>
      <c r="K1088" s="9">
        <v>5</v>
      </c>
      <c r="L1088" s="9">
        <v>3</v>
      </c>
      <c r="M1088" s="11">
        <f t="shared" si="328"/>
        <v>319.7</v>
      </c>
      <c r="N1088" s="3">
        <v>195.9</v>
      </c>
      <c r="O1088" s="3">
        <v>123.8</v>
      </c>
      <c r="P1088" s="11">
        <f t="shared" si="322"/>
        <v>11646671</v>
      </c>
      <c r="Q1088" s="72">
        <v>5489175.38</v>
      </c>
      <c r="R1088" s="72">
        <v>2462998.25</v>
      </c>
      <c r="S1088" s="72">
        <f t="shared" si="329"/>
        <v>3694497.37</v>
      </c>
      <c r="T1088" s="56"/>
      <c r="Z1088" s="65"/>
      <c r="AA1088" s="65"/>
    </row>
    <row r="1089" spans="1:27" s="55" customFormat="1" ht="10.5">
      <c r="A1089" s="6" t="s">
        <v>2223</v>
      </c>
      <c r="B1089" s="6" t="s">
        <v>939</v>
      </c>
      <c r="C1089" s="7" t="s">
        <v>857</v>
      </c>
      <c r="D1089" s="10">
        <v>40844</v>
      </c>
      <c r="E1089" s="8">
        <v>42947</v>
      </c>
      <c r="F1089" s="8">
        <v>42978</v>
      </c>
      <c r="G1089" s="9">
        <v>25</v>
      </c>
      <c r="H1089" s="9">
        <v>25</v>
      </c>
      <c r="I1089" s="3">
        <v>416.9</v>
      </c>
      <c r="J1089" s="9">
        <f t="shared" si="327"/>
        <v>8</v>
      </c>
      <c r="K1089" s="9">
        <v>5</v>
      </c>
      <c r="L1089" s="9">
        <v>3</v>
      </c>
      <c r="M1089" s="11">
        <f t="shared" si="328"/>
        <v>416.9</v>
      </c>
      <c r="N1089" s="3">
        <v>259.8</v>
      </c>
      <c r="O1089" s="3">
        <v>157.1</v>
      </c>
      <c r="P1089" s="11">
        <f t="shared" si="322"/>
        <v>15187667</v>
      </c>
      <c r="Q1089" s="72">
        <v>7158076.99</v>
      </c>
      <c r="R1089" s="72">
        <v>3211836</v>
      </c>
      <c r="S1089" s="72">
        <f t="shared" si="329"/>
        <v>4817754.01</v>
      </c>
      <c r="T1089" s="56"/>
      <c r="Z1089" s="65"/>
      <c r="AA1089" s="65"/>
    </row>
    <row r="1090" spans="1:27" s="55" customFormat="1" ht="10.5">
      <c r="A1090" s="6" t="s">
        <v>853</v>
      </c>
      <c r="B1090" s="6" t="s">
        <v>2026</v>
      </c>
      <c r="C1090" s="7" t="s">
        <v>2218</v>
      </c>
      <c r="D1090" s="10">
        <v>40781</v>
      </c>
      <c r="E1090" s="8">
        <v>42947</v>
      </c>
      <c r="F1090" s="8">
        <v>42978</v>
      </c>
      <c r="G1090" s="9">
        <v>10</v>
      </c>
      <c r="H1090" s="9">
        <v>10</v>
      </c>
      <c r="I1090" s="3">
        <v>249</v>
      </c>
      <c r="J1090" s="9">
        <f t="shared" si="327"/>
        <v>4</v>
      </c>
      <c r="K1090" s="9">
        <v>0</v>
      </c>
      <c r="L1090" s="9">
        <v>4</v>
      </c>
      <c r="M1090" s="11">
        <f t="shared" si="328"/>
        <v>249</v>
      </c>
      <c r="N1090" s="3">
        <v>0</v>
      </c>
      <c r="O1090" s="3">
        <v>249</v>
      </c>
      <c r="P1090" s="11">
        <f t="shared" si="322"/>
        <v>9071070</v>
      </c>
      <c r="Q1090" s="72">
        <v>4275272.66</v>
      </c>
      <c r="R1090" s="72">
        <v>1918318.94</v>
      </c>
      <c r="S1090" s="72">
        <f t="shared" si="329"/>
        <v>2877478.4</v>
      </c>
      <c r="T1090" s="56"/>
      <c r="Z1090" s="65"/>
      <c r="AA1090" s="65"/>
    </row>
    <row r="1091" spans="1:27" s="55" customFormat="1" ht="10.5">
      <c r="A1091" s="6" t="s">
        <v>2225</v>
      </c>
      <c r="B1091" s="6" t="s">
        <v>2025</v>
      </c>
      <c r="C1091" s="7" t="s">
        <v>1533</v>
      </c>
      <c r="D1091" s="10">
        <v>40781</v>
      </c>
      <c r="E1091" s="8">
        <v>42947</v>
      </c>
      <c r="F1091" s="8">
        <v>42978</v>
      </c>
      <c r="G1091" s="9">
        <v>19</v>
      </c>
      <c r="H1091" s="9">
        <v>19</v>
      </c>
      <c r="I1091" s="3">
        <v>373.5</v>
      </c>
      <c r="J1091" s="9">
        <f t="shared" si="327"/>
        <v>7</v>
      </c>
      <c r="K1091" s="9">
        <v>1</v>
      </c>
      <c r="L1091" s="9">
        <v>6</v>
      </c>
      <c r="M1091" s="11">
        <f t="shared" si="328"/>
        <v>340.4</v>
      </c>
      <c r="N1091" s="3">
        <v>58</v>
      </c>
      <c r="O1091" s="3">
        <v>282.4</v>
      </c>
      <c r="P1091" s="11">
        <f t="shared" si="322"/>
        <v>12400772</v>
      </c>
      <c r="Q1091" s="72">
        <v>5844589.61</v>
      </c>
      <c r="R1091" s="72">
        <v>2622472.96</v>
      </c>
      <c r="S1091" s="72">
        <f t="shared" si="329"/>
        <v>3933709.4299999997</v>
      </c>
      <c r="T1091" s="56"/>
      <c r="Z1091" s="65"/>
      <c r="AA1091" s="65"/>
    </row>
    <row r="1092" spans="1:27" s="55" customFormat="1" ht="10.5">
      <c r="A1092" s="6" t="s">
        <v>252</v>
      </c>
      <c r="B1092" s="6" t="s">
        <v>2027</v>
      </c>
      <c r="C1092" s="7" t="s">
        <v>1532</v>
      </c>
      <c r="D1092" s="10">
        <v>40781</v>
      </c>
      <c r="E1092" s="8">
        <v>42947</v>
      </c>
      <c r="F1092" s="8">
        <v>42978</v>
      </c>
      <c r="G1092" s="9">
        <v>9</v>
      </c>
      <c r="H1092" s="9">
        <v>9</v>
      </c>
      <c r="I1092" s="3">
        <v>135.9</v>
      </c>
      <c r="J1092" s="9">
        <f t="shared" si="327"/>
        <v>4</v>
      </c>
      <c r="K1092" s="9">
        <v>1</v>
      </c>
      <c r="L1092" s="9">
        <v>3</v>
      </c>
      <c r="M1092" s="11">
        <f t="shared" si="328"/>
        <v>135.9</v>
      </c>
      <c r="N1092" s="3">
        <v>34</v>
      </c>
      <c r="O1092" s="3">
        <v>101.9</v>
      </c>
      <c r="P1092" s="11">
        <f t="shared" si="322"/>
        <v>4950837</v>
      </c>
      <c r="Q1092" s="72">
        <v>2333371.7</v>
      </c>
      <c r="R1092" s="72">
        <v>1046986.12</v>
      </c>
      <c r="S1092" s="72">
        <f t="shared" si="329"/>
        <v>1570479.1799999997</v>
      </c>
      <c r="T1092" s="56"/>
      <c r="Z1092" s="65"/>
      <c r="AA1092" s="65"/>
    </row>
    <row r="1093" spans="1:27" s="55" customFormat="1" ht="10.5">
      <c r="A1093" s="6" t="s">
        <v>256</v>
      </c>
      <c r="B1093" s="6" t="s">
        <v>838</v>
      </c>
      <c r="C1093" s="7" t="s">
        <v>1724</v>
      </c>
      <c r="D1093" s="10">
        <v>40781</v>
      </c>
      <c r="E1093" s="8">
        <v>42947</v>
      </c>
      <c r="F1093" s="8">
        <v>42978</v>
      </c>
      <c r="G1093" s="9">
        <v>2</v>
      </c>
      <c r="H1093" s="9">
        <v>2</v>
      </c>
      <c r="I1093" s="3">
        <v>265.4</v>
      </c>
      <c r="J1093" s="9">
        <f t="shared" si="327"/>
        <v>2</v>
      </c>
      <c r="K1093" s="9">
        <v>1</v>
      </c>
      <c r="L1093" s="9">
        <v>1</v>
      </c>
      <c r="M1093" s="11">
        <f t="shared" si="328"/>
        <v>131.3</v>
      </c>
      <c r="N1093" s="3">
        <v>65.2</v>
      </c>
      <c r="O1093" s="3">
        <v>66.1</v>
      </c>
      <c r="P1093" s="11">
        <f t="shared" si="322"/>
        <v>4783259</v>
      </c>
      <c r="Q1093" s="72">
        <v>2254390.76</v>
      </c>
      <c r="R1093" s="72">
        <v>1011547.3</v>
      </c>
      <c r="S1093" s="72">
        <f t="shared" si="329"/>
        <v>1517320.9400000002</v>
      </c>
      <c r="T1093" s="56"/>
      <c r="Z1093" s="65"/>
      <c r="AA1093" s="65"/>
    </row>
    <row r="1094" spans="1:27" s="55" customFormat="1" ht="10.5">
      <c r="A1094" s="6" t="s">
        <v>241</v>
      </c>
      <c r="B1094" s="6" t="s">
        <v>442</v>
      </c>
      <c r="C1094" s="7" t="s">
        <v>2227</v>
      </c>
      <c r="D1094" s="10">
        <v>40809</v>
      </c>
      <c r="E1094" s="8">
        <v>42947</v>
      </c>
      <c r="F1094" s="8">
        <v>42978</v>
      </c>
      <c r="G1094" s="9">
        <v>4</v>
      </c>
      <c r="H1094" s="9">
        <v>4</v>
      </c>
      <c r="I1094" s="3">
        <v>107.8</v>
      </c>
      <c r="J1094" s="9">
        <f t="shared" si="327"/>
        <v>2</v>
      </c>
      <c r="K1094" s="9">
        <v>0</v>
      </c>
      <c r="L1094" s="9">
        <v>2</v>
      </c>
      <c r="M1094" s="11">
        <f t="shared" si="328"/>
        <v>53.5</v>
      </c>
      <c r="N1094" s="3">
        <v>0</v>
      </c>
      <c r="O1094" s="3">
        <v>53.5</v>
      </c>
      <c r="P1094" s="11">
        <f t="shared" si="322"/>
        <v>1949005</v>
      </c>
      <c r="Q1094" s="72">
        <v>918582.68</v>
      </c>
      <c r="R1094" s="72">
        <v>412168.93</v>
      </c>
      <c r="S1094" s="72">
        <f t="shared" si="329"/>
        <v>618253.3899999999</v>
      </c>
      <c r="T1094" s="56"/>
      <c r="Z1094" s="65"/>
      <c r="AA1094" s="65"/>
    </row>
    <row r="1095" spans="1:27" s="55" customFormat="1" ht="11.25" customHeight="1">
      <c r="A1095" s="6" t="s">
        <v>255</v>
      </c>
      <c r="B1095" s="6" t="s">
        <v>2071</v>
      </c>
      <c r="C1095" s="7" t="s">
        <v>850</v>
      </c>
      <c r="D1095" s="10">
        <v>40782</v>
      </c>
      <c r="E1095" s="8">
        <v>42947</v>
      </c>
      <c r="F1095" s="8">
        <v>42978</v>
      </c>
      <c r="G1095" s="9">
        <v>17</v>
      </c>
      <c r="H1095" s="9">
        <v>17</v>
      </c>
      <c r="I1095" s="3">
        <v>358</v>
      </c>
      <c r="J1095" s="9">
        <f t="shared" si="327"/>
        <v>4</v>
      </c>
      <c r="K1095" s="9">
        <v>0</v>
      </c>
      <c r="L1095" s="9">
        <v>4</v>
      </c>
      <c r="M1095" s="11">
        <f t="shared" si="328"/>
        <v>237</v>
      </c>
      <c r="N1095" s="3">
        <v>0</v>
      </c>
      <c r="O1095" s="3">
        <v>237</v>
      </c>
      <c r="P1095" s="11">
        <f t="shared" si="322"/>
        <v>8633910</v>
      </c>
      <c r="Q1095" s="72">
        <v>4069235.42</v>
      </c>
      <c r="R1095" s="72">
        <v>1825869.83</v>
      </c>
      <c r="S1095" s="72">
        <f t="shared" si="329"/>
        <v>2738804.75</v>
      </c>
      <c r="T1095" s="56"/>
      <c r="Z1095" s="65"/>
      <c r="AA1095" s="65"/>
    </row>
    <row r="1096" spans="1:27" s="55" customFormat="1" ht="10.5">
      <c r="A1096" s="6" t="s">
        <v>254</v>
      </c>
      <c r="B1096" s="6" t="s">
        <v>621</v>
      </c>
      <c r="C1096" s="7" t="s">
        <v>2222</v>
      </c>
      <c r="D1096" s="10">
        <v>40781</v>
      </c>
      <c r="E1096" s="8">
        <v>42947</v>
      </c>
      <c r="F1096" s="8">
        <v>42978</v>
      </c>
      <c r="G1096" s="9">
        <v>15</v>
      </c>
      <c r="H1096" s="9">
        <v>15</v>
      </c>
      <c r="I1096" s="3">
        <v>273.9</v>
      </c>
      <c r="J1096" s="9">
        <f t="shared" si="327"/>
        <v>4</v>
      </c>
      <c r="K1096" s="9">
        <v>0</v>
      </c>
      <c r="L1096" s="9">
        <v>4</v>
      </c>
      <c r="M1096" s="11">
        <f t="shared" si="328"/>
        <v>273.9</v>
      </c>
      <c r="N1096" s="3">
        <v>0</v>
      </c>
      <c r="O1096" s="3">
        <v>273.9</v>
      </c>
      <c r="P1096" s="11">
        <f t="shared" si="322"/>
        <v>9978177</v>
      </c>
      <c r="Q1096" s="72">
        <v>4702799.92</v>
      </c>
      <c r="R1096" s="72">
        <v>2110150.83</v>
      </c>
      <c r="S1096" s="72">
        <f t="shared" si="329"/>
        <v>3165226.25</v>
      </c>
      <c r="T1096" s="56"/>
      <c r="Z1096" s="65"/>
      <c r="AA1096" s="65"/>
    </row>
    <row r="1097" spans="1:27" s="55" customFormat="1" ht="10.5">
      <c r="A1097" s="6" t="s">
        <v>868</v>
      </c>
      <c r="B1097" s="6" t="s">
        <v>622</v>
      </c>
      <c r="C1097" s="7" t="s">
        <v>851</v>
      </c>
      <c r="D1097" s="10">
        <v>40781</v>
      </c>
      <c r="E1097" s="8">
        <v>42947</v>
      </c>
      <c r="F1097" s="8">
        <v>42978</v>
      </c>
      <c r="G1097" s="9">
        <v>11</v>
      </c>
      <c r="H1097" s="9">
        <v>11</v>
      </c>
      <c r="I1097" s="3">
        <v>177.2</v>
      </c>
      <c r="J1097" s="9">
        <f t="shared" si="327"/>
        <v>4</v>
      </c>
      <c r="K1097" s="9">
        <v>1</v>
      </c>
      <c r="L1097" s="9">
        <v>3</v>
      </c>
      <c r="M1097" s="11">
        <f t="shared" si="328"/>
        <v>150.6</v>
      </c>
      <c r="N1097" s="3">
        <v>29.9</v>
      </c>
      <c r="O1097" s="3">
        <v>120.7</v>
      </c>
      <c r="P1097" s="11">
        <f t="shared" si="322"/>
        <v>5486358</v>
      </c>
      <c r="Q1097" s="72">
        <v>2585767.32</v>
      </c>
      <c r="R1097" s="72">
        <v>1160236.27</v>
      </c>
      <c r="S1097" s="72">
        <f t="shared" si="329"/>
        <v>1740354.4100000001</v>
      </c>
      <c r="T1097" s="56"/>
      <c r="Z1097" s="65"/>
      <c r="AA1097" s="65"/>
    </row>
    <row r="1098" spans="1:27" s="55" customFormat="1" ht="10.5">
      <c r="A1098" s="6" t="s">
        <v>243</v>
      </c>
      <c r="B1098" s="6" t="s">
        <v>623</v>
      </c>
      <c r="C1098" s="7" t="s">
        <v>1534</v>
      </c>
      <c r="D1098" s="10">
        <v>40781</v>
      </c>
      <c r="E1098" s="8">
        <v>42947</v>
      </c>
      <c r="F1098" s="8">
        <v>42978</v>
      </c>
      <c r="G1098" s="9">
        <v>18</v>
      </c>
      <c r="H1098" s="9">
        <v>18</v>
      </c>
      <c r="I1098" s="3">
        <v>329.6</v>
      </c>
      <c r="J1098" s="9">
        <f t="shared" si="327"/>
        <v>8</v>
      </c>
      <c r="K1098" s="9">
        <v>0</v>
      </c>
      <c r="L1098" s="9">
        <v>8</v>
      </c>
      <c r="M1098" s="11">
        <f t="shared" si="328"/>
        <v>220.9</v>
      </c>
      <c r="N1098" s="3">
        <v>0</v>
      </c>
      <c r="O1098" s="3">
        <v>220.9</v>
      </c>
      <c r="P1098" s="11">
        <f t="shared" si="322"/>
        <v>8047387</v>
      </c>
      <c r="Q1098" s="72">
        <v>3792802.13</v>
      </c>
      <c r="R1098" s="72">
        <v>1701833.95</v>
      </c>
      <c r="S1098" s="72">
        <f t="shared" si="329"/>
        <v>2552750.92</v>
      </c>
      <c r="T1098" s="56"/>
      <c r="Z1098" s="65"/>
      <c r="AA1098" s="65"/>
    </row>
    <row r="1099" spans="1:27" s="55" customFormat="1" ht="11.25" customHeight="1">
      <c r="A1099" s="6" t="s">
        <v>242</v>
      </c>
      <c r="B1099" s="6" t="s">
        <v>928</v>
      </c>
      <c r="C1099" s="7" t="s">
        <v>2217</v>
      </c>
      <c r="D1099" s="10">
        <v>40781</v>
      </c>
      <c r="E1099" s="8">
        <v>42947</v>
      </c>
      <c r="F1099" s="8">
        <v>42978</v>
      </c>
      <c r="G1099" s="9">
        <v>17</v>
      </c>
      <c r="H1099" s="9">
        <v>17</v>
      </c>
      <c r="I1099" s="3">
        <v>286.5</v>
      </c>
      <c r="J1099" s="9">
        <f t="shared" si="327"/>
        <v>4</v>
      </c>
      <c r="K1099" s="9">
        <v>0</v>
      </c>
      <c r="L1099" s="9">
        <v>4</v>
      </c>
      <c r="M1099" s="11">
        <f t="shared" si="328"/>
        <v>236</v>
      </c>
      <c r="N1099" s="3">
        <v>0</v>
      </c>
      <c r="O1099" s="3">
        <v>236</v>
      </c>
      <c r="P1099" s="11">
        <f t="shared" si="322"/>
        <v>8597480</v>
      </c>
      <c r="Q1099" s="72">
        <v>4052065.65</v>
      </c>
      <c r="R1099" s="72">
        <v>1818165.74</v>
      </c>
      <c r="S1099" s="72">
        <f t="shared" si="329"/>
        <v>2727248.6099999994</v>
      </c>
      <c r="T1099" s="56"/>
      <c r="Z1099" s="65"/>
      <c r="AA1099" s="65"/>
    </row>
    <row r="1100" spans="1:27" s="55" customFormat="1" ht="11.25" customHeight="1">
      <c r="A1100" s="6" t="s">
        <v>863</v>
      </c>
      <c r="B1100" s="6" t="s">
        <v>929</v>
      </c>
      <c r="C1100" s="7" t="s">
        <v>1723</v>
      </c>
      <c r="D1100" s="10">
        <v>40781</v>
      </c>
      <c r="E1100" s="8">
        <v>42947</v>
      </c>
      <c r="F1100" s="8">
        <v>42978</v>
      </c>
      <c r="G1100" s="9">
        <v>3</v>
      </c>
      <c r="H1100" s="9">
        <v>3</v>
      </c>
      <c r="I1100" s="3">
        <v>322.1</v>
      </c>
      <c r="J1100" s="9">
        <f t="shared" si="327"/>
        <v>3</v>
      </c>
      <c r="K1100" s="9">
        <v>0</v>
      </c>
      <c r="L1100" s="9">
        <v>3</v>
      </c>
      <c r="M1100" s="11">
        <f t="shared" si="328"/>
        <v>85.2</v>
      </c>
      <c r="N1100" s="3">
        <v>0</v>
      </c>
      <c r="O1100" s="3">
        <v>85.2</v>
      </c>
      <c r="P1100" s="11">
        <f t="shared" si="322"/>
        <v>3103836</v>
      </c>
      <c r="Q1100" s="72">
        <v>1462864.38</v>
      </c>
      <c r="R1100" s="72">
        <v>656388.65</v>
      </c>
      <c r="S1100" s="72">
        <f t="shared" si="329"/>
        <v>984582.9700000001</v>
      </c>
      <c r="T1100" s="56"/>
      <c r="Z1100" s="65"/>
      <c r="AA1100" s="65"/>
    </row>
    <row r="1101" spans="1:27" s="55" customFormat="1" ht="11.25" customHeight="1">
      <c r="A1101" s="6" t="s">
        <v>858</v>
      </c>
      <c r="B1101" s="6" t="s">
        <v>2079</v>
      </c>
      <c r="C1101" s="7" t="s">
        <v>1525</v>
      </c>
      <c r="D1101" s="10">
        <v>40783</v>
      </c>
      <c r="E1101" s="8">
        <v>42947</v>
      </c>
      <c r="F1101" s="8">
        <v>42978</v>
      </c>
      <c r="G1101" s="9">
        <v>3</v>
      </c>
      <c r="H1101" s="9">
        <v>3</v>
      </c>
      <c r="I1101" s="3">
        <v>182.4</v>
      </c>
      <c r="J1101" s="9">
        <f t="shared" si="327"/>
        <v>3</v>
      </c>
      <c r="K1101" s="9">
        <v>0</v>
      </c>
      <c r="L1101" s="9">
        <v>3</v>
      </c>
      <c r="M1101" s="11">
        <f t="shared" si="328"/>
        <v>161.2</v>
      </c>
      <c r="N1101" s="3">
        <v>0</v>
      </c>
      <c r="O1101" s="3">
        <v>161.2</v>
      </c>
      <c r="P1101" s="11">
        <f t="shared" si="322"/>
        <v>5872516</v>
      </c>
      <c r="Q1101" s="72">
        <v>2767766.88</v>
      </c>
      <c r="R1101" s="72">
        <v>1241899.65</v>
      </c>
      <c r="S1101" s="72">
        <f t="shared" si="329"/>
        <v>1862849.4700000002</v>
      </c>
      <c r="T1101" s="56"/>
      <c r="Z1101" s="65"/>
      <c r="AA1101" s="65"/>
    </row>
    <row r="1102" spans="1:27" s="55" customFormat="1" ht="11.25" customHeight="1">
      <c r="A1102" s="6" t="s">
        <v>865</v>
      </c>
      <c r="B1102" s="6" t="s">
        <v>930</v>
      </c>
      <c r="C1102" s="7" t="s">
        <v>1530</v>
      </c>
      <c r="D1102" s="10">
        <v>40781</v>
      </c>
      <c r="E1102" s="8">
        <v>42947</v>
      </c>
      <c r="F1102" s="8">
        <v>42978</v>
      </c>
      <c r="G1102" s="9">
        <v>4</v>
      </c>
      <c r="H1102" s="9">
        <v>4</v>
      </c>
      <c r="I1102" s="3">
        <v>162.5</v>
      </c>
      <c r="J1102" s="9">
        <f t="shared" si="327"/>
        <v>1</v>
      </c>
      <c r="K1102" s="9">
        <v>0</v>
      </c>
      <c r="L1102" s="9">
        <v>1</v>
      </c>
      <c r="M1102" s="11">
        <f t="shared" si="328"/>
        <v>30.7</v>
      </c>
      <c r="N1102" s="3">
        <v>0</v>
      </c>
      <c r="O1102" s="3">
        <v>30.7</v>
      </c>
      <c r="P1102" s="11">
        <f t="shared" si="322"/>
        <v>1118401</v>
      </c>
      <c r="Q1102" s="72">
        <v>527111.93</v>
      </c>
      <c r="R1102" s="72">
        <v>236515.63</v>
      </c>
      <c r="S1102" s="72">
        <f t="shared" si="329"/>
        <v>354773.43999999994</v>
      </c>
      <c r="T1102" s="56"/>
      <c r="Z1102" s="65"/>
      <c r="AA1102" s="65"/>
    </row>
    <row r="1103" spans="1:27" s="55" customFormat="1" ht="11.25" customHeight="1">
      <c r="A1103" s="6" t="s">
        <v>859</v>
      </c>
      <c r="B1103" s="6" t="s">
        <v>617</v>
      </c>
      <c r="C1103" s="7" t="s">
        <v>251</v>
      </c>
      <c r="D1103" s="10">
        <v>40865</v>
      </c>
      <c r="E1103" s="8">
        <v>42947</v>
      </c>
      <c r="F1103" s="8">
        <v>42978</v>
      </c>
      <c r="G1103" s="9">
        <v>36</v>
      </c>
      <c r="H1103" s="9">
        <v>36</v>
      </c>
      <c r="I1103" s="3">
        <v>321.4</v>
      </c>
      <c r="J1103" s="9">
        <f t="shared" si="327"/>
        <v>9</v>
      </c>
      <c r="K1103" s="9">
        <v>5</v>
      </c>
      <c r="L1103" s="9">
        <v>4</v>
      </c>
      <c r="M1103" s="11">
        <f t="shared" si="328"/>
        <v>321.4</v>
      </c>
      <c r="N1103" s="3">
        <v>176.8</v>
      </c>
      <c r="O1103" s="3">
        <v>144.6</v>
      </c>
      <c r="P1103" s="72">
        <f aca="true" t="shared" si="330" ref="P1103:P1130">M1103*36430</f>
        <v>11708602</v>
      </c>
      <c r="Q1103" s="72">
        <v>5518363.99</v>
      </c>
      <c r="R1103" s="72">
        <v>2476095.2</v>
      </c>
      <c r="S1103" s="72">
        <f t="shared" si="329"/>
        <v>3714142.8099999996</v>
      </c>
      <c r="T1103" s="56"/>
      <c r="Z1103" s="65"/>
      <c r="AA1103" s="65"/>
    </row>
    <row r="1104" spans="1:27" s="55" customFormat="1" ht="11.25" customHeight="1">
      <c r="A1104" s="6" t="s">
        <v>857</v>
      </c>
      <c r="B1104" s="6" t="s">
        <v>618</v>
      </c>
      <c r="C1104" s="7" t="s">
        <v>250</v>
      </c>
      <c r="D1104" s="10">
        <v>40865</v>
      </c>
      <c r="E1104" s="8">
        <v>42947</v>
      </c>
      <c r="F1104" s="8">
        <v>42978</v>
      </c>
      <c r="G1104" s="9">
        <v>5</v>
      </c>
      <c r="H1104" s="9">
        <v>5</v>
      </c>
      <c r="I1104" s="3">
        <v>104.1</v>
      </c>
      <c r="J1104" s="9">
        <f t="shared" si="327"/>
        <v>2</v>
      </c>
      <c r="K1104" s="9">
        <v>1</v>
      </c>
      <c r="L1104" s="9">
        <v>1</v>
      </c>
      <c r="M1104" s="11">
        <f t="shared" si="328"/>
        <v>104.1</v>
      </c>
      <c r="N1104" s="3">
        <v>51.4</v>
      </c>
      <c r="O1104" s="3">
        <v>52.7</v>
      </c>
      <c r="P1104" s="72">
        <f t="shared" si="330"/>
        <v>3792363</v>
      </c>
      <c r="Q1104" s="72">
        <v>1787373.03</v>
      </c>
      <c r="R1104" s="72">
        <v>801995.99</v>
      </c>
      <c r="S1104" s="72">
        <f t="shared" si="329"/>
        <v>1202993.98</v>
      </c>
      <c r="T1104" s="56"/>
      <c r="Z1104" s="65"/>
      <c r="AA1104" s="65"/>
    </row>
    <row r="1105" spans="1:27" s="55" customFormat="1" ht="11.25" customHeight="1">
      <c r="A1105" s="6" t="s">
        <v>862</v>
      </c>
      <c r="B1105" s="6" t="s">
        <v>619</v>
      </c>
      <c r="C1105" s="7" t="s">
        <v>249</v>
      </c>
      <c r="D1105" s="10">
        <v>40865</v>
      </c>
      <c r="E1105" s="8">
        <v>42947</v>
      </c>
      <c r="F1105" s="8">
        <v>42978</v>
      </c>
      <c r="G1105" s="9">
        <v>5</v>
      </c>
      <c r="H1105" s="9">
        <v>5</v>
      </c>
      <c r="I1105" s="3">
        <v>164</v>
      </c>
      <c r="J1105" s="9">
        <f t="shared" si="327"/>
        <v>2</v>
      </c>
      <c r="K1105" s="9">
        <v>1</v>
      </c>
      <c r="L1105" s="9">
        <v>1</v>
      </c>
      <c r="M1105" s="11">
        <f t="shared" si="328"/>
        <v>164</v>
      </c>
      <c r="N1105" s="3">
        <v>82.7</v>
      </c>
      <c r="O1105" s="3">
        <v>81.3</v>
      </c>
      <c r="P1105" s="72">
        <f t="shared" si="330"/>
        <v>5974520</v>
      </c>
      <c r="Q1105" s="72">
        <v>2815842.23</v>
      </c>
      <c r="R1105" s="72">
        <v>1263471.11</v>
      </c>
      <c r="S1105" s="72">
        <f t="shared" si="329"/>
        <v>1895206.66</v>
      </c>
      <c r="T1105" s="56"/>
      <c r="Z1105" s="65"/>
      <c r="AA1105" s="65"/>
    </row>
    <row r="1106" spans="1:27" s="55" customFormat="1" ht="11.25" customHeight="1">
      <c r="A1106" s="6" t="s">
        <v>860</v>
      </c>
      <c r="B1106" s="6" t="s">
        <v>620</v>
      </c>
      <c r="C1106" s="7" t="s">
        <v>248</v>
      </c>
      <c r="D1106" s="10">
        <v>40865</v>
      </c>
      <c r="E1106" s="8">
        <v>42947</v>
      </c>
      <c r="F1106" s="8">
        <v>42978</v>
      </c>
      <c r="G1106" s="9">
        <v>26</v>
      </c>
      <c r="H1106" s="9">
        <v>26</v>
      </c>
      <c r="I1106" s="3">
        <v>337.6</v>
      </c>
      <c r="J1106" s="9">
        <f t="shared" si="327"/>
        <v>9</v>
      </c>
      <c r="K1106" s="9">
        <v>4</v>
      </c>
      <c r="L1106" s="9">
        <v>5</v>
      </c>
      <c r="M1106" s="11">
        <f t="shared" si="328"/>
        <v>323.4</v>
      </c>
      <c r="N1106" s="3">
        <v>125.3</v>
      </c>
      <c r="O1106" s="3">
        <v>198.1</v>
      </c>
      <c r="P1106" s="72">
        <f t="shared" si="330"/>
        <v>11781462</v>
      </c>
      <c r="Q1106" s="72">
        <v>5552703.52</v>
      </c>
      <c r="R1106" s="72">
        <v>2491503.39</v>
      </c>
      <c r="S1106" s="72">
        <f t="shared" si="329"/>
        <v>3737255.0900000003</v>
      </c>
      <c r="T1106" s="56"/>
      <c r="Z1106" s="65"/>
      <c r="AA1106" s="65"/>
    </row>
    <row r="1107" spans="1:27" s="55" customFormat="1" ht="11.25" customHeight="1">
      <c r="A1107" s="6" t="s">
        <v>263</v>
      </c>
      <c r="B1107" s="6" t="s">
        <v>624</v>
      </c>
      <c r="C1107" s="7" t="s">
        <v>232</v>
      </c>
      <c r="D1107" s="10">
        <v>40865</v>
      </c>
      <c r="E1107" s="8">
        <v>42947</v>
      </c>
      <c r="F1107" s="8">
        <v>42978</v>
      </c>
      <c r="G1107" s="9">
        <v>27</v>
      </c>
      <c r="H1107" s="9">
        <v>27</v>
      </c>
      <c r="I1107" s="3">
        <v>163</v>
      </c>
      <c r="J1107" s="9">
        <f t="shared" si="327"/>
        <v>5</v>
      </c>
      <c r="K1107" s="9">
        <v>0</v>
      </c>
      <c r="L1107" s="9">
        <v>5</v>
      </c>
      <c r="M1107" s="11">
        <f t="shared" si="328"/>
        <v>132.9</v>
      </c>
      <c r="N1107" s="3">
        <v>0</v>
      </c>
      <c r="O1107" s="3">
        <v>132.9</v>
      </c>
      <c r="P1107" s="72">
        <f t="shared" si="330"/>
        <v>4841547</v>
      </c>
      <c r="Q1107" s="72">
        <v>2281862.39</v>
      </c>
      <c r="R1107" s="72">
        <v>1023873.844</v>
      </c>
      <c r="S1107" s="72">
        <f t="shared" si="329"/>
        <v>1535810.7659999998</v>
      </c>
      <c r="T1107" s="56"/>
      <c r="Z1107" s="65"/>
      <c r="AA1107" s="65"/>
    </row>
    <row r="1108" spans="1:27" s="55" customFormat="1" ht="11.25" customHeight="1">
      <c r="A1108" s="6" t="s">
        <v>262</v>
      </c>
      <c r="B1108" s="6" t="s">
        <v>627</v>
      </c>
      <c r="C1108" s="7" t="s">
        <v>237</v>
      </c>
      <c r="D1108" s="10">
        <v>40865</v>
      </c>
      <c r="E1108" s="8">
        <v>42947</v>
      </c>
      <c r="F1108" s="8">
        <v>42978</v>
      </c>
      <c r="G1108" s="9">
        <v>2</v>
      </c>
      <c r="H1108" s="9">
        <v>2</v>
      </c>
      <c r="I1108" s="3">
        <v>139.7</v>
      </c>
      <c r="J1108" s="9">
        <f t="shared" si="327"/>
        <v>2</v>
      </c>
      <c r="K1108" s="9">
        <v>1</v>
      </c>
      <c r="L1108" s="9">
        <v>1</v>
      </c>
      <c r="M1108" s="11">
        <f t="shared" si="328"/>
        <v>56.2</v>
      </c>
      <c r="N1108" s="3">
        <v>28.1</v>
      </c>
      <c r="O1108" s="3">
        <v>28.1</v>
      </c>
      <c r="P1108" s="72">
        <f t="shared" si="330"/>
        <v>2047366</v>
      </c>
      <c r="Q1108" s="72">
        <v>964941.06</v>
      </c>
      <c r="R1108" s="72">
        <v>432969.98</v>
      </c>
      <c r="S1108" s="72">
        <f t="shared" si="329"/>
        <v>649454.96</v>
      </c>
      <c r="T1108" s="56"/>
      <c r="Z1108" s="65"/>
      <c r="AA1108" s="65"/>
    </row>
    <row r="1109" spans="1:27" s="55" customFormat="1" ht="11.25" customHeight="1">
      <c r="A1109" s="6" t="s">
        <v>861</v>
      </c>
      <c r="B1109" s="6" t="s">
        <v>628</v>
      </c>
      <c r="C1109" s="7" t="s">
        <v>236</v>
      </c>
      <c r="D1109" s="10">
        <v>40865</v>
      </c>
      <c r="E1109" s="8">
        <v>42947</v>
      </c>
      <c r="F1109" s="8">
        <v>42978</v>
      </c>
      <c r="G1109" s="9">
        <v>8</v>
      </c>
      <c r="H1109" s="9">
        <v>8</v>
      </c>
      <c r="I1109" s="3">
        <v>94</v>
      </c>
      <c r="J1109" s="9">
        <f t="shared" si="327"/>
        <v>3</v>
      </c>
      <c r="K1109" s="9">
        <v>0</v>
      </c>
      <c r="L1109" s="9">
        <v>3</v>
      </c>
      <c r="M1109" s="11">
        <f t="shared" si="328"/>
        <v>94</v>
      </c>
      <c r="N1109" s="3">
        <v>0</v>
      </c>
      <c r="O1109" s="3">
        <v>94</v>
      </c>
      <c r="P1109" s="72">
        <f t="shared" si="330"/>
        <v>3424420</v>
      </c>
      <c r="Q1109" s="72">
        <v>1613958.35</v>
      </c>
      <c r="R1109" s="72">
        <v>724184.66</v>
      </c>
      <c r="S1109" s="72">
        <f t="shared" si="329"/>
        <v>1086276.9899999998</v>
      </c>
      <c r="T1109" s="56"/>
      <c r="Z1109" s="65"/>
      <c r="AA1109" s="65"/>
    </row>
    <row r="1110" spans="1:27" s="55" customFormat="1" ht="11.25" customHeight="1">
      <c r="A1110" s="6" t="s">
        <v>870</v>
      </c>
      <c r="B1110" s="6" t="s">
        <v>629</v>
      </c>
      <c r="C1110" s="7" t="s">
        <v>856</v>
      </c>
      <c r="D1110" s="10">
        <v>40865</v>
      </c>
      <c r="E1110" s="8">
        <v>42947</v>
      </c>
      <c r="F1110" s="8">
        <v>42978</v>
      </c>
      <c r="G1110" s="9">
        <v>10</v>
      </c>
      <c r="H1110" s="9">
        <v>10</v>
      </c>
      <c r="I1110" s="3">
        <v>173.4</v>
      </c>
      <c r="J1110" s="9">
        <f t="shared" si="327"/>
        <v>4</v>
      </c>
      <c r="K1110" s="9">
        <v>1</v>
      </c>
      <c r="L1110" s="9">
        <v>3</v>
      </c>
      <c r="M1110" s="11">
        <f t="shared" si="328"/>
        <v>173.4</v>
      </c>
      <c r="N1110" s="3">
        <v>43.4</v>
      </c>
      <c r="O1110" s="3">
        <v>130</v>
      </c>
      <c r="P1110" s="72">
        <f t="shared" si="330"/>
        <v>6316962</v>
      </c>
      <c r="Q1110" s="72">
        <v>2977238.07</v>
      </c>
      <c r="R1110" s="72">
        <v>1335889.57</v>
      </c>
      <c r="S1110" s="72">
        <f t="shared" si="329"/>
        <v>2003834.36</v>
      </c>
      <c r="T1110" s="56"/>
      <c r="Z1110" s="65"/>
      <c r="AA1110" s="65"/>
    </row>
    <row r="1111" spans="1:27" s="55" customFormat="1" ht="11.25" customHeight="1">
      <c r="A1111" s="6" t="s">
        <v>261</v>
      </c>
      <c r="B1111" s="6" t="s">
        <v>925</v>
      </c>
      <c r="C1111" s="7" t="s">
        <v>866</v>
      </c>
      <c r="D1111" s="10">
        <v>40865</v>
      </c>
      <c r="E1111" s="8">
        <v>42947</v>
      </c>
      <c r="F1111" s="8">
        <v>42978</v>
      </c>
      <c r="G1111" s="9">
        <v>20</v>
      </c>
      <c r="H1111" s="9">
        <v>20</v>
      </c>
      <c r="I1111" s="3">
        <v>140.5</v>
      </c>
      <c r="J1111" s="9">
        <f t="shared" si="327"/>
        <v>3</v>
      </c>
      <c r="K1111" s="9">
        <v>2</v>
      </c>
      <c r="L1111" s="9">
        <v>1</v>
      </c>
      <c r="M1111" s="11">
        <f t="shared" si="328"/>
        <v>124.3</v>
      </c>
      <c r="N1111" s="3">
        <v>81.8</v>
      </c>
      <c r="O1111" s="3">
        <v>42.5</v>
      </c>
      <c r="P1111" s="72">
        <f t="shared" si="330"/>
        <v>4528249</v>
      </c>
      <c r="Q1111" s="72">
        <v>2134202.38</v>
      </c>
      <c r="R1111" s="72">
        <v>957618.65</v>
      </c>
      <c r="S1111" s="72">
        <f t="shared" si="329"/>
        <v>1436427.9700000002</v>
      </c>
      <c r="T1111" s="56"/>
      <c r="Z1111" s="65"/>
      <c r="AA1111" s="65"/>
    </row>
    <row r="1112" spans="1:27" s="55" customFormat="1" ht="11.25" customHeight="1">
      <c r="A1112" s="6" t="s">
        <v>260</v>
      </c>
      <c r="B1112" s="6" t="s">
        <v>1150</v>
      </c>
      <c r="C1112" s="7" t="s">
        <v>234</v>
      </c>
      <c r="D1112" s="10">
        <v>40893</v>
      </c>
      <c r="E1112" s="8">
        <v>42947</v>
      </c>
      <c r="F1112" s="8">
        <v>42978</v>
      </c>
      <c r="G1112" s="9">
        <v>7</v>
      </c>
      <c r="H1112" s="9">
        <v>7</v>
      </c>
      <c r="I1112" s="3">
        <v>167.2</v>
      </c>
      <c r="J1112" s="9">
        <f t="shared" si="327"/>
        <v>2</v>
      </c>
      <c r="K1112" s="9">
        <v>0</v>
      </c>
      <c r="L1112" s="9">
        <v>2</v>
      </c>
      <c r="M1112" s="11">
        <f t="shared" si="328"/>
        <v>53.6</v>
      </c>
      <c r="N1112" s="3">
        <v>0</v>
      </c>
      <c r="O1112" s="3">
        <v>53.6</v>
      </c>
      <c r="P1112" s="72">
        <f t="shared" si="330"/>
        <v>1952648</v>
      </c>
      <c r="Q1112" s="72">
        <v>920299.66</v>
      </c>
      <c r="R1112" s="72">
        <v>412939.34</v>
      </c>
      <c r="S1112" s="72">
        <f t="shared" si="329"/>
        <v>619409</v>
      </c>
      <c r="T1112" s="56"/>
      <c r="Z1112" s="65"/>
      <c r="AA1112" s="65"/>
    </row>
    <row r="1113" spans="1:27" s="55" customFormat="1" ht="11.25" customHeight="1">
      <c r="A1113" s="6" t="s">
        <v>259</v>
      </c>
      <c r="B1113" s="6" t="s">
        <v>1151</v>
      </c>
      <c r="C1113" s="7" t="s">
        <v>244</v>
      </c>
      <c r="D1113" s="10">
        <v>40893</v>
      </c>
      <c r="E1113" s="8">
        <v>42947</v>
      </c>
      <c r="F1113" s="8">
        <v>42978</v>
      </c>
      <c r="G1113" s="9">
        <v>2</v>
      </c>
      <c r="H1113" s="9">
        <v>2</v>
      </c>
      <c r="I1113" s="3">
        <v>167.5</v>
      </c>
      <c r="J1113" s="9">
        <f t="shared" si="327"/>
        <v>1</v>
      </c>
      <c r="K1113" s="9">
        <v>0</v>
      </c>
      <c r="L1113" s="9">
        <v>1</v>
      </c>
      <c r="M1113" s="11">
        <f t="shared" si="328"/>
        <v>28.5</v>
      </c>
      <c r="N1113" s="3">
        <v>0</v>
      </c>
      <c r="O1113" s="3">
        <v>28.5</v>
      </c>
      <c r="P1113" s="72">
        <f t="shared" si="330"/>
        <v>1038255</v>
      </c>
      <c r="Q1113" s="72">
        <v>489338.44</v>
      </c>
      <c r="R1113" s="72">
        <v>219566.62</v>
      </c>
      <c r="S1113" s="72">
        <f t="shared" si="329"/>
        <v>329349.94000000006</v>
      </c>
      <c r="T1113" s="56"/>
      <c r="Z1113" s="65"/>
      <c r="AA1113" s="65"/>
    </row>
    <row r="1114" spans="1:27" s="55" customFormat="1" ht="11.25" customHeight="1">
      <c r="A1114" s="6" t="s">
        <v>258</v>
      </c>
      <c r="B1114" s="6" t="s">
        <v>2070</v>
      </c>
      <c r="C1114" s="7" t="s">
        <v>246</v>
      </c>
      <c r="D1114" s="10">
        <v>40893</v>
      </c>
      <c r="E1114" s="8">
        <v>42947</v>
      </c>
      <c r="F1114" s="8">
        <v>42978</v>
      </c>
      <c r="G1114" s="9">
        <v>6</v>
      </c>
      <c r="H1114" s="9">
        <v>6</v>
      </c>
      <c r="I1114" s="3">
        <v>115.6</v>
      </c>
      <c r="J1114" s="9">
        <f t="shared" si="327"/>
        <v>2</v>
      </c>
      <c r="K1114" s="9">
        <v>0</v>
      </c>
      <c r="L1114" s="9">
        <v>2</v>
      </c>
      <c r="M1114" s="11">
        <f t="shared" si="328"/>
        <v>48.2</v>
      </c>
      <c r="N1114" s="3">
        <v>0</v>
      </c>
      <c r="O1114" s="3">
        <v>48.2</v>
      </c>
      <c r="P1114" s="72">
        <f t="shared" si="330"/>
        <v>1755926</v>
      </c>
      <c r="Q1114" s="72">
        <v>827582.9</v>
      </c>
      <c r="R1114" s="72">
        <v>371337.24</v>
      </c>
      <c r="S1114" s="72">
        <f t="shared" si="329"/>
        <v>557005.86</v>
      </c>
      <c r="T1114" s="56"/>
      <c r="Z1114" s="65"/>
      <c r="AA1114" s="65"/>
    </row>
    <row r="1115" spans="1:27" s="55" customFormat="1" ht="11.25" customHeight="1">
      <c r="A1115" s="6" t="s">
        <v>257</v>
      </c>
      <c r="B1115" s="6" t="s">
        <v>2074</v>
      </c>
      <c r="C1115" s="7" t="s">
        <v>231</v>
      </c>
      <c r="D1115" s="10">
        <v>40893</v>
      </c>
      <c r="E1115" s="8">
        <v>42947</v>
      </c>
      <c r="F1115" s="8">
        <v>42978</v>
      </c>
      <c r="G1115" s="9">
        <v>11</v>
      </c>
      <c r="H1115" s="9">
        <v>11</v>
      </c>
      <c r="I1115" s="3">
        <v>165.7</v>
      </c>
      <c r="J1115" s="9">
        <f t="shared" si="327"/>
        <v>3</v>
      </c>
      <c r="K1115" s="9">
        <v>0</v>
      </c>
      <c r="L1115" s="9">
        <v>3</v>
      </c>
      <c r="M1115" s="11">
        <f t="shared" si="328"/>
        <v>80.8</v>
      </c>
      <c r="N1115" s="3">
        <v>0</v>
      </c>
      <c r="O1115" s="3">
        <v>80.8</v>
      </c>
      <c r="P1115" s="72">
        <f t="shared" si="330"/>
        <v>2943544</v>
      </c>
      <c r="Q1115" s="72">
        <v>1387317.39</v>
      </c>
      <c r="R1115" s="72">
        <v>622490.64</v>
      </c>
      <c r="S1115" s="72">
        <f t="shared" si="329"/>
        <v>933735.9700000001</v>
      </c>
      <c r="T1115" s="56"/>
      <c r="Z1115" s="65"/>
      <c r="AA1115" s="65"/>
    </row>
    <row r="1116" spans="1:27" s="55" customFormat="1" ht="11.25" customHeight="1">
      <c r="A1116" s="6" t="s">
        <v>251</v>
      </c>
      <c r="B1116" s="6" t="s">
        <v>2075</v>
      </c>
      <c r="C1116" s="7" t="s">
        <v>864</v>
      </c>
      <c r="D1116" s="10">
        <v>40893</v>
      </c>
      <c r="E1116" s="8">
        <v>42947</v>
      </c>
      <c r="F1116" s="8">
        <v>42978</v>
      </c>
      <c r="G1116" s="9">
        <v>8</v>
      </c>
      <c r="H1116" s="9">
        <v>8</v>
      </c>
      <c r="I1116" s="3">
        <v>162.9</v>
      </c>
      <c r="J1116" s="9">
        <f t="shared" si="327"/>
        <v>4</v>
      </c>
      <c r="K1116" s="9">
        <v>0</v>
      </c>
      <c r="L1116" s="9">
        <v>4</v>
      </c>
      <c r="M1116" s="11">
        <f t="shared" si="328"/>
        <v>108.5</v>
      </c>
      <c r="N1116" s="3">
        <v>0</v>
      </c>
      <c r="O1116" s="3">
        <v>108.5</v>
      </c>
      <c r="P1116" s="72">
        <f t="shared" si="330"/>
        <v>3952655</v>
      </c>
      <c r="Q1116" s="72">
        <v>1862920.01</v>
      </c>
      <c r="R1116" s="72">
        <v>835894</v>
      </c>
      <c r="S1116" s="72">
        <f t="shared" si="329"/>
        <v>1253840.99</v>
      </c>
      <c r="T1116" s="56"/>
      <c r="Z1116" s="65"/>
      <c r="AA1116" s="65"/>
    </row>
    <row r="1117" spans="1:27" s="55" customFormat="1" ht="11.25" customHeight="1">
      <c r="A1117" s="6" t="s">
        <v>250</v>
      </c>
      <c r="B1117" s="6" t="s">
        <v>2076</v>
      </c>
      <c r="C1117" s="7" t="s">
        <v>230</v>
      </c>
      <c r="D1117" s="10">
        <v>40893</v>
      </c>
      <c r="E1117" s="8">
        <v>42947</v>
      </c>
      <c r="F1117" s="8">
        <v>42978</v>
      </c>
      <c r="G1117" s="9">
        <v>6</v>
      </c>
      <c r="H1117" s="9">
        <v>6</v>
      </c>
      <c r="I1117" s="3">
        <v>177.2</v>
      </c>
      <c r="J1117" s="9">
        <f t="shared" si="327"/>
        <v>3</v>
      </c>
      <c r="K1117" s="9">
        <v>1</v>
      </c>
      <c r="L1117" s="9">
        <v>2</v>
      </c>
      <c r="M1117" s="11">
        <f t="shared" si="328"/>
        <v>142.9</v>
      </c>
      <c r="N1117" s="3">
        <v>34.9</v>
      </c>
      <c r="O1117" s="3">
        <v>108</v>
      </c>
      <c r="P1117" s="72">
        <f t="shared" si="330"/>
        <v>5205847</v>
      </c>
      <c r="Q1117" s="72">
        <v>2453560.09</v>
      </c>
      <c r="R1117" s="72">
        <v>1100914.76</v>
      </c>
      <c r="S1117" s="72">
        <f t="shared" si="329"/>
        <v>1651372.1500000001</v>
      </c>
      <c r="T1117" s="56"/>
      <c r="Z1117" s="65"/>
      <c r="AA1117" s="65"/>
    </row>
    <row r="1118" spans="1:27" s="55" customFormat="1" ht="11.25" customHeight="1">
      <c r="A1118" s="6" t="s">
        <v>249</v>
      </c>
      <c r="B1118" s="6" t="s">
        <v>2078</v>
      </c>
      <c r="C1118" s="7" t="s">
        <v>871</v>
      </c>
      <c r="D1118" s="10">
        <v>40893</v>
      </c>
      <c r="E1118" s="8">
        <v>42947</v>
      </c>
      <c r="F1118" s="8">
        <v>42978</v>
      </c>
      <c r="G1118" s="9">
        <v>9</v>
      </c>
      <c r="H1118" s="9">
        <v>9</v>
      </c>
      <c r="I1118" s="3">
        <v>79.6</v>
      </c>
      <c r="J1118" s="9">
        <f t="shared" si="327"/>
        <v>2</v>
      </c>
      <c r="K1118" s="9">
        <v>0</v>
      </c>
      <c r="L1118" s="9">
        <v>2</v>
      </c>
      <c r="M1118" s="11">
        <f t="shared" si="328"/>
        <v>79.6</v>
      </c>
      <c r="N1118" s="3">
        <v>0</v>
      </c>
      <c r="O1118" s="3">
        <v>79.6</v>
      </c>
      <c r="P1118" s="72">
        <f t="shared" si="330"/>
        <v>2899828</v>
      </c>
      <c r="Q1118" s="72">
        <v>1366713.67</v>
      </c>
      <c r="R1118" s="72">
        <v>613245.73</v>
      </c>
      <c r="S1118" s="72">
        <f t="shared" si="329"/>
        <v>919868.6000000001</v>
      </c>
      <c r="T1118" s="56"/>
      <c r="Z1118" s="65"/>
      <c r="AA1118" s="65"/>
    </row>
    <row r="1119" spans="1:27" s="55" customFormat="1" ht="11.25" customHeight="1">
      <c r="A1119" s="6" t="s">
        <v>248</v>
      </c>
      <c r="B1119" s="6" t="s">
        <v>836</v>
      </c>
      <c r="C1119" s="7" t="s">
        <v>869</v>
      </c>
      <c r="D1119" s="10">
        <v>40893</v>
      </c>
      <c r="E1119" s="8">
        <v>42947</v>
      </c>
      <c r="F1119" s="8">
        <v>42978</v>
      </c>
      <c r="G1119" s="9">
        <v>23</v>
      </c>
      <c r="H1119" s="9">
        <v>23</v>
      </c>
      <c r="I1119" s="3">
        <v>67.9</v>
      </c>
      <c r="J1119" s="9">
        <f t="shared" si="327"/>
        <v>1</v>
      </c>
      <c r="K1119" s="9">
        <v>0</v>
      </c>
      <c r="L1119" s="9">
        <v>1</v>
      </c>
      <c r="M1119" s="11">
        <f t="shared" si="328"/>
        <v>36.1</v>
      </c>
      <c r="N1119" s="3">
        <v>0</v>
      </c>
      <c r="O1119" s="3">
        <v>36.1</v>
      </c>
      <c r="P1119" s="72">
        <f t="shared" si="330"/>
        <v>1315123</v>
      </c>
      <c r="Q1119" s="72">
        <v>619828.69</v>
      </c>
      <c r="R1119" s="72">
        <v>278117.72</v>
      </c>
      <c r="S1119" s="72">
        <f t="shared" si="329"/>
        <v>417176.5900000001</v>
      </c>
      <c r="T1119" s="56"/>
      <c r="Z1119" s="65"/>
      <c r="AA1119" s="65"/>
    </row>
    <row r="1120" spans="1:27" s="55" customFormat="1" ht="11.25" customHeight="1">
      <c r="A1120" s="6" t="s">
        <v>232</v>
      </c>
      <c r="B1120" s="6" t="s">
        <v>630</v>
      </c>
      <c r="C1120" s="7" t="s">
        <v>235</v>
      </c>
      <c r="D1120" s="10">
        <v>40893</v>
      </c>
      <c r="E1120" s="8">
        <v>42947</v>
      </c>
      <c r="F1120" s="8">
        <v>42978</v>
      </c>
      <c r="G1120" s="9">
        <v>13</v>
      </c>
      <c r="H1120" s="9">
        <v>13</v>
      </c>
      <c r="I1120" s="3">
        <v>126.7</v>
      </c>
      <c r="J1120" s="9">
        <f t="shared" si="327"/>
        <v>3</v>
      </c>
      <c r="K1120" s="9">
        <v>0</v>
      </c>
      <c r="L1120" s="9">
        <v>3</v>
      </c>
      <c r="M1120" s="11">
        <f t="shared" si="328"/>
        <v>94.1</v>
      </c>
      <c r="N1120" s="3">
        <v>0</v>
      </c>
      <c r="O1120" s="3">
        <v>94.1</v>
      </c>
      <c r="P1120" s="72">
        <f t="shared" si="330"/>
        <v>3428063</v>
      </c>
      <c r="Q1120" s="72">
        <v>1615675.33</v>
      </c>
      <c r="R1120" s="72">
        <v>724955.07</v>
      </c>
      <c r="S1120" s="72">
        <f t="shared" si="329"/>
        <v>1087432.6</v>
      </c>
      <c r="T1120" s="56"/>
      <c r="Z1120" s="65"/>
      <c r="AA1120" s="65"/>
    </row>
    <row r="1121" spans="1:27" s="55" customFormat="1" ht="11.25" customHeight="1">
      <c r="A1121" s="6" t="s">
        <v>237</v>
      </c>
      <c r="B1121" s="6" t="s">
        <v>631</v>
      </c>
      <c r="C1121" s="7" t="s">
        <v>233</v>
      </c>
      <c r="D1121" s="10">
        <v>40893</v>
      </c>
      <c r="E1121" s="8">
        <v>42947</v>
      </c>
      <c r="F1121" s="8">
        <v>42978</v>
      </c>
      <c r="G1121" s="9">
        <v>5</v>
      </c>
      <c r="H1121" s="9">
        <v>5</v>
      </c>
      <c r="I1121" s="3">
        <v>84.2</v>
      </c>
      <c r="J1121" s="9">
        <f t="shared" si="327"/>
        <v>3</v>
      </c>
      <c r="K1121" s="9">
        <v>3</v>
      </c>
      <c r="L1121" s="9">
        <v>0</v>
      </c>
      <c r="M1121" s="11">
        <f t="shared" si="328"/>
        <v>84.2</v>
      </c>
      <c r="N1121" s="3">
        <v>84.2</v>
      </c>
      <c r="O1121" s="3">
        <v>0</v>
      </c>
      <c r="P1121" s="72">
        <f t="shared" si="330"/>
        <v>3067406</v>
      </c>
      <c r="Q1121" s="72">
        <v>1445694.61</v>
      </c>
      <c r="R1121" s="72">
        <v>648684.56</v>
      </c>
      <c r="S1121" s="72">
        <f t="shared" si="329"/>
        <v>973026.8299999998</v>
      </c>
      <c r="T1121" s="56"/>
      <c r="Z1121" s="65"/>
      <c r="AA1121" s="65"/>
    </row>
    <row r="1122" spans="1:27" s="55" customFormat="1" ht="11.25" customHeight="1">
      <c r="A1122" s="6" t="s">
        <v>236</v>
      </c>
      <c r="B1122" s="6" t="s">
        <v>615</v>
      </c>
      <c r="C1122" s="7" t="s">
        <v>253</v>
      </c>
      <c r="D1122" s="10">
        <v>40893</v>
      </c>
      <c r="E1122" s="8">
        <v>42947</v>
      </c>
      <c r="F1122" s="8">
        <v>42978</v>
      </c>
      <c r="G1122" s="9">
        <v>10</v>
      </c>
      <c r="H1122" s="9">
        <v>10</v>
      </c>
      <c r="I1122" s="3">
        <v>76</v>
      </c>
      <c r="J1122" s="9">
        <f t="shared" si="327"/>
        <v>2</v>
      </c>
      <c r="K1122" s="9">
        <v>0</v>
      </c>
      <c r="L1122" s="9">
        <v>2</v>
      </c>
      <c r="M1122" s="11">
        <f t="shared" si="328"/>
        <v>76</v>
      </c>
      <c r="N1122" s="3">
        <v>0</v>
      </c>
      <c r="O1122" s="3">
        <v>76</v>
      </c>
      <c r="P1122" s="72">
        <f t="shared" si="330"/>
        <v>2768680</v>
      </c>
      <c r="Q1122" s="72">
        <v>1304902.5</v>
      </c>
      <c r="R1122" s="72">
        <v>585511</v>
      </c>
      <c r="S1122" s="72">
        <f t="shared" si="329"/>
        <v>878266.5</v>
      </c>
      <c r="T1122" s="56"/>
      <c r="Z1122" s="65"/>
      <c r="AA1122" s="65"/>
    </row>
    <row r="1123" spans="1:27" s="55" customFormat="1" ht="11.25" customHeight="1">
      <c r="A1123" s="6" t="s">
        <v>856</v>
      </c>
      <c r="B1123" s="6" t="s">
        <v>1152</v>
      </c>
      <c r="C1123" s="7" t="s">
        <v>1531</v>
      </c>
      <c r="D1123" s="10">
        <v>40809</v>
      </c>
      <c r="E1123" s="8">
        <v>42947</v>
      </c>
      <c r="F1123" s="8">
        <v>42978</v>
      </c>
      <c r="G1123" s="9">
        <v>39</v>
      </c>
      <c r="H1123" s="9">
        <v>39</v>
      </c>
      <c r="I1123" s="3">
        <v>519.7</v>
      </c>
      <c r="J1123" s="9">
        <f t="shared" si="327"/>
        <v>17</v>
      </c>
      <c r="K1123" s="9">
        <v>10</v>
      </c>
      <c r="L1123" s="9">
        <v>7</v>
      </c>
      <c r="M1123" s="11">
        <f t="shared" si="328"/>
        <v>483.6</v>
      </c>
      <c r="N1123" s="3">
        <v>263.3</v>
      </c>
      <c r="O1123" s="3">
        <v>220.3</v>
      </c>
      <c r="P1123" s="72">
        <f t="shared" si="330"/>
        <v>17617548</v>
      </c>
      <c r="Q1123" s="72">
        <v>8303300.63</v>
      </c>
      <c r="R1123" s="72">
        <v>3725698.95</v>
      </c>
      <c r="S1123" s="72">
        <f t="shared" si="329"/>
        <v>5588548.420000001</v>
      </c>
      <c r="T1123" s="56"/>
      <c r="Z1123" s="65"/>
      <c r="AA1123" s="65"/>
    </row>
    <row r="1124" spans="1:27" s="55" customFormat="1" ht="11.25" customHeight="1">
      <c r="A1124" s="6" t="s">
        <v>866</v>
      </c>
      <c r="B1124" s="6" t="s">
        <v>2077</v>
      </c>
      <c r="C1124" s="7" t="s">
        <v>860</v>
      </c>
      <c r="D1124" s="10">
        <v>40844</v>
      </c>
      <c r="E1124" s="8">
        <v>42947</v>
      </c>
      <c r="F1124" s="8">
        <v>42978</v>
      </c>
      <c r="G1124" s="9">
        <v>11</v>
      </c>
      <c r="H1124" s="9">
        <v>11</v>
      </c>
      <c r="I1124" s="3">
        <v>167.4</v>
      </c>
      <c r="J1124" s="9">
        <f t="shared" si="327"/>
        <v>3</v>
      </c>
      <c r="K1124" s="9">
        <v>1</v>
      </c>
      <c r="L1124" s="9">
        <v>2</v>
      </c>
      <c r="M1124" s="11">
        <f t="shared" si="328"/>
        <v>96.5</v>
      </c>
      <c r="N1124" s="3">
        <v>32.4</v>
      </c>
      <c r="O1124" s="3">
        <v>64.1</v>
      </c>
      <c r="P1124" s="72">
        <f t="shared" si="330"/>
        <v>3515495</v>
      </c>
      <c r="Q1124" s="72">
        <v>1656882.78</v>
      </c>
      <c r="R1124" s="72">
        <v>743444.89</v>
      </c>
      <c r="S1124" s="72">
        <f t="shared" si="329"/>
        <v>1115167.33</v>
      </c>
      <c r="T1124" s="56"/>
      <c r="Z1124" s="65"/>
      <c r="AA1124" s="65"/>
    </row>
    <row r="1125" spans="1:27" s="55" customFormat="1" ht="11.25" customHeight="1">
      <c r="A1125" s="6" t="s">
        <v>234</v>
      </c>
      <c r="B1125" s="6" t="s">
        <v>2028</v>
      </c>
      <c r="C1125" s="7" t="s">
        <v>2226</v>
      </c>
      <c r="D1125" s="10">
        <v>40809</v>
      </c>
      <c r="E1125" s="8">
        <v>42947</v>
      </c>
      <c r="F1125" s="8">
        <v>42978</v>
      </c>
      <c r="G1125" s="9">
        <v>10</v>
      </c>
      <c r="H1125" s="9">
        <v>10</v>
      </c>
      <c r="I1125" s="3">
        <v>140.3</v>
      </c>
      <c r="J1125" s="9">
        <f t="shared" si="327"/>
        <v>2</v>
      </c>
      <c r="K1125" s="9">
        <v>1</v>
      </c>
      <c r="L1125" s="9">
        <v>1</v>
      </c>
      <c r="M1125" s="11">
        <f t="shared" si="328"/>
        <v>72.4</v>
      </c>
      <c r="N1125" s="3">
        <v>35.8</v>
      </c>
      <c r="O1125" s="3">
        <v>36.6</v>
      </c>
      <c r="P1125" s="72">
        <f t="shared" si="330"/>
        <v>2637532</v>
      </c>
      <c r="Q1125" s="72">
        <v>1243091.33</v>
      </c>
      <c r="R1125" s="72">
        <v>557776.27</v>
      </c>
      <c r="S1125" s="72">
        <f t="shared" si="329"/>
        <v>836664.3999999999</v>
      </c>
      <c r="T1125" s="56"/>
      <c r="Z1125" s="65"/>
      <c r="AA1125" s="65"/>
    </row>
    <row r="1126" spans="1:27" s="55" customFormat="1" ht="11.25" customHeight="1">
      <c r="A1126" s="6" t="s">
        <v>244</v>
      </c>
      <c r="B1126" s="6" t="s">
        <v>2029</v>
      </c>
      <c r="C1126" s="7" t="s">
        <v>2224</v>
      </c>
      <c r="D1126" s="10">
        <v>40809</v>
      </c>
      <c r="E1126" s="8">
        <v>42947</v>
      </c>
      <c r="F1126" s="8">
        <v>42978</v>
      </c>
      <c r="G1126" s="9">
        <v>7</v>
      </c>
      <c r="H1126" s="9">
        <v>7</v>
      </c>
      <c r="I1126" s="3">
        <v>126.4</v>
      </c>
      <c r="J1126" s="9">
        <f t="shared" si="327"/>
        <v>4</v>
      </c>
      <c r="K1126" s="9">
        <v>0</v>
      </c>
      <c r="L1126" s="9">
        <v>4</v>
      </c>
      <c r="M1126" s="11">
        <f t="shared" si="328"/>
        <v>126.4</v>
      </c>
      <c r="N1126" s="3">
        <v>0</v>
      </c>
      <c r="O1126" s="3">
        <v>126.4</v>
      </c>
      <c r="P1126" s="72">
        <f t="shared" si="330"/>
        <v>4604752</v>
      </c>
      <c r="Q1126" s="72">
        <v>2170258.89</v>
      </c>
      <c r="R1126" s="72">
        <v>973797.24</v>
      </c>
      <c r="S1126" s="72">
        <f t="shared" si="329"/>
        <v>1460695.8699999999</v>
      </c>
      <c r="T1126" s="56"/>
      <c r="Z1126" s="65"/>
      <c r="AA1126" s="65"/>
    </row>
    <row r="1127" spans="1:27" s="55" customFormat="1" ht="11.25" customHeight="1">
      <c r="A1127" s="6" t="s">
        <v>246</v>
      </c>
      <c r="B1127" s="6" t="s">
        <v>444</v>
      </c>
      <c r="C1127" s="7" t="s">
        <v>2223</v>
      </c>
      <c r="D1127" s="10">
        <v>40809</v>
      </c>
      <c r="E1127" s="8">
        <v>42947</v>
      </c>
      <c r="F1127" s="8">
        <v>42978</v>
      </c>
      <c r="G1127" s="9">
        <v>2</v>
      </c>
      <c r="H1127" s="9">
        <v>2</v>
      </c>
      <c r="I1127" s="3">
        <v>102.4</v>
      </c>
      <c r="J1127" s="9">
        <f>SUM(K1127:L1127)</f>
        <v>2</v>
      </c>
      <c r="K1127" s="9">
        <v>0</v>
      </c>
      <c r="L1127" s="9">
        <v>2</v>
      </c>
      <c r="M1127" s="11">
        <f>SUM(N1127:O1127)</f>
        <v>102.4</v>
      </c>
      <c r="N1127" s="3">
        <v>0</v>
      </c>
      <c r="O1127" s="3">
        <v>102.4</v>
      </c>
      <c r="P1127" s="72">
        <f t="shared" si="330"/>
        <v>3730432</v>
      </c>
      <c r="Q1127" s="72">
        <v>1758184.42</v>
      </c>
      <c r="R1127" s="72">
        <v>788899.03</v>
      </c>
      <c r="S1127" s="72">
        <f>P1127-Q1127-R1127</f>
        <v>1183348.55</v>
      </c>
      <c r="T1127" s="56"/>
      <c r="Z1127" s="65"/>
      <c r="AA1127" s="65"/>
    </row>
    <row r="1128" spans="1:27" s="55" customFormat="1" ht="11.25" customHeight="1">
      <c r="A1128" s="6" t="s">
        <v>245</v>
      </c>
      <c r="B1128" s="6" t="s">
        <v>445</v>
      </c>
      <c r="C1128" s="7" t="s">
        <v>853</v>
      </c>
      <c r="D1128" s="10">
        <v>40809</v>
      </c>
      <c r="E1128" s="8">
        <v>42947</v>
      </c>
      <c r="F1128" s="8">
        <v>42978</v>
      </c>
      <c r="G1128" s="9">
        <v>4</v>
      </c>
      <c r="H1128" s="9">
        <v>4</v>
      </c>
      <c r="I1128" s="3">
        <v>73.3</v>
      </c>
      <c r="J1128" s="9">
        <f>SUM(K1128:L1128)</f>
        <v>1</v>
      </c>
      <c r="K1128" s="9">
        <v>0</v>
      </c>
      <c r="L1128" s="9">
        <v>1</v>
      </c>
      <c r="M1128" s="11">
        <f>SUM(N1128:O1128)</f>
        <v>36.9</v>
      </c>
      <c r="N1128" s="3">
        <v>0</v>
      </c>
      <c r="O1128" s="3">
        <v>36.9</v>
      </c>
      <c r="P1128" s="72">
        <f t="shared" si="330"/>
        <v>1344267</v>
      </c>
      <c r="Q1128" s="72">
        <v>633564.5</v>
      </c>
      <c r="R1128" s="72">
        <v>284281</v>
      </c>
      <c r="S1128" s="72">
        <f>P1128-Q1128-R1128</f>
        <v>426421.5</v>
      </c>
      <c r="T1128" s="56"/>
      <c r="Z1128" s="65"/>
      <c r="AA1128" s="65"/>
    </row>
    <row r="1129" spans="1:27" s="55" customFormat="1" ht="11.25" customHeight="1">
      <c r="A1129" s="6" t="s">
        <v>231</v>
      </c>
      <c r="B1129" s="6" t="s">
        <v>446</v>
      </c>
      <c r="C1129" s="7" t="s">
        <v>2225</v>
      </c>
      <c r="D1129" s="10">
        <v>40809</v>
      </c>
      <c r="E1129" s="8">
        <v>42947</v>
      </c>
      <c r="F1129" s="8">
        <v>42978</v>
      </c>
      <c r="G1129" s="9">
        <v>6</v>
      </c>
      <c r="H1129" s="9">
        <v>6</v>
      </c>
      <c r="I1129" s="3">
        <v>96.2</v>
      </c>
      <c r="J1129" s="9">
        <f>SUM(K1129:L1129)</f>
        <v>3</v>
      </c>
      <c r="K1129" s="9">
        <v>2</v>
      </c>
      <c r="L1129" s="9">
        <v>1</v>
      </c>
      <c r="M1129" s="11">
        <f>SUM(N1129:O1129)</f>
        <v>72.1</v>
      </c>
      <c r="N1129" s="3">
        <v>50.3</v>
      </c>
      <c r="O1129" s="3">
        <v>21.8</v>
      </c>
      <c r="P1129" s="72">
        <f t="shared" si="330"/>
        <v>2626603</v>
      </c>
      <c r="Q1129" s="72">
        <v>1237940.4</v>
      </c>
      <c r="R1129" s="72">
        <v>555465.04</v>
      </c>
      <c r="S1129" s="72">
        <f>P1129-Q1129-R1129</f>
        <v>833197.56</v>
      </c>
      <c r="T1129" s="56"/>
      <c r="Z1129" s="65"/>
      <c r="AA1129" s="65"/>
    </row>
    <row r="1130" spans="1:27" s="55" customFormat="1" ht="11.25" customHeight="1">
      <c r="A1130" s="6" t="s">
        <v>864</v>
      </c>
      <c r="B1130" s="6" t="s">
        <v>2068</v>
      </c>
      <c r="C1130" s="7" t="s">
        <v>858</v>
      </c>
      <c r="D1130" s="10">
        <v>40844</v>
      </c>
      <c r="E1130" s="8">
        <v>42947</v>
      </c>
      <c r="F1130" s="8">
        <v>42978</v>
      </c>
      <c r="G1130" s="9">
        <v>3</v>
      </c>
      <c r="H1130" s="9">
        <v>3</v>
      </c>
      <c r="I1130" s="3">
        <v>106.8</v>
      </c>
      <c r="J1130" s="9">
        <f>SUM(K1130:L1130)</f>
        <v>2</v>
      </c>
      <c r="K1130" s="9">
        <v>0</v>
      </c>
      <c r="L1130" s="9">
        <v>2</v>
      </c>
      <c r="M1130" s="11">
        <f>SUM(N1130:O1130)</f>
        <v>53.1</v>
      </c>
      <c r="N1130" s="3">
        <v>0</v>
      </c>
      <c r="O1130" s="3">
        <v>53.1</v>
      </c>
      <c r="P1130" s="72">
        <f t="shared" si="330"/>
        <v>1934433</v>
      </c>
      <c r="Q1130" s="72">
        <v>911714.77</v>
      </c>
      <c r="R1130" s="72">
        <v>409087.29</v>
      </c>
      <c r="S1130" s="72">
        <f>P1130-Q1130-R1130</f>
        <v>613630.94</v>
      </c>
      <c r="T1130" s="56"/>
      <c r="Z1130" s="65"/>
      <c r="AA1130" s="65"/>
    </row>
    <row r="1131" spans="1:27" s="55" customFormat="1" ht="21">
      <c r="A1131" s="99"/>
      <c r="B1131" s="6" t="s">
        <v>1356</v>
      </c>
      <c r="C1131" s="7"/>
      <c r="D1131" s="10"/>
      <c r="E1131" s="8"/>
      <c r="F1131" s="8"/>
      <c r="G1131" s="9"/>
      <c r="H1131" s="9"/>
      <c r="I1131" s="11"/>
      <c r="J1131" s="9"/>
      <c r="K1131" s="9"/>
      <c r="L1131" s="9"/>
      <c r="M1131" s="11"/>
      <c r="N1131" s="11"/>
      <c r="O1131" s="11"/>
      <c r="P1131" s="11"/>
      <c r="Q1131" s="72"/>
      <c r="R1131" s="72"/>
      <c r="S1131" s="72"/>
      <c r="T1131" s="56"/>
      <c r="Z1131" s="65"/>
      <c r="AA1131" s="65"/>
    </row>
    <row r="1132" spans="1:27" s="55" customFormat="1" ht="31.5">
      <c r="A1132" s="99"/>
      <c r="B1132" s="30" t="s">
        <v>1019</v>
      </c>
      <c r="C1132" s="5" t="s">
        <v>1721</v>
      </c>
      <c r="D1132" s="10" t="s">
        <v>1721</v>
      </c>
      <c r="E1132" s="5" t="s">
        <v>1721</v>
      </c>
      <c r="F1132" s="5" t="s">
        <v>1721</v>
      </c>
      <c r="G1132" s="84">
        <f>SUM(G1133:G1156)</f>
        <v>271</v>
      </c>
      <c r="H1132" s="84">
        <f aca="true" t="shared" si="331" ref="H1132:S1132">SUM(H1133:H1156)</f>
        <v>271</v>
      </c>
      <c r="I1132" s="72">
        <f>SUM(I1133:I1156)</f>
        <v>4361.7</v>
      </c>
      <c r="J1132" s="84">
        <f t="shared" si="331"/>
        <v>109</v>
      </c>
      <c r="K1132" s="84">
        <f t="shared" si="331"/>
        <v>69</v>
      </c>
      <c r="L1132" s="84">
        <f t="shared" si="331"/>
        <v>40</v>
      </c>
      <c r="M1132" s="72">
        <f>SUM(M1133:M1156)</f>
        <v>3959.9000000000005</v>
      </c>
      <c r="N1132" s="72">
        <f t="shared" si="331"/>
        <v>2356.3</v>
      </c>
      <c r="O1132" s="72">
        <f t="shared" si="331"/>
        <v>1603.5999999999997</v>
      </c>
      <c r="P1132" s="72">
        <f t="shared" si="331"/>
        <v>144259157</v>
      </c>
      <c r="Q1132" s="72">
        <f t="shared" si="331"/>
        <v>67990571.08000001</v>
      </c>
      <c r="R1132" s="72">
        <f t="shared" si="331"/>
        <v>30507434.37</v>
      </c>
      <c r="S1132" s="72">
        <f t="shared" si="331"/>
        <v>45761151.550000004</v>
      </c>
      <c r="T1132" s="56"/>
      <c r="Z1132" s="65"/>
      <c r="AA1132" s="65"/>
    </row>
    <row r="1133" spans="1:27" s="55" customFormat="1" ht="10.5">
      <c r="A1133" s="6" t="s">
        <v>230</v>
      </c>
      <c r="B1133" s="6" t="s">
        <v>1828</v>
      </c>
      <c r="C1133" s="7" t="s">
        <v>2217</v>
      </c>
      <c r="D1133" s="10">
        <v>39057</v>
      </c>
      <c r="E1133" s="8">
        <v>42947</v>
      </c>
      <c r="F1133" s="8">
        <v>42978</v>
      </c>
      <c r="G1133" s="9">
        <v>11</v>
      </c>
      <c r="H1133" s="9">
        <v>11</v>
      </c>
      <c r="I1133" s="3">
        <v>215.7</v>
      </c>
      <c r="J1133" s="9">
        <f aca="true" t="shared" si="332" ref="J1133:J1154">SUM(K1133:L1133)</f>
        <v>3</v>
      </c>
      <c r="K1133" s="9">
        <v>0</v>
      </c>
      <c r="L1133" s="9">
        <v>3</v>
      </c>
      <c r="M1133" s="11">
        <f aca="true" t="shared" si="333" ref="M1133:M1156">SUM(N1133:O1133)</f>
        <v>167.9</v>
      </c>
      <c r="N1133" s="3">
        <v>0</v>
      </c>
      <c r="O1133" s="3">
        <v>167.9</v>
      </c>
      <c r="P1133" s="11">
        <f aca="true" t="shared" si="334" ref="P1133:P1176">M1133*36430</f>
        <v>6116597</v>
      </c>
      <c r="Q1133" s="72">
        <v>2882804.33</v>
      </c>
      <c r="R1133" s="72">
        <v>1293517.07</v>
      </c>
      <c r="S1133" s="72">
        <f aca="true" t="shared" si="335" ref="S1133:S1156">P1133-Q1133-R1133</f>
        <v>1940275.5999999999</v>
      </c>
      <c r="T1133" s="56"/>
      <c r="Z1133" s="65"/>
      <c r="AA1133" s="65"/>
    </row>
    <row r="1134" spans="1:27" s="55" customFormat="1" ht="10.5">
      <c r="A1134" s="6" t="s">
        <v>871</v>
      </c>
      <c r="B1134" s="6" t="s">
        <v>1829</v>
      </c>
      <c r="C1134" s="7" t="s">
        <v>1727</v>
      </c>
      <c r="D1134" s="10">
        <v>39063</v>
      </c>
      <c r="E1134" s="8">
        <v>42947</v>
      </c>
      <c r="F1134" s="8">
        <v>42978</v>
      </c>
      <c r="G1134" s="9">
        <v>11</v>
      </c>
      <c r="H1134" s="9">
        <v>11</v>
      </c>
      <c r="I1134" s="3">
        <v>216.6</v>
      </c>
      <c r="J1134" s="9">
        <f t="shared" si="332"/>
        <v>5</v>
      </c>
      <c r="K1134" s="9">
        <v>3</v>
      </c>
      <c r="L1134" s="9">
        <v>2</v>
      </c>
      <c r="M1134" s="11">
        <f t="shared" si="333"/>
        <v>216.6</v>
      </c>
      <c r="N1134" s="3">
        <v>106.3</v>
      </c>
      <c r="O1134" s="3">
        <v>110.3</v>
      </c>
      <c r="P1134" s="11">
        <f t="shared" si="334"/>
        <v>7890738</v>
      </c>
      <c r="Q1134" s="72">
        <v>3718972.12</v>
      </c>
      <c r="R1134" s="72">
        <v>1668706.35</v>
      </c>
      <c r="S1134" s="72">
        <f t="shared" si="335"/>
        <v>2503059.53</v>
      </c>
      <c r="T1134" s="56"/>
      <c r="Z1134" s="65"/>
      <c r="AA1134" s="65"/>
    </row>
    <row r="1135" spans="1:27" s="55" customFormat="1" ht="10.5">
      <c r="A1135" s="6" t="s">
        <v>869</v>
      </c>
      <c r="B1135" s="6" t="s">
        <v>1831</v>
      </c>
      <c r="C1135" s="7" t="s">
        <v>1518</v>
      </c>
      <c r="D1135" s="10">
        <v>39022</v>
      </c>
      <c r="E1135" s="8">
        <v>42947</v>
      </c>
      <c r="F1135" s="8">
        <v>42978</v>
      </c>
      <c r="G1135" s="9">
        <v>9</v>
      </c>
      <c r="H1135" s="9">
        <v>9</v>
      </c>
      <c r="I1135" s="3">
        <v>86.1</v>
      </c>
      <c r="J1135" s="9">
        <f t="shared" si="332"/>
        <v>2</v>
      </c>
      <c r="K1135" s="9">
        <v>0</v>
      </c>
      <c r="L1135" s="9">
        <v>2</v>
      </c>
      <c r="M1135" s="11">
        <f t="shared" si="333"/>
        <v>78.9</v>
      </c>
      <c r="N1135" s="3">
        <v>0</v>
      </c>
      <c r="O1135" s="3">
        <v>78.9</v>
      </c>
      <c r="P1135" s="11">
        <f t="shared" si="334"/>
        <v>2874327</v>
      </c>
      <c r="Q1135" s="72">
        <v>1354694.83</v>
      </c>
      <c r="R1135" s="72">
        <v>607852.87</v>
      </c>
      <c r="S1135" s="72">
        <f t="shared" si="335"/>
        <v>911779.2999999999</v>
      </c>
      <c r="T1135" s="56"/>
      <c r="Z1135" s="65"/>
      <c r="AA1135" s="65"/>
    </row>
    <row r="1136" spans="1:27" s="55" customFormat="1" ht="10.5">
      <c r="A1136" s="6" t="s">
        <v>235</v>
      </c>
      <c r="B1136" s="6" t="s">
        <v>1832</v>
      </c>
      <c r="C1136" s="7" t="s">
        <v>1523</v>
      </c>
      <c r="D1136" s="10">
        <v>39022</v>
      </c>
      <c r="E1136" s="8">
        <v>42947</v>
      </c>
      <c r="F1136" s="8">
        <v>42978</v>
      </c>
      <c r="G1136" s="9">
        <v>5</v>
      </c>
      <c r="H1136" s="9">
        <v>5</v>
      </c>
      <c r="I1136" s="3">
        <v>251.2</v>
      </c>
      <c r="J1136" s="9">
        <f t="shared" si="332"/>
        <v>1</v>
      </c>
      <c r="K1136" s="9">
        <v>0</v>
      </c>
      <c r="L1136" s="9">
        <v>1</v>
      </c>
      <c r="M1136" s="11">
        <f t="shared" si="333"/>
        <v>44.3</v>
      </c>
      <c r="N1136" s="3">
        <v>0</v>
      </c>
      <c r="O1136" s="3">
        <v>44.3</v>
      </c>
      <c r="P1136" s="11">
        <f t="shared" si="334"/>
        <v>1613849</v>
      </c>
      <c r="Q1136" s="72">
        <v>760620.8</v>
      </c>
      <c r="R1136" s="72">
        <v>341291.28</v>
      </c>
      <c r="S1136" s="72">
        <f t="shared" si="335"/>
        <v>511936.9199999999</v>
      </c>
      <c r="T1136" s="56"/>
      <c r="Z1136" s="65"/>
      <c r="AA1136" s="65"/>
    </row>
    <row r="1137" spans="1:27" s="55" customFormat="1" ht="10.5">
      <c r="A1137" s="6" t="s">
        <v>233</v>
      </c>
      <c r="B1137" s="6" t="s">
        <v>645</v>
      </c>
      <c r="C1137" s="7" t="s">
        <v>1523</v>
      </c>
      <c r="D1137" s="10">
        <v>40310</v>
      </c>
      <c r="E1137" s="8">
        <v>42947</v>
      </c>
      <c r="F1137" s="8">
        <v>42978</v>
      </c>
      <c r="G1137" s="9">
        <v>15</v>
      </c>
      <c r="H1137" s="9">
        <v>15</v>
      </c>
      <c r="I1137" s="3">
        <v>155.5</v>
      </c>
      <c r="J1137" s="9">
        <f t="shared" si="332"/>
        <v>5</v>
      </c>
      <c r="K1137" s="9">
        <v>1</v>
      </c>
      <c r="L1137" s="9">
        <v>4</v>
      </c>
      <c r="M1137" s="11">
        <f t="shared" si="333"/>
        <v>155.5</v>
      </c>
      <c r="N1137" s="3">
        <v>29.9</v>
      </c>
      <c r="O1137" s="3">
        <v>125.6</v>
      </c>
      <c r="P1137" s="11">
        <f t="shared" si="334"/>
        <v>5664865</v>
      </c>
      <c r="Q1137" s="72">
        <v>2669899.19</v>
      </c>
      <c r="R1137" s="72">
        <v>1197986.32</v>
      </c>
      <c r="S1137" s="72">
        <f t="shared" si="335"/>
        <v>1796979.49</v>
      </c>
      <c r="T1137" s="56"/>
      <c r="Z1137" s="65"/>
      <c r="AA1137" s="65"/>
    </row>
    <row r="1138" spans="1:27" s="55" customFormat="1" ht="10.5">
      <c r="A1138" s="6" t="s">
        <v>253</v>
      </c>
      <c r="B1138" s="6" t="s">
        <v>646</v>
      </c>
      <c r="C1138" s="7" t="s">
        <v>1730</v>
      </c>
      <c r="D1138" s="10">
        <v>40310</v>
      </c>
      <c r="E1138" s="8">
        <v>42947</v>
      </c>
      <c r="F1138" s="8">
        <v>42978</v>
      </c>
      <c r="G1138" s="9">
        <v>5</v>
      </c>
      <c r="H1138" s="9">
        <v>5</v>
      </c>
      <c r="I1138" s="3">
        <v>150.6</v>
      </c>
      <c r="J1138" s="9">
        <f t="shared" si="332"/>
        <v>4</v>
      </c>
      <c r="K1138" s="9">
        <v>4</v>
      </c>
      <c r="L1138" s="9">
        <v>0</v>
      </c>
      <c r="M1138" s="11">
        <f t="shared" si="333"/>
        <v>150.6</v>
      </c>
      <c r="N1138" s="3">
        <v>150.6</v>
      </c>
      <c r="O1138" s="3">
        <v>0</v>
      </c>
      <c r="P1138" s="11">
        <f t="shared" si="334"/>
        <v>5486358</v>
      </c>
      <c r="Q1138" s="72">
        <v>2585767.32</v>
      </c>
      <c r="R1138" s="72">
        <v>1160236.27</v>
      </c>
      <c r="S1138" s="72">
        <f t="shared" si="335"/>
        <v>1740354.4100000001</v>
      </c>
      <c r="T1138" s="56"/>
      <c r="Z1138" s="65"/>
      <c r="AA1138" s="65"/>
    </row>
    <row r="1139" spans="1:27" s="55" customFormat="1" ht="10.5">
      <c r="A1139" s="6" t="s">
        <v>247</v>
      </c>
      <c r="B1139" s="6" t="s">
        <v>644</v>
      </c>
      <c r="C1139" s="7" t="s">
        <v>1518</v>
      </c>
      <c r="D1139" s="10">
        <v>40310</v>
      </c>
      <c r="E1139" s="8">
        <v>42947</v>
      </c>
      <c r="F1139" s="8">
        <v>42978</v>
      </c>
      <c r="G1139" s="9">
        <v>21</v>
      </c>
      <c r="H1139" s="9">
        <v>21</v>
      </c>
      <c r="I1139" s="3">
        <v>241.9</v>
      </c>
      <c r="J1139" s="9">
        <f t="shared" si="332"/>
        <v>6</v>
      </c>
      <c r="K1139" s="9">
        <v>4</v>
      </c>
      <c r="L1139" s="9">
        <v>2</v>
      </c>
      <c r="M1139" s="11">
        <f t="shared" si="333"/>
        <v>212.20000000000002</v>
      </c>
      <c r="N1139" s="3">
        <v>149.3</v>
      </c>
      <c r="O1139" s="3">
        <v>62.9</v>
      </c>
      <c r="P1139" s="11">
        <f t="shared" si="334"/>
        <v>7730446.000000001</v>
      </c>
      <c r="Q1139" s="72">
        <v>3643425.13</v>
      </c>
      <c r="R1139" s="72">
        <v>1634808.35</v>
      </c>
      <c r="S1139" s="72">
        <f t="shared" si="335"/>
        <v>2452212.520000001</v>
      </c>
      <c r="T1139" s="56"/>
      <c r="Z1139" s="65"/>
      <c r="AA1139" s="65"/>
    </row>
    <row r="1140" spans="1:27" s="55" customFormat="1" ht="10.5">
      <c r="A1140" s="6" t="s">
        <v>238</v>
      </c>
      <c r="B1140" s="6" t="s">
        <v>648</v>
      </c>
      <c r="C1140" s="7" t="s">
        <v>1521</v>
      </c>
      <c r="D1140" s="10">
        <v>40448</v>
      </c>
      <c r="E1140" s="8">
        <v>42947</v>
      </c>
      <c r="F1140" s="8">
        <v>42978</v>
      </c>
      <c r="G1140" s="9">
        <v>11</v>
      </c>
      <c r="H1140" s="9">
        <v>11</v>
      </c>
      <c r="I1140" s="3">
        <v>154.9</v>
      </c>
      <c r="J1140" s="9">
        <f t="shared" si="332"/>
        <v>4</v>
      </c>
      <c r="K1140" s="9">
        <v>3</v>
      </c>
      <c r="L1140" s="9">
        <v>1</v>
      </c>
      <c r="M1140" s="11">
        <f t="shared" si="333"/>
        <v>154.89999999999998</v>
      </c>
      <c r="N1140" s="3">
        <v>113.6</v>
      </c>
      <c r="O1140" s="3">
        <v>41.3</v>
      </c>
      <c r="P1140" s="11">
        <f t="shared" si="334"/>
        <v>5643006.999999999</v>
      </c>
      <c r="Q1140" s="72">
        <v>2659597.33</v>
      </c>
      <c r="R1140" s="72">
        <v>1193363.87</v>
      </c>
      <c r="S1140" s="72">
        <f t="shared" si="335"/>
        <v>1790045.7999999989</v>
      </c>
      <c r="T1140" s="56"/>
      <c r="Z1140" s="65"/>
      <c r="AA1140" s="65"/>
    </row>
    <row r="1141" spans="1:27" s="55" customFormat="1" ht="10.5">
      <c r="A1141" s="6" t="s">
        <v>307</v>
      </c>
      <c r="B1141" s="6" t="s">
        <v>637</v>
      </c>
      <c r="C1141" s="7" t="s">
        <v>1524</v>
      </c>
      <c r="D1141" s="10">
        <v>40310</v>
      </c>
      <c r="E1141" s="8">
        <v>42947</v>
      </c>
      <c r="F1141" s="8">
        <v>42978</v>
      </c>
      <c r="G1141" s="9">
        <v>15</v>
      </c>
      <c r="H1141" s="9">
        <v>15</v>
      </c>
      <c r="I1141" s="3">
        <v>314</v>
      </c>
      <c r="J1141" s="9">
        <f t="shared" si="332"/>
        <v>7</v>
      </c>
      <c r="K1141" s="9">
        <v>5</v>
      </c>
      <c r="L1141" s="9">
        <v>2</v>
      </c>
      <c r="M1141" s="11">
        <f t="shared" si="333"/>
        <v>314</v>
      </c>
      <c r="N1141" s="3">
        <v>192.2</v>
      </c>
      <c r="O1141" s="3">
        <v>121.8</v>
      </c>
      <c r="P1141" s="11">
        <f t="shared" si="334"/>
        <v>11439020</v>
      </c>
      <c r="Q1141" s="72">
        <v>5391307.69</v>
      </c>
      <c r="R1141" s="72">
        <v>2419084.92</v>
      </c>
      <c r="S1141" s="72">
        <f t="shared" si="335"/>
        <v>3628627.3899999997</v>
      </c>
      <c r="T1141" s="56"/>
      <c r="Z1141" s="65"/>
      <c r="AA1141" s="65"/>
    </row>
    <row r="1142" spans="1:27" s="55" customFormat="1" ht="10.5">
      <c r="A1142" s="6" t="s">
        <v>308</v>
      </c>
      <c r="B1142" s="6" t="s">
        <v>636</v>
      </c>
      <c r="C1142" s="7" t="s">
        <v>1520</v>
      </c>
      <c r="D1142" s="10">
        <v>40310</v>
      </c>
      <c r="E1142" s="8">
        <v>42947</v>
      </c>
      <c r="F1142" s="8">
        <v>42978</v>
      </c>
      <c r="G1142" s="9">
        <v>12</v>
      </c>
      <c r="H1142" s="9">
        <v>12</v>
      </c>
      <c r="I1142" s="3">
        <v>179.3</v>
      </c>
      <c r="J1142" s="9">
        <f t="shared" si="332"/>
        <v>4</v>
      </c>
      <c r="K1142" s="9">
        <v>2</v>
      </c>
      <c r="L1142" s="9">
        <v>2</v>
      </c>
      <c r="M1142" s="11">
        <f t="shared" si="333"/>
        <v>136.89999999999998</v>
      </c>
      <c r="N1142" s="3">
        <v>47.3</v>
      </c>
      <c r="O1142" s="3">
        <v>89.6</v>
      </c>
      <c r="P1142" s="11">
        <f t="shared" si="334"/>
        <v>4987266.999999999</v>
      </c>
      <c r="Q1142" s="72">
        <v>2350541.47</v>
      </c>
      <c r="R1142" s="72">
        <v>1054690.21</v>
      </c>
      <c r="S1142" s="72">
        <f t="shared" si="335"/>
        <v>1582035.319999999</v>
      </c>
      <c r="T1142" s="56"/>
      <c r="Z1142" s="65"/>
      <c r="AA1142" s="65"/>
    </row>
    <row r="1143" spans="1:27" s="55" customFormat="1" ht="10.5">
      <c r="A1143" s="6" t="s">
        <v>309</v>
      </c>
      <c r="B1143" s="6" t="s">
        <v>638</v>
      </c>
      <c r="C1143" s="7" t="s">
        <v>1522</v>
      </c>
      <c r="D1143" s="10">
        <v>40310</v>
      </c>
      <c r="E1143" s="8">
        <v>42947</v>
      </c>
      <c r="F1143" s="8">
        <v>42978</v>
      </c>
      <c r="G1143" s="9">
        <v>7</v>
      </c>
      <c r="H1143" s="9">
        <v>7</v>
      </c>
      <c r="I1143" s="3">
        <v>128.6</v>
      </c>
      <c r="J1143" s="9">
        <f t="shared" si="332"/>
        <v>4</v>
      </c>
      <c r="K1143" s="9">
        <v>3</v>
      </c>
      <c r="L1143" s="9">
        <v>1</v>
      </c>
      <c r="M1143" s="11">
        <f t="shared" si="333"/>
        <v>128.6</v>
      </c>
      <c r="N1143" s="3">
        <v>100.7</v>
      </c>
      <c r="O1143" s="3">
        <v>27.9</v>
      </c>
      <c r="P1143" s="11">
        <f t="shared" si="334"/>
        <v>4684898</v>
      </c>
      <c r="Q1143" s="72">
        <v>2208032.39</v>
      </c>
      <c r="R1143" s="72">
        <v>990746.24</v>
      </c>
      <c r="S1143" s="72">
        <f t="shared" si="335"/>
        <v>1486119.3699999999</v>
      </c>
      <c r="T1143" s="56"/>
      <c r="Z1143" s="65"/>
      <c r="AA1143" s="65"/>
    </row>
    <row r="1144" spans="1:27" s="55" customFormat="1" ht="10.5">
      <c r="A1144" s="6" t="s">
        <v>1378</v>
      </c>
      <c r="B1144" s="6" t="s">
        <v>640</v>
      </c>
      <c r="C1144" s="7" t="s">
        <v>2218</v>
      </c>
      <c r="D1144" s="10">
        <v>40448</v>
      </c>
      <c r="E1144" s="8">
        <v>42947</v>
      </c>
      <c r="F1144" s="8">
        <v>42978</v>
      </c>
      <c r="G1144" s="9">
        <v>9</v>
      </c>
      <c r="H1144" s="9">
        <v>9</v>
      </c>
      <c r="I1144" s="3">
        <v>170.7</v>
      </c>
      <c r="J1144" s="9">
        <f t="shared" si="332"/>
        <v>5</v>
      </c>
      <c r="K1144" s="9">
        <v>4</v>
      </c>
      <c r="L1144" s="9">
        <v>1</v>
      </c>
      <c r="M1144" s="11">
        <f t="shared" si="333"/>
        <v>144.2</v>
      </c>
      <c r="N1144" s="3">
        <v>108.8</v>
      </c>
      <c r="O1144" s="3">
        <v>35.4</v>
      </c>
      <c r="P1144" s="11">
        <f t="shared" si="334"/>
        <v>5253206</v>
      </c>
      <c r="Q1144" s="72">
        <v>2475880.79</v>
      </c>
      <c r="R1144" s="72">
        <v>1110930.08</v>
      </c>
      <c r="S1144" s="72">
        <f t="shared" si="335"/>
        <v>1666395.13</v>
      </c>
      <c r="T1144" s="56"/>
      <c r="Z1144" s="65"/>
      <c r="AA1144" s="65"/>
    </row>
    <row r="1145" spans="1:27" s="55" customFormat="1" ht="10.5">
      <c r="A1145" s="6" t="s">
        <v>1377</v>
      </c>
      <c r="B1145" s="6" t="s">
        <v>651</v>
      </c>
      <c r="C1145" s="7" t="s">
        <v>1723</v>
      </c>
      <c r="D1145" s="10">
        <v>40448</v>
      </c>
      <c r="E1145" s="8">
        <v>42947</v>
      </c>
      <c r="F1145" s="8">
        <v>42978</v>
      </c>
      <c r="G1145" s="9">
        <v>9</v>
      </c>
      <c r="H1145" s="9">
        <v>9</v>
      </c>
      <c r="I1145" s="3">
        <v>192.8</v>
      </c>
      <c r="J1145" s="9">
        <f t="shared" si="332"/>
        <v>5</v>
      </c>
      <c r="K1145" s="9">
        <v>3</v>
      </c>
      <c r="L1145" s="9">
        <v>2</v>
      </c>
      <c r="M1145" s="11">
        <f t="shared" si="333"/>
        <v>192.8</v>
      </c>
      <c r="N1145" s="3">
        <v>99.8</v>
      </c>
      <c r="O1145" s="3">
        <v>93</v>
      </c>
      <c r="P1145" s="11">
        <f t="shared" si="334"/>
        <v>7023704</v>
      </c>
      <c r="Q1145" s="72">
        <v>3310331.6</v>
      </c>
      <c r="R1145" s="72">
        <v>1485348.96</v>
      </c>
      <c r="S1145" s="72">
        <f t="shared" si="335"/>
        <v>2228023.44</v>
      </c>
      <c r="T1145" s="56"/>
      <c r="Z1145" s="65"/>
      <c r="AA1145" s="65"/>
    </row>
    <row r="1146" spans="1:27" s="55" customFormat="1" ht="10.5">
      <c r="A1146" s="6" t="s">
        <v>310</v>
      </c>
      <c r="B1146" s="6" t="s">
        <v>643</v>
      </c>
      <c r="C1146" s="7" t="s">
        <v>1529</v>
      </c>
      <c r="D1146" s="10">
        <v>40448</v>
      </c>
      <c r="E1146" s="8">
        <v>42947</v>
      </c>
      <c r="F1146" s="8">
        <v>42978</v>
      </c>
      <c r="G1146" s="9">
        <v>22</v>
      </c>
      <c r="H1146" s="9">
        <v>22</v>
      </c>
      <c r="I1146" s="3">
        <v>245.2</v>
      </c>
      <c r="J1146" s="9">
        <f t="shared" si="332"/>
        <v>8</v>
      </c>
      <c r="K1146" s="9">
        <v>5</v>
      </c>
      <c r="L1146" s="9">
        <v>3</v>
      </c>
      <c r="M1146" s="11">
        <f t="shared" si="333"/>
        <v>226.8</v>
      </c>
      <c r="N1146" s="3">
        <v>122.1</v>
      </c>
      <c r="O1146" s="3">
        <v>104.7</v>
      </c>
      <c r="P1146" s="11">
        <f t="shared" si="334"/>
        <v>8262324</v>
      </c>
      <c r="Q1146" s="72">
        <v>3894103.77</v>
      </c>
      <c r="R1146" s="72">
        <v>1747288.09</v>
      </c>
      <c r="S1146" s="72">
        <f t="shared" si="335"/>
        <v>2620932.1400000006</v>
      </c>
      <c r="T1146" s="56"/>
      <c r="Z1146" s="65"/>
      <c r="AA1146" s="65"/>
    </row>
    <row r="1147" spans="1:27" s="55" customFormat="1" ht="11.25" customHeight="1">
      <c r="A1147" s="6" t="s">
        <v>311</v>
      </c>
      <c r="B1147" s="6" t="s">
        <v>639</v>
      </c>
      <c r="C1147" s="7" t="s">
        <v>2220</v>
      </c>
      <c r="D1147" s="10">
        <v>40310</v>
      </c>
      <c r="E1147" s="8">
        <v>42947</v>
      </c>
      <c r="F1147" s="8">
        <v>42978</v>
      </c>
      <c r="G1147" s="9">
        <v>8</v>
      </c>
      <c r="H1147" s="9">
        <v>8</v>
      </c>
      <c r="I1147" s="3">
        <v>147.8</v>
      </c>
      <c r="J1147" s="9">
        <f t="shared" si="332"/>
        <v>4</v>
      </c>
      <c r="K1147" s="9">
        <v>2</v>
      </c>
      <c r="L1147" s="9">
        <v>2</v>
      </c>
      <c r="M1147" s="11">
        <f t="shared" si="333"/>
        <v>147.8</v>
      </c>
      <c r="N1147" s="3">
        <v>73.3</v>
      </c>
      <c r="O1147" s="3">
        <v>74.5</v>
      </c>
      <c r="P1147" s="72">
        <f t="shared" si="334"/>
        <v>5384354</v>
      </c>
      <c r="Q1147" s="11">
        <v>2537691.96</v>
      </c>
      <c r="R1147" s="11">
        <v>1138664.82</v>
      </c>
      <c r="S1147" s="72">
        <f t="shared" si="335"/>
        <v>1707997.22</v>
      </c>
      <c r="T1147" s="56"/>
      <c r="Z1147" s="65"/>
      <c r="AA1147" s="65"/>
    </row>
    <row r="1148" spans="1:27" s="55" customFormat="1" ht="11.25" customHeight="1">
      <c r="A1148" s="6" t="s">
        <v>312</v>
      </c>
      <c r="B1148" s="6" t="s">
        <v>641</v>
      </c>
      <c r="C1148" s="7" t="s">
        <v>1731</v>
      </c>
      <c r="D1148" s="10">
        <v>40310</v>
      </c>
      <c r="E1148" s="8">
        <v>42947</v>
      </c>
      <c r="F1148" s="8">
        <v>42978</v>
      </c>
      <c r="G1148" s="9">
        <v>13</v>
      </c>
      <c r="H1148" s="9">
        <v>13</v>
      </c>
      <c r="I1148" s="3">
        <v>144.1</v>
      </c>
      <c r="J1148" s="9">
        <f t="shared" si="332"/>
        <v>6</v>
      </c>
      <c r="K1148" s="9">
        <v>6</v>
      </c>
      <c r="L1148" s="9">
        <v>0</v>
      </c>
      <c r="M1148" s="11">
        <f t="shared" si="333"/>
        <v>144.1</v>
      </c>
      <c r="N1148" s="3">
        <v>144.1</v>
      </c>
      <c r="O1148" s="3">
        <v>0</v>
      </c>
      <c r="P1148" s="72">
        <f t="shared" si="334"/>
        <v>5249563</v>
      </c>
      <c r="Q1148" s="11">
        <v>2474163.82</v>
      </c>
      <c r="R1148" s="11">
        <v>1110159.67</v>
      </c>
      <c r="S1148" s="72">
        <f t="shared" si="335"/>
        <v>1665239.5100000002</v>
      </c>
      <c r="T1148" s="56"/>
      <c r="Z1148" s="65"/>
      <c r="AA1148" s="65"/>
    </row>
    <row r="1149" spans="1:27" s="55" customFormat="1" ht="11.25" customHeight="1">
      <c r="A1149" s="6" t="s">
        <v>867</v>
      </c>
      <c r="B1149" s="6" t="s">
        <v>1354</v>
      </c>
      <c r="C1149" s="7" t="s">
        <v>1728</v>
      </c>
      <c r="D1149" s="10">
        <v>40448</v>
      </c>
      <c r="E1149" s="8">
        <v>42947</v>
      </c>
      <c r="F1149" s="8">
        <v>42978</v>
      </c>
      <c r="G1149" s="9">
        <v>9</v>
      </c>
      <c r="H1149" s="9">
        <v>9</v>
      </c>
      <c r="I1149" s="3">
        <v>172.5</v>
      </c>
      <c r="J1149" s="9">
        <f t="shared" si="332"/>
        <v>4</v>
      </c>
      <c r="K1149" s="9">
        <v>3</v>
      </c>
      <c r="L1149" s="9">
        <v>1</v>
      </c>
      <c r="M1149" s="11">
        <f t="shared" si="333"/>
        <v>172.5</v>
      </c>
      <c r="N1149" s="3">
        <v>130.2</v>
      </c>
      <c r="O1149" s="3">
        <v>42.3</v>
      </c>
      <c r="P1149" s="72">
        <f t="shared" si="334"/>
        <v>6284175</v>
      </c>
      <c r="Q1149" s="11">
        <v>2961785.28</v>
      </c>
      <c r="R1149" s="11">
        <v>1328955.89</v>
      </c>
      <c r="S1149" s="72">
        <f t="shared" si="335"/>
        <v>1993433.8300000003</v>
      </c>
      <c r="T1149" s="56"/>
      <c r="Z1149" s="65"/>
      <c r="AA1149" s="65"/>
    </row>
    <row r="1150" spans="1:27" s="55" customFormat="1" ht="11.25" customHeight="1">
      <c r="A1150" s="6" t="s">
        <v>313</v>
      </c>
      <c r="B1150" s="6" t="s">
        <v>652</v>
      </c>
      <c r="C1150" s="7" t="s">
        <v>850</v>
      </c>
      <c r="D1150" s="10">
        <v>40448</v>
      </c>
      <c r="E1150" s="8">
        <v>42947</v>
      </c>
      <c r="F1150" s="8">
        <v>42978</v>
      </c>
      <c r="G1150" s="9">
        <v>15</v>
      </c>
      <c r="H1150" s="9">
        <v>15</v>
      </c>
      <c r="I1150" s="3">
        <v>223.5</v>
      </c>
      <c r="J1150" s="9">
        <f t="shared" si="332"/>
        <v>5</v>
      </c>
      <c r="K1150" s="9">
        <v>4</v>
      </c>
      <c r="L1150" s="9">
        <v>1</v>
      </c>
      <c r="M1150" s="11">
        <f t="shared" si="333"/>
        <v>223.5</v>
      </c>
      <c r="N1150" s="3">
        <v>179.4</v>
      </c>
      <c r="O1150" s="3">
        <v>44.1</v>
      </c>
      <c r="P1150" s="72">
        <f t="shared" si="334"/>
        <v>8142105</v>
      </c>
      <c r="Q1150" s="11">
        <v>3837443.53</v>
      </c>
      <c r="R1150" s="11">
        <v>1721864.59</v>
      </c>
      <c r="S1150" s="72">
        <f t="shared" si="335"/>
        <v>2582796.880000001</v>
      </c>
      <c r="T1150" s="56"/>
      <c r="Z1150" s="65"/>
      <c r="AA1150" s="65"/>
    </row>
    <row r="1151" spans="1:27" s="55" customFormat="1" ht="11.25" customHeight="1">
      <c r="A1151" s="6" t="s">
        <v>314</v>
      </c>
      <c r="B1151" s="6" t="s">
        <v>654</v>
      </c>
      <c r="C1151" s="7" t="s">
        <v>2219</v>
      </c>
      <c r="D1151" s="10">
        <v>40448</v>
      </c>
      <c r="E1151" s="8">
        <v>42947</v>
      </c>
      <c r="F1151" s="8">
        <v>42978</v>
      </c>
      <c r="G1151" s="9">
        <v>8</v>
      </c>
      <c r="H1151" s="9">
        <v>8</v>
      </c>
      <c r="I1151" s="3">
        <v>136.5</v>
      </c>
      <c r="J1151" s="9">
        <f t="shared" si="332"/>
        <v>4</v>
      </c>
      <c r="K1151" s="9">
        <v>3</v>
      </c>
      <c r="L1151" s="9">
        <v>1</v>
      </c>
      <c r="M1151" s="11">
        <f t="shared" si="333"/>
        <v>136.5</v>
      </c>
      <c r="N1151" s="3">
        <v>107</v>
      </c>
      <c r="O1151" s="3">
        <v>29.5</v>
      </c>
      <c r="P1151" s="72">
        <f t="shared" si="334"/>
        <v>4972695</v>
      </c>
      <c r="Q1151" s="11">
        <v>2343673.56</v>
      </c>
      <c r="R1151" s="11">
        <v>1051608.58</v>
      </c>
      <c r="S1151" s="72">
        <f t="shared" si="335"/>
        <v>1577412.8599999999</v>
      </c>
      <c r="T1151" s="56"/>
      <c r="Z1151" s="65"/>
      <c r="AA1151" s="65"/>
    </row>
    <row r="1152" spans="1:27" s="55" customFormat="1" ht="11.25" customHeight="1">
      <c r="A1152" s="6" t="s">
        <v>315</v>
      </c>
      <c r="B1152" s="6" t="s">
        <v>649</v>
      </c>
      <c r="C1152" s="7" t="s">
        <v>1528</v>
      </c>
      <c r="D1152" s="10">
        <v>40448</v>
      </c>
      <c r="E1152" s="8">
        <v>42947</v>
      </c>
      <c r="F1152" s="8">
        <v>42978</v>
      </c>
      <c r="G1152" s="9">
        <v>10</v>
      </c>
      <c r="H1152" s="9">
        <v>10</v>
      </c>
      <c r="I1152" s="3">
        <v>136</v>
      </c>
      <c r="J1152" s="9">
        <f t="shared" si="332"/>
        <v>4</v>
      </c>
      <c r="K1152" s="9">
        <v>3</v>
      </c>
      <c r="L1152" s="9">
        <v>1</v>
      </c>
      <c r="M1152" s="11">
        <f t="shared" si="333"/>
        <v>136</v>
      </c>
      <c r="N1152" s="3">
        <v>102</v>
      </c>
      <c r="O1152" s="3">
        <v>34</v>
      </c>
      <c r="P1152" s="72">
        <f t="shared" si="334"/>
        <v>4954480</v>
      </c>
      <c r="Q1152" s="11">
        <v>2335088.68</v>
      </c>
      <c r="R1152" s="11">
        <v>1047756.53</v>
      </c>
      <c r="S1152" s="72">
        <f t="shared" si="335"/>
        <v>1571634.7899999998</v>
      </c>
      <c r="T1152" s="56"/>
      <c r="Z1152" s="65"/>
      <c r="AA1152" s="65"/>
    </row>
    <row r="1153" spans="1:27" s="55" customFormat="1" ht="11.25" customHeight="1">
      <c r="A1153" s="6" t="s">
        <v>316</v>
      </c>
      <c r="B1153" s="6" t="s">
        <v>642</v>
      </c>
      <c r="C1153" s="7" t="s">
        <v>1724</v>
      </c>
      <c r="D1153" s="10">
        <v>40448</v>
      </c>
      <c r="E1153" s="8">
        <v>42947</v>
      </c>
      <c r="F1153" s="8">
        <v>42978</v>
      </c>
      <c r="G1153" s="9">
        <v>13</v>
      </c>
      <c r="H1153" s="9">
        <v>13</v>
      </c>
      <c r="I1153" s="3">
        <v>211.9</v>
      </c>
      <c r="J1153" s="9">
        <f t="shared" si="332"/>
        <v>6</v>
      </c>
      <c r="K1153" s="9">
        <v>3</v>
      </c>
      <c r="L1153" s="9">
        <v>3</v>
      </c>
      <c r="M1153" s="11">
        <f t="shared" si="333"/>
        <v>211.89999999999998</v>
      </c>
      <c r="N1153" s="3">
        <v>109.1</v>
      </c>
      <c r="O1153" s="3">
        <v>102.8</v>
      </c>
      <c r="P1153" s="72">
        <f t="shared" si="334"/>
        <v>7719516.999999999</v>
      </c>
      <c r="Q1153" s="11">
        <v>3638274.2</v>
      </c>
      <c r="R1153" s="11">
        <v>1632497.12</v>
      </c>
      <c r="S1153" s="72">
        <f t="shared" si="335"/>
        <v>2448745.679999999</v>
      </c>
      <c r="T1153" s="56"/>
      <c r="Z1153" s="65"/>
      <c r="AA1153" s="65"/>
    </row>
    <row r="1154" spans="1:27" s="55" customFormat="1" ht="11.25" customHeight="1">
      <c r="A1154" s="6" t="s">
        <v>317</v>
      </c>
      <c r="B1154" s="6" t="s">
        <v>647</v>
      </c>
      <c r="C1154" s="7" t="s">
        <v>1519</v>
      </c>
      <c r="D1154" s="10">
        <v>40448</v>
      </c>
      <c r="E1154" s="8">
        <v>42947</v>
      </c>
      <c r="F1154" s="8">
        <v>42978</v>
      </c>
      <c r="G1154" s="9">
        <v>13</v>
      </c>
      <c r="H1154" s="9">
        <v>13</v>
      </c>
      <c r="I1154" s="3">
        <v>162.6</v>
      </c>
      <c r="J1154" s="9">
        <f t="shared" si="332"/>
        <v>4</v>
      </c>
      <c r="K1154" s="9">
        <v>3</v>
      </c>
      <c r="L1154" s="9">
        <v>1</v>
      </c>
      <c r="M1154" s="11">
        <f t="shared" si="333"/>
        <v>162.60000000000002</v>
      </c>
      <c r="N1154" s="3">
        <v>120.9</v>
      </c>
      <c r="O1154" s="3">
        <v>41.7</v>
      </c>
      <c r="P1154" s="72">
        <f t="shared" si="334"/>
        <v>5923518.000000001</v>
      </c>
      <c r="Q1154" s="11">
        <v>2791804.56</v>
      </c>
      <c r="R1154" s="11">
        <v>1252685.38</v>
      </c>
      <c r="S1154" s="72">
        <f t="shared" si="335"/>
        <v>1879028.060000001</v>
      </c>
      <c r="T1154" s="56"/>
      <c r="Z1154" s="65"/>
      <c r="AA1154" s="65"/>
    </row>
    <row r="1155" spans="1:27" s="55" customFormat="1" ht="11.25" customHeight="1">
      <c r="A1155" s="6" t="s">
        <v>318</v>
      </c>
      <c r="B1155" s="6" t="s">
        <v>650</v>
      </c>
      <c r="C1155" s="7" t="s">
        <v>1530</v>
      </c>
      <c r="D1155" s="10">
        <v>40448</v>
      </c>
      <c r="E1155" s="8">
        <v>42947</v>
      </c>
      <c r="F1155" s="8">
        <v>42978</v>
      </c>
      <c r="G1155" s="9">
        <v>10</v>
      </c>
      <c r="H1155" s="9">
        <v>10</v>
      </c>
      <c r="I1155" s="3">
        <v>176.4</v>
      </c>
      <c r="J1155" s="9">
        <f>SUM(K1155:L1155)</f>
        <v>5</v>
      </c>
      <c r="K1155" s="9">
        <v>2</v>
      </c>
      <c r="L1155" s="9">
        <v>3</v>
      </c>
      <c r="M1155" s="11">
        <f t="shared" si="333"/>
        <v>153.5</v>
      </c>
      <c r="N1155" s="3">
        <v>65.9</v>
      </c>
      <c r="O1155" s="3">
        <v>87.6</v>
      </c>
      <c r="P1155" s="72">
        <f t="shared" si="334"/>
        <v>5592005</v>
      </c>
      <c r="Q1155" s="11">
        <v>2635559.65</v>
      </c>
      <c r="R1155" s="11">
        <v>1182578.14</v>
      </c>
      <c r="S1155" s="72">
        <f t="shared" si="335"/>
        <v>1773867.2100000002</v>
      </c>
      <c r="T1155" s="56"/>
      <c r="Z1155" s="65"/>
      <c r="AA1155" s="65"/>
    </row>
    <row r="1156" spans="1:27" s="55" customFormat="1" ht="11.25" customHeight="1">
      <c r="A1156" s="6" t="s">
        <v>319</v>
      </c>
      <c r="B1156" s="6" t="s">
        <v>653</v>
      </c>
      <c r="C1156" s="7" t="s">
        <v>2217</v>
      </c>
      <c r="D1156" s="10">
        <v>40448</v>
      </c>
      <c r="E1156" s="8">
        <v>42947</v>
      </c>
      <c r="F1156" s="8">
        <v>42978</v>
      </c>
      <c r="G1156" s="9">
        <v>10</v>
      </c>
      <c r="H1156" s="9">
        <v>10</v>
      </c>
      <c r="I1156" s="3">
        <v>147.3</v>
      </c>
      <c r="J1156" s="9">
        <f>SUM(K1156:L1156)</f>
        <v>4</v>
      </c>
      <c r="K1156" s="9">
        <v>3</v>
      </c>
      <c r="L1156" s="9">
        <v>1</v>
      </c>
      <c r="M1156" s="11">
        <f t="shared" si="333"/>
        <v>147.3</v>
      </c>
      <c r="N1156" s="3">
        <v>103.8</v>
      </c>
      <c r="O1156" s="3">
        <v>43.5</v>
      </c>
      <c r="P1156" s="72">
        <f t="shared" si="334"/>
        <v>5366139</v>
      </c>
      <c r="Q1156" s="11">
        <v>2529107.08</v>
      </c>
      <c r="R1156" s="11">
        <v>1134812.77</v>
      </c>
      <c r="S1156" s="72">
        <f t="shared" si="335"/>
        <v>1702219.15</v>
      </c>
      <c r="T1156" s="56"/>
      <c r="Z1156" s="65"/>
      <c r="AA1156" s="65"/>
    </row>
    <row r="1157" spans="1:27" s="55" customFormat="1" ht="21">
      <c r="A1157" s="99"/>
      <c r="B1157" s="87" t="s">
        <v>2221</v>
      </c>
      <c r="C1157" s="56"/>
      <c r="D1157" s="83"/>
      <c r="E1157" s="56"/>
      <c r="F1157" s="56"/>
      <c r="G1157" s="84"/>
      <c r="H1157" s="84"/>
      <c r="I1157" s="72"/>
      <c r="J1157" s="84"/>
      <c r="K1157" s="84"/>
      <c r="L1157" s="84"/>
      <c r="M1157" s="72"/>
      <c r="N1157" s="72"/>
      <c r="O1157" s="72"/>
      <c r="P1157" s="11"/>
      <c r="Q1157" s="72"/>
      <c r="R1157" s="72"/>
      <c r="S1157" s="72"/>
      <c r="T1157" s="56"/>
      <c r="Z1157" s="65"/>
      <c r="AA1157" s="65"/>
    </row>
    <row r="1158" spans="1:27" s="55" customFormat="1" ht="31.5">
      <c r="A1158" s="98"/>
      <c r="B1158" s="30" t="s">
        <v>2284</v>
      </c>
      <c r="C1158" s="5" t="s">
        <v>1721</v>
      </c>
      <c r="D1158" s="10" t="s">
        <v>1721</v>
      </c>
      <c r="E1158" s="5" t="s">
        <v>1721</v>
      </c>
      <c r="F1158" s="5" t="s">
        <v>1721</v>
      </c>
      <c r="G1158" s="84">
        <f aca="true" t="shared" si="336" ref="G1158:S1158">SUM(G1159:G1169)</f>
        <v>124</v>
      </c>
      <c r="H1158" s="216">
        <f t="shared" si="336"/>
        <v>124</v>
      </c>
      <c r="I1158" s="72">
        <f t="shared" si="336"/>
        <v>2226.6</v>
      </c>
      <c r="J1158" s="84">
        <f t="shared" si="336"/>
        <v>50</v>
      </c>
      <c r="K1158" s="216">
        <f t="shared" si="336"/>
        <v>15</v>
      </c>
      <c r="L1158" s="216">
        <f t="shared" si="336"/>
        <v>35</v>
      </c>
      <c r="M1158" s="72">
        <f t="shared" si="336"/>
        <v>2226.6</v>
      </c>
      <c r="N1158" s="72">
        <f t="shared" si="336"/>
        <v>694.9599999999999</v>
      </c>
      <c r="O1158" s="72">
        <f t="shared" si="336"/>
        <v>1531.64</v>
      </c>
      <c r="P1158" s="72">
        <f t="shared" si="336"/>
        <v>81115038</v>
      </c>
      <c r="Q1158" s="72">
        <f t="shared" si="336"/>
        <v>38230209.239999995</v>
      </c>
      <c r="R1158" s="72">
        <f t="shared" si="336"/>
        <v>17153931.500000004</v>
      </c>
      <c r="S1158" s="72">
        <f t="shared" si="336"/>
        <v>25730897.259999998</v>
      </c>
      <c r="T1158" s="56"/>
      <c r="Z1158" s="65"/>
      <c r="AA1158" s="65"/>
    </row>
    <row r="1159" spans="1:27" s="55" customFormat="1" ht="10.5">
      <c r="A1159" s="6" t="s">
        <v>1304</v>
      </c>
      <c r="B1159" s="6" t="s">
        <v>2082</v>
      </c>
      <c r="C1159" s="7" t="s">
        <v>2233</v>
      </c>
      <c r="D1159" s="10">
        <v>40904</v>
      </c>
      <c r="E1159" s="8">
        <v>42947</v>
      </c>
      <c r="F1159" s="8">
        <v>42978</v>
      </c>
      <c r="G1159" s="9">
        <v>9</v>
      </c>
      <c r="H1159" s="9">
        <v>9</v>
      </c>
      <c r="I1159" s="3">
        <v>206.7</v>
      </c>
      <c r="J1159" s="9">
        <f>SUM(K1159:L1159)</f>
        <v>5</v>
      </c>
      <c r="K1159" s="9">
        <v>2</v>
      </c>
      <c r="L1159" s="9">
        <v>3</v>
      </c>
      <c r="M1159" s="11">
        <f aca="true" t="shared" si="337" ref="M1159:M1169">SUM(N1159:O1159)</f>
        <v>206.7</v>
      </c>
      <c r="N1159" s="3">
        <v>80.8</v>
      </c>
      <c r="O1159" s="3">
        <v>125.9</v>
      </c>
      <c r="P1159" s="11">
        <f>M1159*36430</f>
        <v>7530081</v>
      </c>
      <c r="Q1159" s="72">
        <v>3548991.4</v>
      </c>
      <c r="R1159" s="72">
        <v>1592435.84</v>
      </c>
      <c r="S1159" s="72">
        <f aca="true" t="shared" si="338" ref="S1159:S1169">P1159-Q1159-R1159</f>
        <v>2388653.76</v>
      </c>
      <c r="T1159" s="56"/>
      <c r="Z1159" s="65"/>
      <c r="AA1159" s="65"/>
    </row>
    <row r="1160" spans="1:27" s="217" customFormat="1" ht="10.5">
      <c r="A1160" s="6" t="s">
        <v>320</v>
      </c>
      <c r="B1160" s="6" t="s">
        <v>2083</v>
      </c>
      <c r="C1160" s="7" t="s">
        <v>2232</v>
      </c>
      <c r="D1160" s="10">
        <v>40904</v>
      </c>
      <c r="E1160" s="8">
        <v>42947</v>
      </c>
      <c r="F1160" s="8">
        <v>42978</v>
      </c>
      <c r="G1160" s="9">
        <v>9</v>
      </c>
      <c r="H1160" s="9">
        <v>9</v>
      </c>
      <c r="I1160" s="3">
        <v>195.6</v>
      </c>
      <c r="J1160" s="9">
        <f aca="true" t="shared" si="339" ref="J1160:J1169">SUM(K1160:L1160)</f>
        <v>4</v>
      </c>
      <c r="K1160" s="9">
        <v>2</v>
      </c>
      <c r="L1160" s="9">
        <v>2</v>
      </c>
      <c r="M1160" s="11">
        <f t="shared" si="337"/>
        <v>195.60000000000002</v>
      </c>
      <c r="N1160" s="3">
        <v>96.9</v>
      </c>
      <c r="O1160" s="3">
        <v>98.7</v>
      </c>
      <c r="P1160" s="11">
        <f t="shared" si="334"/>
        <v>7125708.000000001</v>
      </c>
      <c r="Q1160" s="72">
        <v>3358406.96</v>
      </c>
      <c r="R1160" s="72">
        <v>1506920.42</v>
      </c>
      <c r="S1160" s="72">
        <f t="shared" si="338"/>
        <v>2260380.620000001</v>
      </c>
      <c r="T1160" s="3"/>
      <c r="Z1160" s="65"/>
      <c r="AA1160" s="65"/>
    </row>
    <row r="1161" spans="1:27" s="89" customFormat="1" ht="10.5">
      <c r="A1161" s="6" t="s">
        <v>1299</v>
      </c>
      <c r="B1161" s="6" t="s">
        <v>2085</v>
      </c>
      <c r="C1161" s="7" t="s">
        <v>2230</v>
      </c>
      <c r="D1161" s="10">
        <v>40904</v>
      </c>
      <c r="E1161" s="8">
        <v>42947</v>
      </c>
      <c r="F1161" s="8">
        <v>42978</v>
      </c>
      <c r="G1161" s="9">
        <v>12</v>
      </c>
      <c r="H1161" s="9">
        <v>12</v>
      </c>
      <c r="I1161" s="3">
        <v>216.6</v>
      </c>
      <c r="J1161" s="9">
        <f t="shared" si="339"/>
        <v>4</v>
      </c>
      <c r="K1161" s="9">
        <v>1</v>
      </c>
      <c r="L1161" s="9">
        <v>3</v>
      </c>
      <c r="M1161" s="11">
        <f t="shared" si="337"/>
        <v>216.6</v>
      </c>
      <c r="N1161" s="3">
        <v>54.15</v>
      </c>
      <c r="O1161" s="3">
        <v>162.45</v>
      </c>
      <c r="P1161" s="11">
        <f t="shared" si="334"/>
        <v>7890738</v>
      </c>
      <c r="Q1161" s="72">
        <v>3718972.12</v>
      </c>
      <c r="R1161" s="72">
        <v>1668706.35</v>
      </c>
      <c r="S1161" s="72">
        <f t="shared" si="338"/>
        <v>2503059.53</v>
      </c>
      <c r="T1161" s="3"/>
      <c r="Z1161" s="65"/>
      <c r="AA1161" s="65"/>
    </row>
    <row r="1162" spans="1:27" s="89" customFormat="1" ht="10.5">
      <c r="A1162" s="6" t="s">
        <v>1300</v>
      </c>
      <c r="B1162" s="6" t="s">
        <v>2086</v>
      </c>
      <c r="C1162" s="7" t="s">
        <v>2229</v>
      </c>
      <c r="D1162" s="10">
        <v>40904</v>
      </c>
      <c r="E1162" s="8">
        <v>42947</v>
      </c>
      <c r="F1162" s="8">
        <v>42978</v>
      </c>
      <c r="G1162" s="9">
        <v>9</v>
      </c>
      <c r="H1162" s="9">
        <v>9</v>
      </c>
      <c r="I1162" s="3">
        <v>197.4</v>
      </c>
      <c r="J1162" s="9">
        <f t="shared" si="339"/>
        <v>4</v>
      </c>
      <c r="K1162" s="9">
        <v>0</v>
      </c>
      <c r="L1162" s="9">
        <v>4</v>
      </c>
      <c r="M1162" s="11">
        <f t="shared" si="337"/>
        <v>197.4</v>
      </c>
      <c r="N1162" s="3">
        <v>0</v>
      </c>
      <c r="O1162" s="3">
        <v>197.4</v>
      </c>
      <c r="P1162" s="11">
        <f t="shared" si="334"/>
        <v>7191282</v>
      </c>
      <c r="Q1162" s="72">
        <v>3389312.54</v>
      </c>
      <c r="R1162" s="72">
        <v>1520787.78</v>
      </c>
      <c r="S1162" s="72">
        <f t="shared" si="338"/>
        <v>2281181.6799999997</v>
      </c>
      <c r="T1162" s="3"/>
      <c r="Z1162" s="65"/>
      <c r="AA1162" s="65"/>
    </row>
    <row r="1163" spans="1:27" s="89" customFormat="1" ht="10.5">
      <c r="A1163" s="6" t="s">
        <v>321</v>
      </c>
      <c r="B1163" s="6" t="s">
        <v>2087</v>
      </c>
      <c r="C1163" s="7" t="s">
        <v>2228</v>
      </c>
      <c r="D1163" s="10">
        <v>40904</v>
      </c>
      <c r="E1163" s="8">
        <v>42947</v>
      </c>
      <c r="F1163" s="8">
        <v>42978</v>
      </c>
      <c r="G1163" s="9">
        <v>9</v>
      </c>
      <c r="H1163" s="9">
        <v>9</v>
      </c>
      <c r="I1163" s="3">
        <v>176.7</v>
      </c>
      <c r="J1163" s="9">
        <f t="shared" si="339"/>
        <v>4</v>
      </c>
      <c r="K1163" s="9">
        <v>2</v>
      </c>
      <c r="L1163" s="9">
        <v>2</v>
      </c>
      <c r="M1163" s="11">
        <f t="shared" si="337"/>
        <v>176.7</v>
      </c>
      <c r="N1163" s="3">
        <v>89.66</v>
      </c>
      <c r="O1163" s="3">
        <v>87.04</v>
      </c>
      <c r="P1163" s="11">
        <f t="shared" si="334"/>
        <v>6437181</v>
      </c>
      <c r="Q1163" s="72">
        <v>3033898.31</v>
      </c>
      <c r="R1163" s="72">
        <v>1361313.08</v>
      </c>
      <c r="S1163" s="72">
        <f t="shared" si="338"/>
        <v>2041969.6099999999</v>
      </c>
      <c r="T1163" s="3"/>
      <c r="Z1163" s="65"/>
      <c r="AA1163" s="65"/>
    </row>
    <row r="1164" spans="1:27" s="89" customFormat="1" ht="10.5">
      <c r="A1164" s="6" t="s">
        <v>322</v>
      </c>
      <c r="B1164" s="6" t="s">
        <v>941</v>
      </c>
      <c r="C1164" s="7" t="s">
        <v>2224</v>
      </c>
      <c r="D1164" s="10">
        <v>40904</v>
      </c>
      <c r="E1164" s="8">
        <v>42947</v>
      </c>
      <c r="F1164" s="8">
        <v>42978</v>
      </c>
      <c r="G1164" s="9">
        <v>9</v>
      </c>
      <c r="H1164" s="9">
        <v>9</v>
      </c>
      <c r="I1164" s="3">
        <v>166.4</v>
      </c>
      <c r="J1164" s="9">
        <f t="shared" si="339"/>
        <v>4</v>
      </c>
      <c r="K1164" s="9">
        <v>0</v>
      </c>
      <c r="L1164" s="9">
        <v>4</v>
      </c>
      <c r="M1164" s="11">
        <f t="shared" si="337"/>
        <v>166.4</v>
      </c>
      <c r="N1164" s="3">
        <v>0</v>
      </c>
      <c r="O1164" s="3">
        <v>166.4</v>
      </c>
      <c r="P1164" s="11">
        <f t="shared" si="334"/>
        <v>6061952</v>
      </c>
      <c r="Q1164" s="72">
        <v>2857049.68</v>
      </c>
      <c r="R1164" s="72">
        <v>1281960.93</v>
      </c>
      <c r="S1164" s="72">
        <f t="shared" si="338"/>
        <v>1922941.39</v>
      </c>
      <c r="T1164" s="3"/>
      <c r="Z1164" s="65"/>
      <c r="AA1164" s="65"/>
    </row>
    <row r="1165" spans="1:27" s="89" customFormat="1" ht="10.5">
      <c r="A1165" s="6" t="s">
        <v>323</v>
      </c>
      <c r="B1165" s="6" t="s">
        <v>1177</v>
      </c>
      <c r="C1165" s="7" t="s">
        <v>1525</v>
      </c>
      <c r="D1165" s="10">
        <v>40896</v>
      </c>
      <c r="E1165" s="8">
        <v>42947</v>
      </c>
      <c r="F1165" s="8">
        <v>42978</v>
      </c>
      <c r="G1165" s="9">
        <v>10</v>
      </c>
      <c r="H1165" s="9">
        <v>10</v>
      </c>
      <c r="I1165" s="3">
        <v>174.6</v>
      </c>
      <c r="J1165" s="9">
        <f t="shared" si="339"/>
        <v>5</v>
      </c>
      <c r="K1165" s="9">
        <v>2</v>
      </c>
      <c r="L1165" s="9">
        <v>3</v>
      </c>
      <c r="M1165" s="11">
        <f t="shared" si="337"/>
        <v>174.6</v>
      </c>
      <c r="N1165" s="3">
        <v>65.25</v>
      </c>
      <c r="O1165" s="3">
        <v>109.35</v>
      </c>
      <c r="P1165" s="11">
        <f t="shared" si="334"/>
        <v>6360678</v>
      </c>
      <c r="Q1165" s="72">
        <v>2997841.79</v>
      </c>
      <c r="R1165" s="72">
        <v>1345134.48</v>
      </c>
      <c r="S1165" s="72">
        <f t="shared" si="338"/>
        <v>2017701.73</v>
      </c>
      <c r="T1165" s="3"/>
      <c r="Z1165" s="65"/>
      <c r="AA1165" s="65"/>
    </row>
    <row r="1166" spans="1:27" s="89" customFormat="1" ht="10.5">
      <c r="A1166" s="6" t="s">
        <v>324</v>
      </c>
      <c r="B1166" s="6" t="s">
        <v>1178</v>
      </c>
      <c r="C1166" s="7" t="s">
        <v>1526</v>
      </c>
      <c r="D1166" s="10">
        <v>40896</v>
      </c>
      <c r="E1166" s="8">
        <v>42947</v>
      </c>
      <c r="F1166" s="8">
        <v>42978</v>
      </c>
      <c r="G1166" s="9">
        <v>12</v>
      </c>
      <c r="H1166" s="9">
        <v>12</v>
      </c>
      <c r="I1166" s="3">
        <v>200.7</v>
      </c>
      <c r="J1166" s="9">
        <f t="shared" si="339"/>
        <v>4</v>
      </c>
      <c r="K1166" s="9">
        <v>1</v>
      </c>
      <c r="L1166" s="9">
        <v>3</v>
      </c>
      <c r="M1166" s="11">
        <f t="shared" si="337"/>
        <v>200.7</v>
      </c>
      <c r="N1166" s="3">
        <v>50.3</v>
      </c>
      <c r="O1166" s="3">
        <v>150.4</v>
      </c>
      <c r="P1166" s="11">
        <f t="shared" si="334"/>
        <v>7311501</v>
      </c>
      <c r="Q1166" s="72">
        <v>3445972.78</v>
      </c>
      <c r="R1166" s="72">
        <v>1546211.29</v>
      </c>
      <c r="S1166" s="72">
        <f t="shared" si="338"/>
        <v>2319316.93</v>
      </c>
      <c r="T1166" s="3"/>
      <c r="Z1166" s="65"/>
      <c r="AA1166" s="65"/>
    </row>
    <row r="1167" spans="1:27" s="89" customFormat="1" ht="11.25" customHeight="1">
      <c r="A1167" s="6" t="s">
        <v>325</v>
      </c>
      <c r="B1167" s="6" t="s">
        <v>1181</v>
      </c>
      <c r="C1167" s="7" t="s">
        <v>1530</v>
      </c>
      <c r="D1167" s="10">
        <v>40882</v>
      </c>
      <c r="E1167" s="8">
        <v>42947</v>
      </c>
      <c r="F1167" s="8">
        <v>42978</v>
      </c>
      <c r="G1167" s="9">
        <v>25</v>
      </c>
      <c r="H1167" s="9">
        <v>25</v>
      </c>
      <c r="I1167" s="3">
        <v>325.7</v>
      </c>
      <c r="J1167" s="9">
        <f t="shared" si="339"/>
        <v>8</v>
      </c>
      <c r="K1167" s="9">
        <v>2</v>
      </c>
      <c r="L1167" s="9">
        <v>6</v>
      </c>
      <c r="M1167" s="11">
        <f t="shared" si="337"/>
        <v>325.7</v>
      </c>
      <c r="N1167" s="3">
        <v>123.2</v>
      </c>
      <c r="O1167" s="3">
        <v>202.5</v>
      </c>
      <c r="P1167" s="11">
        <f t="shared" si="334"/>
        <v>11865251</v>
      </c>
      <c r="Q1167" s="72">
        <v>5592194</v>
      </c>
      <c r="R1167" s="72">
        <v>2509222.8</v>
      </c>
      <c r="S1167" s="72">
        <f t="shared" si="338"/>
        <v>3763834.2</v>
      </c>
      <c r="T1167" s="3"/>
      <c r="Z1167" s="65"/>
      <c r="AA1167" s="65"/>
    </row>
    <row r="1168" spans="1:27" s="55" customFormat="1" ht="10.5">
      <c r="A1168" s="6" t="s">
        <v>326</v>
      </c>
      <c r="B1168" s="6" t="s">
        <v>1183</v>
      </c>
      <c r="C1168" s="7" t="s">
        <v>1528</v>
      </c>
      <c r="D1168" s="10">
        <v>40882</v>
      </c>
      <c r="E1168" s="8">
        <v>42947</v>
      </c>
      <c r="F1168" s="8">
        <v>42978</v>
      </c>
      <c r="G1168" s="9">
        <v>9</v>
      </c>
      <c r="H1168" s="9">
        <v>9</v>
      </c>
      <c r="I1168" s="3">
        <v>165.3</v>
      </c>
      <c r="J1168" s="9">
        <f t="shared" si="339"/>
        <v>4</v>
      </c>
      <c r="K1168" s="9">
        <v>2</v>
      </c>
      <c r="L1168" s="9">
        <v>2</v>
      </c>
      <c r="M1168" s="11">
        <f t="shared" si="337"/>
        <v>165.3</v>
      </c>
      <c r="N1168" s="3">
        <v>84.3</v>
      </c>
      <c r="O1168" s="3">
        <v>81</v>
      </c>
      <c r="P1168" s="11">
        <f t="shared" si="334"/>
        <v>6021879</v>
      </c>
      <c r="Q1168" s="72">
        <v>2838162.93</v>
      </c>
      <c r="R1168" s="72">
        <v>1273486.43</v>
      </c>
      <c r="S1168" s="72">
        <f t="shared" si="338"/>
        <v>1910229.64</v>
      </c>
      <c r="T1168" s="56"/>
      <c r="Z1168" s="65"/>
      <c r="AA1168" s="65"/>
    </row>
    <row r="1169" spans="1:27" s="86" customFormat="1" ht="10.5">
      <c r="A1169" s="6" t="s">
        <v>327</v>
      </c>
      <c r="B1169" s="6" t="s">
        <v>1184</v>
      </c>
      <c r="C1169" s="7" t="s">
        <v>1725</v>
      </c>
      <c r="D1169" s="10">
        <v>40896</v>
      </c>
      <c r="E1169" s="8">
        <v>42947</v>
      </c>
      <c r="F1169" s="8">
        <v>42978</v>
      </c>
      <c r="G1169" s="9">
        <v>11</v>
      </c>
      <c r="H1169" s="9">
        <v>11</v>
      </c>
      <c r="I1169" s="3">
        <v>200.9</v>
      </c>
      <c r="J1169" s="9">
        <f t="shared" si="339"/>
        <v>4</v>
      </c>
      <c r="K1169" s="9">
        <v>1</v>
      </c>
      <c r="L1169" s="9">
        <v>3</v>
      </c>
      <c r="M1169" s="11">
        <f t="shared" si="337"/>
        <v>200.9</v>
      </c>
      <c r="N1169" s="3">
        <v>50.4</v>
      </c>
      <c r="O1169" s="3">
        <v>150.5</v>
      </c>
      <c r="P1169" s="11">
        <f t="shared" si="334"/>
        <v>7318787</v>
      </c>
      <c r="Q1169" s="72">
        <v>3449406.73</v>
      </c>
      <c r="R1169" s="72">
        <v>1547752.1</v>
      </c>
      <c r="S1169" s="72">
        <f t="shared" si="338"/>
        <v>2321628.17</v>
      </c>
      <c r="T1169" s="56"/>
      <c r="Z1169" s="65"/>
      <c r="AA1169" s="65"/>
    </row>
    <row r="1170" spans="1:27" s="55" customFormat="1" ht="21.75" customHeight="1">
      <c r="A1170" s="99"/>
      <c r="B1170" s="53" t="s">
        <v>854</v>
      </c>
      <c r="C1170" s="56"/>
      <c r="D1170" s="83"/>
      <c r="E1170" s="56"/>
      <c r="F1170" s="56"/>
      <c r="G1170" s="84"/>
      <c r="H1170" s="84"/>
      <c r="I1170" s="72"/>
      <c r="J1170" s="84"/>
      <c r="K1170" s="84"/>
      <c r="L1170" s="84"/>
      <c r="M1170" s="72"/>
      <c r="N1170" s="72"/>
      <c r="O1170" s="72"/>
      <c r="P1170" s="11"/>
      <c r="Q1170" s="72"/>
      <c r="R1170" s="72"/>
      <c r="S1170" s="72"/>
      <c r="T1170" s="56"/>
      <c r="Z1170" s="65"/>
      <c r="AA1170" s="65"/>
    </row>
    <row r="1171" spans="1:27" s="89" customFormat="1" ht="21">
      <c r="A1171" s="100"/>
      <c r="B1171" s="1" t="s">
        <v>1413</v>
      </c>
      <c r="C1171" s="3"/>
      <c r="D1171" s="10"/>
      <c r="E1171" s="3"/>
      <c r="F1171" s="3"/>
      <c r="G1171" s="9"/>
      <c r="H1171" s="9"/>
      <c r="I1171" s="11"/>
      <c r="J1171" s="9"/>
      <c r="K1171" s="9"/>
      <c r="L1171" s="9"/>
      <c r="M1171" s="11"/>
      <c r="N1171" s="11"/>
      <c r="O1171" s="11"/>
      <c r="P1171" s="11"/>
      <c r="Q1171" s="72"/>
      <c r="R1171" s="72"/>
      <c r="S1171" s="72"/>
      <c r="T1171" s="3"/>
      <c r="Z1171" s="65"/>
      <c r="AA1171" s="65"/>
    </row>
    <row r="1172" spans="1:34" s="89" customFormat="1" ht="31.5">
      <c r="A1172" s="31"/>
      <c r="B1172" s="1" t="s">
        <v>1512</v>
      </c>
      <c r="C1172" s="5" t="s">
        <v>1721</v>
      </c>
      <c r="D1172" s="10" t="s">
        <v>1721</v>
      </c>
      <c r="E1172" s="5" t="s">
        <v>1721</v>
      </c>
      <c r="F1172" s="5" t="s">
        <v>1721</v>
      </c>
      <c r="G1172" s="9">
        <f>G1173</f>
        <v>7</v>
      </c>
      <c r="H1172" s="9">
        <f aca="true" t="shared" si="340" ref="H1172:S1172">H1173</f>
        <v>7</v>
      </c>
      <c r="I1172" s="11">
        <f t="shared" si="340"/>
        <v>233.8</v>
      </c>
      <c r="J1172" s="9">
        <f t="shared" si="340"/>
        <v>4</v>
      </c>
      <c r="K1172" s="9">
        <f t="shared" si="340"/>
        <v>1</v>
      </c>
      <c r="L1172" s="9">
        <f t="shared" si="340"/>
        <v>3</v>
      </c>
      <c r="M1172" s="11">
        <f t="shared" si="340"/>
        <v>105.5</v>
      </c>
      <c r="N1172" s="11">
        <f t="shared" si="340"/>
        <v>24.8</v>
      </c>
      <c r="O1172" s="11">
        <f t="shared" si="340"/>
        <v>80.7</v>
      </c>
      <c r="P1172" s="11">
        <f t="shared" si="340"/>
        <v>3843365</v>
      </c>
      <c r="Q1172" s="11">
        <f t="shared" si="340"/>
        <v>1811410.71</v>
      </c>
      <c r="R1172" s="11">
        <f t="shared" si="340"/>
        <v>812781.72</v>
      </c>
      <c r="S1172" s="11">
        <f t="shared" si="340"/>
        <v>1219172.57</v>
      </c>
      <c r="T1172" s="11"/>
      <c r="U1172" s="11">
        <f>SUM(U1173:U1173)</f>
        <v>0</v>
      </c>
      <c r="V1172" s="11">
        <f>SUM(V1173:V1173)</f>
        <v>0</v>
      </c>
      <c r="W1172" s="11">
        <f>SUM(W1173:W1173)</f>
        <v>0</v>
      </c>
      <c r="X1172" s="11">
        <f>SUM(X1173:X1173)</f>
        <v>0</v>
      </c>
      <c r="Y1172" s="11">
        <f>SUM(Y1173:Y1173)</f>
        <v>0</v>
      </c>
      <c r="Z1172" s="65"/>
      <c r="AA1172" s="11"/>
      <c r="AB1172" s="11"/>
      <c r="AC1172" s="11">
        <f aca="true" t="shared" si="341" ref="AC1172:AH1172">SUM(AC1173:AC1173)</f>
        <v>0</v>
      </c>
      <c r="AD1172" s="11">
        <f t="shared" si="341"/>
        <v>0</v>
      </c>
      <c r="AE1172" s="11">
        <f t="shared" si="341"/>
        <v>0</v>
      </c>
      <c r="AF1172" s="11">
        <f t="shared" si="341"/>
        <v>0</v>
      </c>
      <c r="AG1172" s="11">
        <f t="shared" si="341"/>
        <v>0</v>
      </c>
      <c r="AH1172" s="11">
        <f t="shared" si="341"/>
        <v>0</v>
      </c>
    </row>
    <row r="1173" spans="1:27" s="55" customFormat="1" ht="10.5">
      <c r="A1173" s="6" t="s">
        <v>328</v>
      </c>
      <c r="B1173" s="1" t="s">
        <v>1153</v>
      </c>
      <c r="C1173" s="9">
        <v>4</v>
      </c>
      <c r="D1173" s="10" t="s">
        <v>1417</v>
      </c>
      <c r="E1173" s="8">
        <v>42947</v>
      </c>
      <c r="F1173" s="8">
        <v>42978</v>
      </c>
      <c r="G1173" s="9">
        <v>7</v>
      </c>
      <c r="H1173" s="9">
        <v>7</v>
      </c>
      <c r="I1173" s="3">
        <v>233.8</v>
      </c>
      <c r="J1173" s="9">
        <f>SUM(K1173:L1173)</f>
        <v>4</v>
      </c>
      <c r="K1173" s="9">
        <v>1</v>
      </c>
      <c r="L1173" s="9">
        <v>3</v>
      </c>
      <c r="M1173" s="11">
        <f>SUM(N1173:O1173)</f>
        <v>105.5</v>
      </c>
      <c r="N1173" s="3">
        <v>24.8</v>
      </c>
      <c r="O1173" s="3">
        <v>80.7</v>
      </c>
      <c r="P1173" s="11">
        <f t="shared" si="334"/>
        <v>3843365</v>
      </c>
      <c r="Q1173" s="72">
        <v>1811410.71</v>
      </c>
      <c r="R1173" s="72">
        <v>812781.72</v>
      </c>
      <c r="S1173" s="72">
        <f>P1173-Q1173-R1173</f>
        <v>1219172.57</v>
      </c>
      <c r="T1173" s="56"/>
      <c r="Z1173" s="65"/>
      <c r="AA1173" s="65"/>
    </row>
    <row r="1174" spans="1:27" s="55" customFormat="1" ht="21">
      <c r="A1174" s="99"/>
      <c r="B1174" s="218" t="s">
        <v>1379</v>
      </c>
      <c r="C1174" s="56"/>
      <c r="D1174" s="83"/>
      <c r="E1174" s="56"/>
      <c r="F1174" s="56"/>
      <c r="G1174" s="84"/>
      <c r="H1174" s="84"/>
      <c r="I1174" s="72"/>
      <c r="J1174" s="84"/>
      <c r="K1174" s="84"/>
      <c r="L1174" s="84"/>
      <c r="M1174" s="72"/>
      <c r="N1174" s="72"/>
      <c r="O1174" s="72"/>
      <c r="P1174" s="11"/>
      <c r="Q1174" s="72"/>
      <c r="R1174" s="72"/>
      <c r="S1174" s="72"/>
      <c r="T1174" s="56"/>
      <c r="Z1174" s="65"/>
      <c r="AA1174" s="65"/>
    </row>
    <row r="1175" spans="1:27" s="55" customFormat="1" ht="31.5">
      <c r="A1175" s="98"/>
      <c r="B1175" s="87" t="s">
        <v>2213</v>
      </c>
      <c r="C1175" s="5" t="s">
        <v>1721</v>
      </c>
      <c r="D1175" s="10" t="s">
        <v>1721</v>
      </c>
      <c r="E1175" s="5" t="s">
        <v>1721</v>
      </c>
      <c r="F1175" s="5" t="s">
        <v>1721</v>
      </c>
      <c r="G1175" s="84">
        <f>SUM(G1176)</f>
        <v>34</v>
      </c>
      <c r="H1175" s="84">
        <f aca="true" t="shared" si="342" ref="H1175:S1175">SUM(H1176)</f>
        <v>34</v>
      </c>
      <c r="I1175" s="72">
        <f t="shared" si="342"/>
        <v>630.2</v>
      </c>
      <c r="J1175" s="84">
        <f t="shared" si="342"/>
        <v>13</v>
      </c>
      <c r="K1175" s="84">
        <f t="shared" si="342"/>
        <v>9</v>
      </c>
      <c r="L1175" s="84">
        <f t="shared" si="342"/>
        <v>4</v>
      </c>
      <c r="M1175" s="72">
        <f t="shared" si="342"/>
        <v>434.8</v>
      </c>
      <c r="N1175" s="72">
        <f t="shared" si="342"/>
        <v>310</v>
      </c>
      <c r="O1175" s="72">
        <f t="shared" si="342"/>
        <v>124.8</v>
      </c>
      <c r="P1175" s="72">
        <f t="shared" si="342"/>
        <v>15839764</v>
      </c>
      <c r="Q1175" s="72">
        <f t="shared" si="342"/>
        <v>7465415.87</v>
      </c>
      <c r="R1175" s="72">
        <f t="shared" si="342"/>
        <v>3349739.25</v>
      </c>
      <c r="S1175" s="72">
        <f t="shared" si="342"/>
        <v>5024608.88</v>
      </c>
      <c r="T1175" s="56"/>
      <c r="Z1175" s="65"/>
      <c r="AA1175" s="65"/>
    </row>
    <row r="1176" spans="1:27" s="89" customFormat="1" ht="10.5">
      <c r="A1176" s="98">
        <v>124</v>
      </c>
      <c r="B1176" s="6" t="s">
        <v>1213</v>
      </c>
      <c r="C1176" s="7" t="s">
        <v>234</v>
      </c>
      <c r="D1176" s="10">
        <v>35745</v>
      </c>
      <c r="E1176" s="8">
        <v>42947</v>
      </c>
      <c r="F1176" s="8">
        <v>42978</v>
      </c>
      <c r="G1176" s="9">
        <v>34</v>
      </c>
      <c r="H1176" s="9">
        <v>34</v>
      </c>
      <c r="I1176" s="3">
        <v>630.2</v>
      </c>
      <c r="J1176" s="9">
        <f>SUM(K1176:L1176)</f>
        <v>13</v>
      </c>
      <c r="K1176" s="9">
        <v>9</v>
      </c>
      <c r="L1176" s="9">
        <v>4</v>
      </c>
      <c r="M1176" s="11">
        <f>SUM(N1176:O1176)</f>
        <v>434.8</v>
      </c>
      <c r="N1176" s="3">
        <v>310</v>
      </c>
      <c r="O1176" s="3">
        <v>124.8</v>
      </c>
      <c r="P1176" s="11">
        <f t="shared" si="334"/>
        <v>15839764</v>
      </c>
      <c r="Q1176" s="72">
        <v>7465415.87</v>
      </c>
      <c r="R1176" s="72">
        <v>3349739.25</v>
      </c>
      <c r="S1176" s="72">
        <f>P1176-Q1176-R1176</f>
        <v>5024608.88</v>
      </c>
      <c r="T1176" s="3"/>
      <c r="Z1176" s="65"/>
      <c r="AA1176" s="65"/>
    </row>
    <row r="1177" spans="1:27" s="89" customFormat="1" ht="21">
      <c r="A1177" s="98"/>
      <c r="B1177" s="87" t="s">
        <v>240</v>
      </c>
      <c r="C1177" s="56"/>
      <c r="D1177" s="83"/>
      <c r="E1177" s="56"/>
      <c r="F1177" s="56"/>
      <c r="G1177" s="84"/>
      <c r="H1177" s="84"/>
      <c r="I1177" s="72"/>
      <c r="J1177" s="84"/>
      <c r="K1177" s="84"/>
      <c r="L1177" s="84"/>
      <c r="M1177" s="72"/>
      <c r="N1177" s="72"/>
      <c r="O1177" s="72"/>
      <c r="P1177" s="11"/>
      <c r="Q1177" s="72"/>
      <c r="R1177" s="72"/>
      <c r="S1177" s="72"/>
      <c r="T1177" s="3"/>
      <c r="Z1177" s="65"/>
      <c r="AA1177" s="65"/>
    </row>
    <row r="1178" spans="1:27" s="89" customFormat="1" ht="31.5">
      <c r="A1178" s="98"/>
      <c r="B1178" s="30" t="s">
        <v>2285</v>
      </c>
      <c r="C1178" s="5" t="s">
        <v>1721</v>
      </c>
      <c r="D1178" s="10" t="s">
        <v>1721</v>
      </c>
      <c r="E1178" s="5" t="s">
        <v>1721</v>
      </c>
      <c r="F1178" s="5" t="s">
        <v>1721</v>
      </c>
      <c r="G1178" s="84">
        <f>SUM(G1179:G1186)</f>
        <v>186</v>
      </c>
      <c r="H1178" s="84">
        <f aca="true" t="shared" si="343" ref="H1178:S1178">SUM(H1179:H1186)</f>
        <v>186</v>
      </c>
      <c r="I1178" s="72">
        <f t="shared" si="343"/>
        <v>3898.66</v>
      </c>
      <c r="J1178" s="84">
        <f t="shared" si="343"/>
        <v>77</v>
      </c>
      <c r="K1178" s="84">
        <f t="shared" si="343"/>
        <v>27</v>
      </c>
      <c r="L1178" s="84">
        <f t="shared" si="343"/>
        <v>50</v>
      </c>
      <c r="M1178" s="72">
        <f t="shared" si="343"/>
        <v>2766.61</v>
      </c>
      <c r="N1178" s="72">
        <f t="shared" si="343"/>
        <v>960.5699999999999</v>
      </c>
      <c r="O1178" s="72">
        <f t="shared" si="343"/>
        <v>1806.04</v>
      </c>
      <c r="P1178" s="72">
        <f t="shared" si="343"/>
        <v>100787602.3</v>
      </c>
      <c r="Q1178" s="72">
        <f t="shared" si="343"/>
        <v>47502056.58</v>
      </c>
      <c r="R1178" s="72">
        <f t="shared" si="343"/>
        <v>21314218.29</v>
      </c>
      <c r="S1178" s="72">
        <f t="shared" si="343"/>
        <v>31971327.43</v>
      </c>
      <c r="T1178" s="3"/>
      <c r="Z1178" s="65"/>
      <c r="AA1178" s="65"/>
    </row>
    <row r="1179" spans="1:27" s="89" customFormat="1" ht="10.5">
      <c r="A1179" s="6" t="s">
        <v>330</v>
      </c>
      <c r="B1179" s="6" t="s">
        <v>1215</v>
      </c>
      <c r="C1179" s="7" t="s">
        <v>1529</v>
      </c>
      <c r="D1179" s="10">
        <v>35823</v>
      </c>
      <c r="E1179" s="8">
        <v>42947</v>
      </c>
      <c r="F1179" s="8">
        <v>42978</v>
      </c>
      <c r="G1179" s="9">
        <v>30</v>
      </c>
      <c r="H1179" s="9">
        <v>30</v>
      </c>
      <c r="I1179" s="3">
        <v>503.6</v>
      </c>
      <c r="J1179" s="9">
        <f aca="true" t="shared" si="344" ref="J1179:J1186">SUM(K1179:L1179)</f>
        <v>12</v>
      </c>
      <c r="K1179" s="9">
        <v>5</v>
      </c>
      <c r="L1179" s="9">
        <v>7</v>
      </c>
      <c r="M1179" s="11">
        <f aca="true" t="shared" si="345" ref="M1179:M1186">SUM(N1179:O1179)</f>
        <v>503.6</v>
      </c>
      <c r="N1179" s="3">
        <v>216.08</v>
      </c>
      <c r="O1179" s="3">
        <v>287.52</v>
      </c>
      <c r="P1179" s="11">
        <f aca="true" t="shared" si="346" ref="P1179:P1186">M1179*36430</f>
        <v>18346148</v>
      </c>
      <c r="Q1179" s="72">
        <v>8646696.03</v>
      </c>
      <c r="R1179" s="72">
        <v>3879780.79</v>
      </c>
      <c r="S1179" s="72">
        <f aca="true" t="shared" si="347" ref="S1179:S1186">P1179-Q1179-R1179</f>
        <v>5819671.180000001</v>
      </c>
      <c r="T1179" s="3"/>
      <c r="Z1179" s="65"/>
      <c r="AA1179" s="65"/>
    </row>
    <row r="1180" spans="1:27" s="89" customFormat="1" ht="10.5">
      <c r="A1180" s="6" t="s">
        <v>331</v>
      </c>
      <c r="B1180" s="6" t="s">
        <v>840</v>
      </c>
      <c r="C1180" s="7" t="s">
        <v>1519</v>
      </c>
      <c r="D1180" s="10">
        <v>35823</v>
      </c>
      <c r="E1180" s="8">
        <v>42947</v>
      </c>
      <c r="F1180" s="8">
        <v>42978</v>
      </c>
      <c r="G1180" s="9">
        <v>20</v>
      </c>
      <c r="H1180" s="9">
        <v>20</v>
      </c>
      <c r="I1180" s="3">
        <v>578.5</v>
      </c>
      <c r="J1180" s="9">
        <f t="shared" si="344"/>
        <v>9</v>
      </c>
      <c r="K1180" s="9">
        <v>0</v>
      </c>
      <c r="L1180" s="9">
        <v>9</v>
      </c>
      <c r="M1180" s="11">
        <f t="shared" si="345"/>
        <v>364.95</v>
      </c>
      <c r="N1180" s="3">
        <v>0</v>
      </c>
      <c r="O1180" s="3">
        <v>364.95</v>
      </c>
      <c r="P1180" s="11">
        <f t="shared" si="346"/>
        <v>13295128.5</v>
      </c>
      <c r="Q1180" s="72">
        <v>6266107.45</v>
      </c>
      <c r="R1180" s="72">
        <v>2811608.42</v>
      </c>
      <c r="S1180" s="72">
        <f t="shared" si="347"/>
        <v>4217412.63</v>
      </c>
      <c r="T1180" s="3"/>
      <c r="Z1180" s="65"/>
      <c r="AA1180" s="65"/>
    </row>
    <row r="1181" spans="1:27" s="89" customFormat="1" ht="10.5">
      <c r="A1181" s="6" t="s">
        <v>332</v>
      </c>
      <c r="B1181" s="6" t="s">
        <v>1214</v>
      </c>
      <c r="C1181" s="7" t="s">
        <v>2234</v>
      </c>
      <c r="D1181" s="10">
        <v>36244</v>
      </c>
      <c r="E1181" s="8">
        <v>42947</v>
      </c>
      <c r="F1181" s="8">
        <v>42978</v>
      </c>
      <c r="G1181" s="9">
        <v>38</v>
      </c>
      <c r="H1181" s="9">
        <v>38</v>
      </c>
      <c r="I1181" s="3">
        <v>707.7</v>
      </c>
      <c r="J1181" s="9">
        <f t="shared" si="344"/>
        <v>14</v>
      </c>
      <c r="K1181" s="9">
        <v>10</v>
      </c>
      <c r="L1181" s="9">
        <v>4</v>
      </c>
      <c r="M1181" s="11">
        <f t="shared" si="345"/>
        <v>561.75</v>
      </c>
      <c r="N1181" s="3">
        <v>363.08</v>
      </c>
      <c r="O1181" s="3">
        <v>198.67</v>
      </c>
      <c r="P1181" s="11">
        <f>M1181*36430</f>
        <v>20464552.5</v>
      </c>
      <c r="Q1181" s="72">
        <v>9645118.14</v>
      </c>
      <c r="R1181" s="72">
        <v>4327773.74</v>
      </c>
      <c r="S1181" s="72">
        <f t="shared" si="347"/>
        <v>6491660.619999999</v>
      </c>
      <c r="T1181" s="3"/>
      <c r="Z1181" s="65"/>
      <c r="AA1181" s="65"/>
    </row>
    <row r="1182" spans="1:27" s="89" customFormat="1" ht="10.5">
      <c r="A1182" s="6" t="s">
        <v>333</v>
      </c>
      <c r="B1182" s="6" t="s">
        <v>1217</v>
      </c>
      <c r="C1182" s="7" t="s">
        <v>1531</v>
      </c>
      <c r="D1182" s="10">
        <v>36244</v>
      </c>
      <c r="E1182" s="8">
        <v>42947</v>
      </c>
      <c r="F1182" s="8">
        <v>42978</v>
      </c>
      <c r="G1182" s="9">
        <v>4</v>
      </c>
      <c r="H1182" s="9">
        <v>4</v>
      </c>
      <c r="I1182" s="3">
        <v>228.8</v>
      </c>
      <c r="J1182" s="9">
        <f t="shared" si="344"/>
        <v>2</v>
      </c>
      <c r="K1182" s="9">
        <v>1</v>
      </c>
      <c r="L1182" s="9">
        <v>1</v>
      </c>
      <c r="M1182" s="11">
        <f t="shared" si="345"/>
        <v>34.3</v>
      </c>
      <c r="N1182" s="3">
        <v>16.28</v>
      </c>
      <c r="O1182" s="3">
        <v>18.02</v>
      </c>
      <c r="P1182" s="11">
        <f t="shared" si="346"/>
        <v>1249549</v>
      </c>
      <c r="Q1182" s="72">
        <v>588923.1</v>
      </c>
      <c r="R1182" s="72">
        <v>264250.36</v>
      </c>
      <c r="S1182" s="72">
        <f t="shared" si="347"/>
        <v>396375.54000000004</v>
      </c>
      <c r="T1182" s="3"/>
      <c r="Z1182" s="65"/>
      <c r="AA1182" s="65"/>
    </row>
    <row r="1183" spans="1:27" s="91" customFormat="1" ht="10.5">
      <c r="A1183" s="6" t="s">
        <v>1306</v>
      </c>
      <c r="B1183" s="6" t="s">
        <v>1218</v>
      </c>
      <c r="C1183" s="7" t="s">
        <v>1533</v>
      </c>
      <c r="D1183" s="10">
        <v>36244</v>
      </c>
      <c r="E1183" s="8">
        <v>42947</v>
      </c>
      <c r="F1183" s="8">
        <v>42978</v>
      </c>
      <c r="G1183" s="9">
        <v>4</v>
      </c>
      <c r="H1183" s="9">
        <v>4</v>
      </c>
      <c r="I1183" s="3">
        <v>360.4</v>
      </c>
      <c r="J1183" s="9">
        <f t="shared" si="344"/>
        <v>3</v>
      </c>
      <c r="K1183" s="9">
        <v>1</v>
      </c>
      <c r="L1183" s="9">
        <v>2</v>
      </c>
      <c r="M1183" s="11">
        <f t="shared" si="345"/>
        <v>150.9</v>
      </c>
      <c r="N1183" s="3">
        <v>80</v>
      </c>
      <c r="O1183" s="3">
        <v>70.9</v>
      </c>
      <c r="P1183" s="11">
        <f t="shared" si="346"/>
        <v>5497287</v>
      </c>
      <c r="Q1183" s="72">
        <v>2590918.25</v>
      </c>
      <c r="R1183" s="72">
        <v>1162547.5</v>
      </c>
      <c r="S1183" s="72">
        <f t="shared" si="347"/>
        <v>1743821.25</v>
      </c>
      <c r="T1183" s="90"/>
      <c r="Z1183" s="226"/>
      <c r="AA1183" s="65"/>
    </row>
    <row r="1184" spans="1:27" s="55" customFormat="1" ht="10.5">
      <c r="A1184" s="6" t="s">
        <v>334</v>
      </c>
      <c r="B1184" s="6" t="s">
        <v>1220</v>
      </c>
      <c r="C1184" s="7" t="s">
        <v>2218</v>
      </c>
      <c r="D1184" s="10">
        <v>35823</v>
      </c>
      <c r="E1184" s="8">
        <v>42947</v>
      </c>
      <c r="F1184" s="8">
        <v>42978</v>
      </c>
      <c r="G1184" s="9">
        <v>42</v>
      </c>
      <c r="H1184" s="9">
        <v>42</v>
      </c>
      <c r="I1184" s="3">
        <v>607.36</v>
      </c>
      <c r="J1184" s="9">
        <f t="shared" si="344"/>
        <v>15</v>
      </c>
      <c r="K1184" s="9">
        <v>7</v>
      </c>
      <c r="L1184" s="9">
        <v>8</v>
      </c>
      <c r="M1184" s="11">
        <f t="shared" si="345"/>
        <v>584.55</v>
      </c>
      <c r="N1184" s="11">
        <v>208</v>
      </c>
      <c r="O1184" s="11">
        <v>376.55</v>
      </c>
      <c r="P1184" s="72">
        <f t="shared" si="346"/>
        <v>21295156.5</v>
      </c>
      <c r="Q1184" s="72">
        <v>10036588.88</v>
      </c>
      <c r="R1184" s="72">
        <v>4503427.05</v>
      </c>
      <c r="S1184" s="72">
        <f t="shared" si="347"/>
        <v>6755140.569999999</v>
      </c>
      <c r="T1184" s="56"/>
      <c r="Z1184" s="65"/>
      <c r="AA1184" s="65"/>
    </row>
    <row r="1185" spans="1:27" s="55" customFormat="1" ht="10.5">
      <c r="A1185" s="6" t="s">
        <v>793</v>
      </c>
      <c r="B1185" s="6" t="s">
        <v>1221</v>
      </c>
      <c r="C1185" s="7" t="s">
        <v>850</v>
      </c>
      <c r="D1185" s="10">
        <v>35823</v>
      </c>
      <c r="E1185" s="8">
        <v>42947</v>
      </c>
      <c r="F1185" s="8">
        <v>42978</v>
      </c>
      <c r="G1185" s="9">
        <v>38</v>
      </c>
      <c r="H1185" s="9">
        <v>38</v>
      </c>
      <c r="I1185" s="3">
        <v>531.1</v>
      </c>
      <c r="J1185" s="9">
        <f t="shared" si="344"/>
        <v>16</v>
      </c>
      <c r="K1185" s="9">
        <v>3</v>
      </c>
      <c r="L1185" s="9">
        <v>13</v>
      </c>
      <c r="M1185" s="11">
        <f t="shared" si="345"/>
        <v>458.42</v>
      </c>
      <c r="N1185" s="11">
        <v>77.13</v>
      </c>
      <c r="O1185" s="11">
        <v>381.29</v>
      </c>
      <c r="P1185" s="72">
        <f t="shared" si="346"/>
        <v>16700240.600000001</v>
      </c>
      <c r="Q1185" s="72">
        <v>7870965.83</v>
      </c>
      <c r="R1185" s="72">
        <v>3531709.91</v>
      </c>
      <c r="S1185" s="72">
        <f t="shared" si="347"/>
        <v>5297564.860000001</v>
      </c>
      <c r="T1185" s="56"/>
      <c r="Z1185" s="65"/>
      <c r="AA1185" s="65"/>
    </row>
    <row r="1186" spans="1:27" s="91" customFormat="1" ht="10.5">
      <c r="A1186" s="6" t="s">
        <v>125</v>
      </c>
      <c r="B1186" s="6" t="s">
        <v>1222</v>
      </c>
      <c r="C1186" s="7" t="s">
        <v>1521</v>
      </c>
      <c r="D1186" s="10">
        <v>35823</v>
      </c>
      <c r="E1186" s="8">
        <v>42947</v>
      </c>
      <c r="F1186" s="8">
        <v>42978</v>
      </c>
      <c r="G1186" s="9">
        <v>10</v>
      </c>
      <c r="H1186" s="9">
        <v>10</v>
      </c>
      <c r="I1186" s="3">
        <v>381.2</v>
      </c>
      <c r="J1186" s="9">
        <f t="shared" si="344"/>
        <v>6</v>
      </c>
      <c r="K1186" s="9">
        <v>0</v>
      </c>
      <c r="L1186" s="9">
        <v>6</v>
      </c>
      <c r="M1186" s="11">
        <f t="shared" si="345"/>
        <v>108.14</v>
      </c>
      <c r="N1186" s="11">
        <v>0</v>
      </c>
      <c r="O1186" s="11">
        <v>108.14</v>
      </c>
      <c r="P1186" s="72">
        <f t="shared" si="346"/>
        <v>3939540.2</v>
      </c>
      <c r="Q1186" s="72">
        <v>1856738.9</v>
      </c>
      <c r="R1186" s="72">
        <v>833120.52</v>
      </c>
      <c r="S1186" s="72">
        <f t="shared" si="347"/>
        <v>1249680.7800000003</v>
      </c>
      <c r="T1186" s="90"/>
      <c r="Z1186" s="65"/>
      <c r="AA1186" s="65"/>
    </row>
    <row r="1187" spans="1:27" s="55" customFormat="1" ht="21">
      <c r="A1187" s="31"/>
      <c r="B1187" s="218" t="s">
        <v>1099</v>
      </c>
      <c r="C1187" s="56"/>
      <c r="D1187" s="83"/>
      <c r="E1187" s="56"/>
      <c r="F1187" s="56"/>
      <c r="G1187" s="84"/>
      <c r="H1187" s="84"/>
      <c r="I1187" s="72"/>
      <c r="J1187" s="84"/>
      <c r="K1187" s="84"/>
      <c r="L1187" s="84"/>
      <c r="M1187" s="72"/>
      <c r="N1187" s="72"/>
      <c r="O1187" s="72"/>
      <c r="P1187" s="11"/>
      <c r="Q1187" s="72"/>
      <c r="R1187" s="72"/>
      <c r="S1187" s="72"/>
      <c r="T1187" s="56"/>
      <c r="Z1187" s="65"/>
      <c r="AA1187" s="65"/>
    </row>
    <row r="1188" spans="1:27" s="55" customFormat="1" ht="31.5">
      <c r="A1188" s="98"/>
      <c r="B1188" s="30" t="s">
        <v>2282</v>
      </c>
      <c r="C1188" s="5" t="s">
        <v>1721</v>
      </c>
      <c r="D1188" s="10" t="s">
        <v>1721</v>
      </c>
      <c r="E1188" s="5" t="s">
        <v>1721</v>
      </c>
      <c r="F1188" s="5" t="s">
        <v>1721</v>
      </c>
      <c r="G1188" s="84">
        <f>SUM(G1189:G1191)</f>
        <v>21</v>
      </c>
      <c r="H1188" s="84">
        <f aca="true" t="shared" si="348" ref="H1188:S1188">SUM(H1189:H1191)</f>
        <v>21</v>
      </c>
      <c r="I1188" s="90">
        <f t="shared" si="348"/>
        <v>515</v>
      </c>
      <c r="J1188" s="84">
        <f t="shared" si="348"/>
        <v>10</v>
      </c>
      <c r="K1188" s="84">
        <f t="shared" si="348"/>
        <v>2</v>
      </c>
      <c r="L1188" s="84">
        <f t="shared" si="348"/>
        <v>8</v>
      </c>
      <c r="M1188" s="90">
        <f t="shared" si="348"/>
        <v>455.7</v>
      </c>
      <c r="N1188" s="90">
        <f t="shared" si="348"/>
        <v>106.5</v>
      </c>
      <c r="O1188" s="90">
        <f t="shared" si="348"/>
        <v>349.2</v>
      </c>
      <c r="P1188" s="72">
        <f t="shared" si="348"/>
        <v>16601151</v>
      </c>
      <c r="Q1188" s="72">
        <f t="shared" si="348"/>
        <v>7824264.0600000005</v>
      </c>
      <c r="R1188" s="72">
        <f t="shared" si="348"/>
        <v>3510754.7800000003</v>
      </c>
      <c r="S1188" s="72">
        <f t="shared" si="348"/>
        <v>5266132.16</v>
      </c>
      <c r="T1188" s="56"/>
      <c r="Z1188" s="65"/>
      <c r="AA1188" s="65"/>
    </row>
    <row r="1189" spans="1:27" s="55" customFormat="1" ht="10.5">
      <c r="A1189" s="6" t="s">
        <v>335</v>
      </c>
      <c r="B1189" s="6" t="s">
        <v>1100</v>
      </c>
      <c r="C1189" s="7" t="s">
        <v>1377</v>
      </c>
      <c r="D1189" s="10">
        <v>40885</v>
      </c>
      <c r="E1189" s="8">
        <v>42947</v>
      </c>
      <c r="F1189" s="8">
        <v>42978</v>
      </c>
      <c r="G1189" s="9">
        <v>9</v>
      </c>
      <c r="H1189" s="9">
        <v>9</v>
      </c>
      <c r="I1189" s="3">
        <v>292.9</v>
      </c>
      <c r="J1189" s="9">
        <f>SUM(K1189:L1189)</f>
        <v>6</v>
      </c>
      <c r="K1189" s="9">
        <v>1</v>
      </c>
      <c r="L1189" s="9">
        <v>5</v>
      </c>
      <c r="M1189" s="11">
        <f>SUM(N1189:O1189)</f>
        <v>247.5</v>
      </c>
      <c r="N1189" s="3">
        <v>44.3</v>
      </c>
      <c r="O1189" s="3">
        <v>203.2</v>
      </c>
      <c r="P1189" s="11">
        <f>M1189*36430</f>
        <v>9016425</v>
      </c>
      <c r="Q1189" s="72">
        <v>4249518</v>
      </c>
      <c r="R1189" s="72">
        <v>1906762.8</v>
      </c>
      <c r="S1189" s="72">
        <f>P1189-Q1189-R1189</f>
        <v>2860144.2</v>
      </c>
      <c r="T1189" s="56"/>
      <c r="Z1189" s="65"/>
      <c r="AA1189" s="65"/>
    </row>
    <row r="1190" spans="1:27" s="55" customFormat="1" ht="12.75" customHeight="1">
      <c r="A1190" s="6" t="s">
        <v>336</v>
      </c>
      <c r="B1190" s="30" t="s">
        <v>801</v>
      </c>
      <c r="C1190" s="7" t="s">
        <v>246</v>
      </c>
      <c r="D1190" s="10" t="s">
        <v>825</v>
      </c>
      <c r="E1190" s="8">
        <v>42947</v>
      </c>
      <c r="F1190" s="8">
        <v>42978</v>
      </c>
      <c r="G1190" s="9">
        <v>3</v>
      </c>
      <c r="H1190" s="9">
        <v>3</v>
      </c>
      <c r="I1190" s="3">
        <v>106.5</v>
      </c>
      <c r="J1190" s="9">
        <f>SUM(K1190:L1190)</f>
        <v>2</v>
      </c>
      <c r="K1190" s="9">
        <v>1</v>
      </c>
      <c r="L1190" s="9">
        <v>1</v>
      </c>
      <c r="M1190" s="11">
        <f>SUM(N1190:O1190)</f>
        <v>106.5</v>
      </c>
      <c r="N1190" s="3">
        <v>62.2</v>
      </c>
      <c r="O1190" s="3">
        <v>44.3</v>
      </c>
      <c r="P1190" s="11">
        <f>M1190*36430</f>
        <v>3879795</v>
      </c>
      <c r="Q1190" s="72">
        <v>1828580.48</v>
      </c>
      <c r="R1190" s="72">
        <v>820485.81</v>
      </c>
      <c r="S1190" s="72">
        <f>P1190-Q1190-R1190</f>
        <v>1230728.71</v>
      </c>
      <c r="T1190" s="56"/>
      <c r="Z1190" s="65"/>
      <c r="AA1190" s="65"/>
    </row>
    <row r="1191" spans="1:27" s="55" customFormat="1" ht="10.5">
      <c r="A1191" s="6" t="s">
        <v>337</v>
      </c>
      <c r="B1191" s="6" t="s">
        <v>1101</v>
      </c>
      <c r="C1191" s="7" t="s">
        <v>1378</v>
      </c>
      <c r="D1191" s="10">
        <v>40885</v>
      </c>
      <c r="E1191" s="8">
        <v>42947</v>
      </c>
      <c r="F1191" s="8">
        <v>42978</v>
      </c>
      <c r="G1191" s="9">
        <v>9</v>
      </c>
      <c r="H1191" s="9">
        <v>9</v>
      </c>
      <c r="I1191" s="3">
        <v>115.6</v>
      </c>
      <c r="J1191" s="9">
        <f>SUM(K1191:L1191)</f>
        <v>2</v>
      </c>
      <c r="K1191" s="9">
        <v>0</v>
      </c>
      <c r="L1191" s="9">
        <v>2</v>
      </c>
      <c r="M1191" s="11">
        <f>SUM(N1191:O1191)</f>
        <v>101.7</v>
      </c>
      <c r="N1191" s="3">
        <v>0</v>
      </c>
      <c r="O1191" s="3">
        <v>101.7</v>
      </c>
      <c r="P1191" s="11">
        <f>M1191*36430</f>
        <v>3704931</v>
      </c>
      <c r="Q1191" s="72">
        <v>1746165.58</v>
      </c>
      <c r="R1191" s="72">
        <v>783506.17</v>
      </c>
      <c r="S1191" s="72">
        <f>P1191-Q1191-R1191</f>
        <v>1175259.25</v>
      </c>
      <c r="T1191" s="56"/>
      <c r="Z1191" s="65"/>
      <c r="AA1191" s="65"/>
    </row>
    <row r="1192" spans="1:27" s="55" customFormat="1" ht="21">
      <c r="A1192" s="98"/>
      <c r="B1192" s="1" t="s">
        <v>1471</v>
      </c>
      <c r="C1192" s="3"/>
      <c r="D1192" s="10"/>
      <c r="E1192" s="3"/>
      <c r="F1192" s="3"/>
      <c r="G1192" s="9"/>
      <c r="H1192" s="9"/>
      <c r="I1192" s="11"/>
      <c r="J1192" s="9"/>
      <c r="K1192" s="9"/>
      <c r="L1192" s="9"/>
      <c r="M1192" s="11"/>
      <c r="N1192" s="11"/>
      <c r="O1192" s="11"/>
      <c r="P1192" s="72"/>
      <c r="Q1192" s="72"/>
      <c r="R1192" s="72"/>
      <c r="S1192" s="72"/>
      <c r="T1192" s="56"/>
      <c r="Z1192" s="65"/>
      <c r="AA1192" s="65"/>
    </row>
    <row r="1193" spans="1:27" s="55" customFormat="1" ht="31.5">
      <c r="A1193" s="98"/>
      <c r="B1193" s="1" t="s">
        <v>2284</v>
      </c>
      <c r="C1193" s="5" t="s">
        <v>1721</v>
      </c>
      <c r="D1193" s="10" t="s">
        <v>1721</v>
      </c>
      <c r="E1193" s="5" t="s">
        <v>1721</v>
      </c>
      <c r="F1193" s="5" t="s">
        <v>1721</v>
      </c>
      <c r="G1193" s="9">
        <f>SUM(G1194:G1204)</f>
        <v>88</v>
      </c>
      <c r="H1193" s="9">
        <f>SUM(H1194:H1204)</f>
        <v>88</v>
      </c>
      <c r="I1193" s="11">
        <f aca="true" t="shared" si="349" ref="I1193:S1193">SUM(I1194:I1204)</f>
        <v>2051</v>
      </c>
      <c r="J1193" s="9">
        <f t="shared" si="349"/>
        <v>39</v>
      </c>
      <c r="K1193" s="9">
        <f t="shared" si="349"/>
        <v>21</v>
      </c>
      <c r="L1193" s="9">
        <f t="shared" si="349"/>
        <v>18</v>
      </c>
      <c r="M1193" s="11">
        <f>SUM(M1194:M1204)</f>
        <v>1718.9</v>
      </c>
      <c r="N1193" s="11">
        <f t="shared" si="349"/>
        <v>838.5999999999999</v>
      </c>
      <c r="O1193" s="11">
        <f t="shared" si="349"/>
        <v>880.3</v>
      </c>
      <c r="P1193" s="11">
        <f t="shared" si="349"/>
        <v>62619527</v>
      </c>
      <c r="Q1193" s="11">
        <f t="shared" si="349"/>
        <v>29513117.16</v>
      </c>
      <c r="R1193" s="11">
        <f t="shared" si="349"/>
        <v>13242563.94</v>
      </c>
      <c r="S1193" s="11">
        <f t="shared" si="349"/>
        <v>19863845.9</v>
      </c>
      <c r="T1193" s="56"/>
      <c r="Z1193" s="65"/>
      <c r="AA1193" s="65"/>
    </row>
    <row r="1194" spans="1:27" s="55" customFormat="1" ht="10.5">
      <c r="A1194" s="6" t="s">
        <v>338</v>
      </c>
      <c r="B1194" s="1" t="s">
        <v>1316</v>
      </c>
      <c r="C1194" s="9">
        <v>1</v>
      </c>
      <c r="D1194" s="10" t="s">
        <v>1472</v>
      </c>
      <c r="E1194" s="8">
        <v>42947</v>
      </c>
      <c r="F1194" s="8">
        <v>42978</v>
      </c>
      <c r="G1194" s="9">
        <v>8</v>
      </c>
      <c r="H1194" s="9">
        <v>8</v>
      </c>
      <c r="I1194" s="3">
        <v>262.2</v>
      </c>
      <c r="J1194" s="9">
        <f aca="true" t="shared" si="350" ref="J1194:J1204">SUM(K1194:L1194)</f>
        <v>3</v>
      </c>
      <c r="K1194" s="9">
        <v>0</v>
      </c>
      <c r="L1194" s="9">
        <v>3</v>
      </c>
      <c r="M1194" s="11">
        <f aca="true" t="shared" si="351" ref="M1194:M1204">SUM(N1194:O1194)</f>
        <v>191.9</v>
      </c>
      <c r="N1194" s="3">
        <v>0</v>
      </c>
      <c r="O1194" s="3">
        <v>191.9</v>
      </c>
      <c r="P1194" s="72">
        <f aca="true" t="shared" si="352" ref="P1194:P1204">M1194*36430</f>
        <v>6990917</v>
      </c>
      <c r="Q1194" s="72">
        <v>3294878.81</v>
      </c>
      <c r="R1194" s="72">
        <v>1478415.28</v>
      </c>
      <c r="S1194" s="72">
        <f aca="true" t="shared" si="353" ref="S1194:S1204">P1194-Q1194-R1194</f>
        <v>2217622.91</v>
      </c>
      <c r="T1194" s="56"/>
      <c r="Z1194" s="65"/>
      <c r="AA1194" s="65"/>
    </row>
    <row r="1195" spans="1:27" s="55" customFormat="1" ht="10.5">
      <c r="A1195" s="6" t="s">
        <v>339</v>
      </c>
      <c r="B1195" s="1" t="s">
        <v>1318</v>
      </c>
      <c r="C1195" s="9">
        <v>28</v>
      </c>
      <c r="D1195" s="10" t="s">
        <v>1474</v>
      </c>
      <c r="E1195" s="8">
        <v>42947</v>
      </c>
      <c r="F1195" s="8">
        <v>42978</v>
      </c>
      <c r="G1195" s="9">
        <v>10</v>
      </c>
      <c r="H1195" s="9">
        <v>10</v>
      </c>
      <c r="I1195" s="3">
        <v>233.2</v>
      </c>
      <c r="J1195" s="9">
        <f t="shared" si="350"/>
        <v>4</v>
      </c>
      <c r="K1195" s="9">
        <v>1</v>
      </c>
      <c r="L1195" s="9">
        <v>3</v>
      </c>
      <c r="M1195" s="11">
        <f t="shared" si="351"/>
        <v>210.7</v>
      </c>
      <c r="N1195" s="3">
        <v>66.1</v>
      </c>
      <c r="O1195" s="3">
        <v>144.6</v>
      </c>
      <c r="P1195" s="72">
        <f t="shared" si="352"/>
        <v>7675801</v>
      </c>
      <c r="Q1195" s="72">
        <v>3617670.48</v>
      </c>
      <c r="R1195" s="72">
        <v>1623252.21</v>
      </c>
      <c r="S1195" s="72">
        <f t="shared" si="353"/>
        <v>2434878.31</v>
      </c>
      <c r="T1195" s="56"/>
      <c r="Z1195" s="65"/>
      <c r="AA1195" s="65"/>
    </row>
    <row r="1196" spans="1:27" s="55" customFormat="1" ht="10.5">
      <c r="A1196" s="6" t="s">
        <v>340</v>
      </c>
      <c r="B1196" s="1" t="s">
        <v>1319</v>
      </c>
      <c r="C1196" s="9">
        <v>29</v>
      </c>
      <c r="D1196" s="10" t="s">
        <v>1475</v>
      </c>
      <c r="E1196" s="8">
        <v>42947</v>
      </c>
      <c r="F1196" s="8">
        <v>42978</v>
      </c>
      <c r="G1196" s="9">
        <v>3</v>
      </c>
      <c r="H1196" s="9">
        <v>3</v>
      </c>
      <c r="I1196" s="3">
        <v>170.1</v>
      </c>
      <c r="J1196" s="9">
        <f t="shared" si="350"/>
        <v>3</v>
      </c>
      <c r="K1196" s="9">
        <v>1</v>
      </c>
      <c r="L1196" s="9">
        <v>2</v>
      </c>
      <c r="M1196" s="11">
        <f t="shared" si="351"/>
        <v>128.3</v>
      </c>
      <c r="N1196" s="3">
        <v>64.3</v>
      </c>
      <c r="O1196" s="3">
        <v>64</v>
      </c>
      <c r="P1196" s="72">
        <f t="shared" si="352"/>
        <v>4673969</v>
      </c>
      <c r="Q1196" s="72">
        <v>2202881.46</v>
      </c>
      <c r="R1196" s="72">
        <v>988435.02</v>
      </c>
      <c r="S1196" s="72">
        <f t="shared" si="353"/>
        <v>1482652.52</v>
      </c>
      <c r="T1196" s="56"/>
      <c r="Z1196" s="65"/>
      <c r="AA1196" s="65"/>
    </row>
    <row r="1197" spans="1:27" s="55" customFormat="1" ht="10.5">
      <c r="A1197" s="6" t="s">
        <v>341</v>
      </c>
      <c r="B1197" s="1" t="s">
        <v>1320</v>
      </c>
      <c r="C1197" s="9">
        <v>30</v>
      </c>
      <c r="D1197" s="10" t="s">
        <v>1475</v>
      </c>
      <c r="E1197" s="8">
        <v>42947</v>
      </c>
      <c r="F1197" s="8">
        <v>42978</v>
      </c>
      <c r="G1197" s="9">
        <v>6</v>
      </c>
      <c r="H1197" s="9">
        <v>6</v>
      </c>
      <c r="I1197" s="3">
        <v>147.5</v>
      </c>
      <c r="J1197" s="9">
        <f t="shared" si="350"/>
        <v>3</v>
      </c>
      <c r="K1197" s="9">
        <v>2</v>
      </c>
      <c r="L1197" s="9">
        <v>1</v>
      </c>
      <c r="M1197" s="11">
        <f t="shared" si="351"/>
        <v>123.1</v>
      </c>
      <c r="N1197" s="3">
        <v>77.1</v>
      </c>
      <c r="O1197" s="3">
        <v>46</v>
      </c>
      <c r="P1197" s="72">
        <f t="shared" si="352"/>
        <v>4484533</v>
      </c>
      <c r="Q1197" s="72">
        <v>2113598.65</v>
      </c>
      <c r="R1197" s="72">
        <v>948373.74</v>
      </c>
      <c r="S1197" s="72">
        <f t="shared" si="353"/>
        <v>1422560.61</v>
      </c>
      <c r="T1197" s="56"/>
      <c r="Z1197" s="65"/>
      <c r="AA1197" s="65"/>
    </row>
    <row r="1198" spans="1:27" s="55" customFormat="1" ht="10.5">
      <c r="A1198" s="6" t="s">
        <v>342</v>
      </c>
      <c r="B1198" s="1" t="s">
        <v>1326</v>
      </c>
      <c r="C1198" s="9">
        <v>31</v>
      </c>
      <c r="D1198" s="10" t="s">
        <v>1474</v>
      </c>
      <c r="E1198" s="8">
        <v>42947</v>
      </c>
      <c r="F1198" s="8">
        <v>42978</v>
      </c>
      <c r="G1198" s="9">
        <v>5</v>
      </c>
      <c r="H1198" s="9">
        <v>5</v>
      </c>
      <c r="I1198" s="3">
        <v>160.7</v>
      </c>
      <c r="J1198" s="9">
        <f t="shared" si="350"/>
        <v>4</v>
      </c>
      <c r="K1198" s="9">
        <v>3</v>
      </c>
      <c r="L1198" s="9">
        <v>1</v>
      </c>
      <c r="M1198" s="11">
        <f t="shared" si="351"/>
        <v>113</v>
      </c>
      <c r="N1198" s="3">
        <v>85.2</v>
      </c>
      <c r="O1198" s="3">
        <v>27.8</v>
      </c>
      <c r="P1198" s="72">
        <f t="shared" si="352"/>
        <v>4116590</v>
      </c>
      <c r="Q1198" s="72">
        <v>1940183.98</v>
      </c>
      <c r="R1198" s="72">
        <v>870562.41</v>
      </c>
      <c r="S1198" s="72">
        <f t="shared" si="353"/>
        <v>1305843.6099999999</v>
      </c>
      <c r="T1198" s="56"/>
      <c r="Z1198" s="65"/>
      <c r="AA1198" s="65"/>
    </row>
    <row r="1199" spans="1:27" s="55" customFormat="1" ht="10.5">
      <c r="A1199" s="6" t="s">
        <v>1380</v>
      </c>
      <c r="B1199" s="1" t="s">
        <v>1322</v>
      </c>
      <c r="C1199" s="9">
        <v>32</v>
      </c>
      <c r="D1199" s="10" t="s">
        <v>1477</v>
      </c>
      <c r="E1199" s="8">
        <v>42947</v>
      </c>
      <c r="F1199" s="8">
        <v>42978</v>
      </c>
      <c r="G1199" s="9">
        <v>9</v>
      </c>
      <c r="H1199" s="9">
        <v>9</v>
      </c>
      <c r="I1199" s="3">
        <v>240.7</v>
      </c>
      <c r="J1199" s="9">
        <f t="shared" si="350"/>
        <v>6</v>
      </c>
      <c r="K1199" s="9">
        <v>5</v>
      </c>
      <c r="L1199" s="9">
        <v>1</v>
      </c>
      <c r="M1199" s="11">
        <f t="shared" si="351"/>
        <v>209</v>
      </c>
      <c r="N1199" s="3">
        <v>181.7</v>
      </c>
      <c r="O1199" s="3">
        <v>27.3</v>
      </c>
      <c r="P1199" s="72">
        <f t="shared" si="352"/>
        <v>7613870</v>
      </c>
      <c r="Q1199" s="72">
        <v>3588481.87</v>
      </c>
      <c r="R1199" s="72">
        <v>1610155.25</v>
      </c>
      <c r="S1199" s="72">
        <f t="shared" si="353"/>
        <v>2415232.88</v>
      </c>
      <c r="T1199" s="56"/>
      <c r="Z1199" s="65"/>
      <c r="AA1199" s="65"/>
    </row>
    <row r="1200" spans="1:27" s="55" customFormat="1" ht="10.5">
      <c r="A1200" s="6" t="s">
        <v>343</v>
      </c>
      <c r="B1200" s="1" t="s">
        <v>1323</v>
      </c>
      <c r="C1200" s="9">
        <v>33</v>
      </c>
      <c r="D1200" s="10" t="s">
        <v>1382</v>
      </c>
      <c r="E1200" s="8">
        <v>42947</v>
      </c>
      <c r="F1200" s="8">
        <v>42978</v>
      </c>
      <c r="G1200" s="9">
        <v>8</v>
      </c>
      <c r="H1200" s="9">
        <v>8</v>
      </c>
      <c r="I1200" s="3">
        <v>173</v>
      </c>
      <c r="J1200" s="9">
        <f t="shared" si="350"/>
        <v>3</v>
      </c>
      <c r="K1200" s="9">
        <v>2</v>
      </c>
      <c r="L1200" s="9">
        <v>1</v>
      </c>
      <c r="M1200" s="11">
        <f t="shared" si="351"/>
        <v>142.8</v>
      </c>
      <c r="N1200" s="3">
        <v>85.6</v>
      </c>
      <c r="O1200" s="3">
        <v>57.2</v>
      </c>
      <c r="P1200" s="72">
        <f t="shared" si="352"/>
        <v>5202204</v>
      </c>
      <c r="Q1200" s="72">
        <v>2451843.11</v>
      </c>
      <c r="R1200" s="72">
        <v>1100144.36</v>
      </c>
      <c r="S1200" s="72">
        <f t="shared" si="353"/>
        <v>1650216.53</v>
      </c>
      <c r="T1200" s="56"/>
      <c r="Z1200" s="65"/>
      <c r="AA1200" s="65"/>
    </row>
    <row r="1201" spans="1:27" s="55" customFormat="1" ht="10.5">
      <c r="A1201" s="6" t="s">
        <v>344</v>
      </c>
      <c r="B1201" s="1" t="s">
        <v>1324</v>
      </c>
      <c r="C1201" s="9">
        <v>34</v>
      </c>
      <c r="D1201" s="10" t="s">
        <v>1382</v>
      </c>
      <c r="E1201" s="8">
        <v>42947</v>
      </c>
      <c r="F1201" s="8">
        <v>42978</v>
      </c>
      <c r="G1201" s="9">
        <v>12</v>
      </c>
      <c r="H1201" s="9">
        <v>12</v>
      </c>
      <c r="I1201" s="3">
        <v>219.1</v>
      </c>
      <c r="J1201" s="9">
        <f t="shared" si="350"/>
        <v>4</v>
      </c>
      <c r="K1201" s="9">
        <v>3</v>
      </c>
      <c r="L1201" s="9">
        <v>1</v>
      </c>
      <c r="M1201" s="11">
        <f t="shared" si="351"/>
        <v>188.3</v>
      </c>
      <c r="N1201" s="3">
        <v>145.9</v>
      </c>
      <c r="O1201" s="3">
        <v>42.4</v>
      </c>
      <c r="P1201" s="72">
        <f t="shared" si="352"/>
        <v>6859769</v>
      </c>
      <c r="Q1201" s="72">
        <v>3233067.63</v>
      </c>
      <c r="R1201" s="72">
        <v>1450680.55</v>
      </c>
      <c r="S1201" s="72">
        <f t="shared" si="353"/>
        <v>2176020.8200000003</v>
      </c>
      <c r="T1201" s="56"/>
      <c r="Z1201" s="65"/>
      <c r="AA1201" s="65"/>
    </row>
    <row r="1202" spans="1:27" s="55" customFormat="1" ht="10.5">
      <c r="A1202" s="6" t="s">
        <v>345</v>
      </c>
      <c r="B1202" s="1" t="s">
        <v>1317</v>
      </c>
      <c r="C1202" s="9">
        <v>40</v>
      </c>
      <c r="D1202" s="10" t="s">
        <v>1473</v>
      </c>
      <c r="E1202" s="8">
        <v>42947</v>
      </c>
      <c r="F1202" s="8">
        <v>42978</v>
      </c>
      <c r="G1202" s="9">
        <v>16</v>
      </c>
      <c r="H1202" s="9">
        <v>16</v>
      </c>
      <c r="I1202" s="3">
        <v>275.5</v>
      </c>
      <c r="J1202" s="9">
        <f t="shared" si="350"/>
        <v>4</v>
      </c>
      <c r="K1202" s="9">
        <v>0</v>
      </c>
      <c r="L1202" s="9">
        <v>4</v>
      </c>
      <c r="M1202" s="11">
        <f t="shared" si="351"/>
        <v>242.8</v>
      </c>
      <c r="N1202" s="3">
        <v>0</v>
      </c>
      <c r="O1202" s="3">
        <v>242.8</v>
      </c>
      <c r="P1202" s="72">
        <f t="shared" si="352"/>
        <v>8845204</v>
      </c>
      <c r="Q1202" s="72">
        <v>4168820.09</v>
      </c>
      <c r="R1202" s="72">
        <v>1870553.56</v>
      </c>
      <c r="S1202" s="72">
        <f t="shared" si="353"/>
        <v>2805830.35</v>
      </c>
      <c r="T1202" s="56"/>
      <c r="Z1202" s="65"/>
      <c r="AA1202" s="65"/>
    </row>
    <row r="1203" spans="1:27" s="55" customFormat="1" ht="10.5">
      <c r="A1203" s="6" t="s">
        <v>346</v>
      </c>
      <c r="B1203" s="1" t="s">
        <v>1321</v>
      </c>
      <c r="C1203" s="9">
        <v>56</v>
      </c>
      <c r="D1203" s="10" t="s">
        <v>1476</v>
      </c>
      <c r="E1203" s="8">
        <v>42947</v>
      </c>
      <c r="F1203" s="8">
        <v>42978</v>
      </c>
      <c r="G1203" s="9">
        <v>5</v>
      </c>
      <c r="H1203" s="9">
        <v>5</v>
      </c>
      <c r="I1203" s="3">
        <v>72.2</v>
      </c>
      <c r="J1203" s="9">
        <f t="shared" si="350"/>
        <v>2</v>
      </c>
      <c r="K1203" s="9">
        <v>1</v>
      </c>
      <c r="L1203" s="9">
        <v>1</v>
      </c>
      <c r="M1203" s="11">
        <f t="shared" si="351"/>
        <v>72.19999999999999</v>
      </c>
      <c r="N1203" s="3">
        <v>35.9</v>
      </c>
      <c r="O1203" s="3">
        <v>36.3</v>
      </c>
      <c r="P1203" s="72">
        <f t="shared" si="352"/>
        <v>2630245.9999999995</v>
      </c>
      <c r="Q1203" s="72">
        <v>1239657.37</v>
      </c>
      <c r="R1203" s="72">
        <v>556235.45</v>
      </c>
      <c r="S1203" s="72">
        <f t="shared" si="353"/>
        <v>834353.1799999995</v>
      </c>
      <c r="T1203" s="56"/>
      <c r="Z1203" s="65"/>
      <c r="AA1203" s="65"/>
    </row>
    <row r="1204" spans="1:27" s="55" customFormat="1" ht="10.5">
      <c r="A1204" s="6" t="s">
        <v>347</v>
      </c>
      <c r="B1204" s="1" t="s">
        <v>1325</v>
      </c>
      <c r="C1204" s="9">
        <v>57</v>
      </c>
      <c r="D1204" s="10" t="s">
        <v>1383</v>
      </c>
      <c r="E1204" s="8">
        <v>42947</v>
      </c>
      <c r="F1204" s="8">
        <v>42978</v>
      </c>
      <c r="G1204" s="9">
        <v>6</v>
      </c>
      <c r="H1204" s="9">
        <v>6</v>
      </c>
      <c r="I1204" s="3">
        <v>96.8</v>
      </c>
      <c r="J1204" s="9">
        <f t="shared" si="350"/>
        <v>3</v>
      </c>
      <c r="K1204" s="9">
        <v>3</v>
      </c>
      <c r="L1204" s="9">
        <v>0</v>
      </c>
      <c r="M1204" s="11">
        <f t="shared" si="351"/>
        <v>96.8</v>
      </c>
      <c r="N1204" s="3">
        <v>96.8</v>
      </c>
      <c r="O1204" s="3">
        <v>0</v>
      </c>
      <c r="P1204" s="72">
        <f t="shared" si="352"/>
        <v>3526424</v>
      </c>
      <c r="Q1204" s="72">
        <v>1662033.71</v>
      </c>
      <c r="R1204" s="72">
        <v>745756.11</v>
      </c>
      <c r="S1204" s="72">
        <f t="shared" si="353"/>
        <v>1118634.1800000002</v>
      </c>
      <c r="T1204" s="56"/>
      <c r="Z1204" s="65"/>
      <c r="AA1204" s="65"/>
    </row>
    <row r="1205" spans="1:27" s="55" customFormat="1" ht="18.75" customHeight="1">
      <c r="A1205" s="98"/>
      <c r="B1205" s="203" t="s">
        <v>133</v>
      </c>
      <c r="C1205" s="7"/>
      <c r="D1205" s="83"/>
      <c r="E1205" s="206"/>
      <c r="F1205" s="206"/>
      <c r="G1205" s="84"/>
      <c r="H1205" s="84"/>
      <c r="I1205" s="72"/>
      <c r="J1205" s="84"/>
      <c r="K1205" s="84"/>
      <c r="L1205" s="84"/>
      <c r="M1205" s="72"/>
      <c r="N1205" s="72"/>
      <c r="O1205" s="72"/>
      <c r="P1205" s="11"/>
      <c r="Q1205" s="72"/>
      <c r="R1205" s="72"/>
      <c r="S1205" s="72"/>
      <c r="T1205" s="56"/>
      <c r="Z1205" s="65"/>
      <c r="AA1205" s="65"/>
    </row>
    <row r="1206" spans="1:27" s="91" customFormat="1" ht="21">
      <c r="A1206" s="99"/>
      <c r="B1206" s="1" t="s">
        <v>2263</v>
      </c>
      <c r="C1206" s="3"/>
      <c r="D1206" s="10"/>
      <c r="E1206" s="3"/>
      <c r="F1206" s="3"/>
      <c r="G1206" s="84"/>
      <c r="H1206" s="84"/>
      <c r="I1206" s="72"/>
      <c r="J1206" s="84"/>
      <c r="K1206" s="84"/>
      <c r="L1206" s="84"/>
      <c r="M1206" s="72"/>
      <c r="N1206" s="72"/>
      <c r="O1206" s="72"/>
      <c r="P1206" s="11"/>
      <c r="Q1206" s="72"/>
      <c r="R1206" s="72"/>
      <c r="S1206" s="72"/>
      <c r="T1206" s="90"/>
      <c r="Z1206" s="65"/>
      <c r="AA1206" s="65"/>
    </row>
    <row r="1207" spans="1:27" s="55" customFormat="1" ht="31.5">
      <c r="A1207" s="98"/>
      <c r="B1207" s="1" t="s">
        <v>2213</v>
      </c>
      <c r="C1207" s="5" t="s">
        <v>1721</v>
      </c>
      <c r="D1207" s="10" t="s">
        <v>1721</v>
      </c>
      <c r="E1207" s="5" t="s">
        <v>1721</v>
      </c>
      <c r="F1207" s="5" t="s">
        <v>1721</v>
      </c>
      <c r="G1207" s="9">
        <f aca="true" t="shared" si="354" ref="G1207:S1207">SUM(G1208:G1208)</f>
        <v>9</v>
      </c>
      <c r="H1207" s="9">
        <f t="shared" si="354"/>
        <v>9</v>
      </c>
      <c r="I1207" s="11">
        <f t="shared" si="354"/>
        <v>120.79</v>
      </c>
      <c r="J1207" s="9">
        <f t="shared" si="354"/>
        <v>4</v>
      </c>
      <c r="K1207" s="9">
        <f t="shared" si="354"/>
        <v>2</v>
      </c>
      <c r="L1207" s="9">
        <f t="shared" si="354"/>
        <v>2</v>
      </c>
      <c r="M1207" s="11">
        <f t="shared" si="354"/>
        <v>120.78999999999999</v>
      </c>
      <c r="N1207" s="11">
        <f t="shared" si="354"/>
        <v>53.1</v>
      </c>
      <c r="O1207" s="11">
        <f t="shared" si="354"/>
        <v>67.69</v>
      </c>
      <c r="P1207" s="11">
        <f t="shared" si="354"/>
        <v>4400379.699999999</v>
      </c>
      <c r="Q1207" s="11">
        <f t="shared" si="354"/>
        <v>2073936.48</v>
      </c>
      <c r="R1207" s="11">
        <f t="shared" si="354"/>
        <v>930577.29</v>
      </c>
      <c r="S1207" s="11">
        <f t="shared" si="354"/>
        <v>1395865.9299999992</v>
      </c>
      <c r="T1207" s="56"/>
      <c r="Z1207" s="65"/>
      <c r="AA1207" s="65"/>
    </row>
    <row r="1208" spans="1:27" s="55" customFormat="1" ht="10.5">
      <c r="A1208" s="98">
        <v>147</v>
      </c>
      <c r="B1208" s="1" t="s">
        <v>1284</v>
      </c>
      <c r="C1208" s="9">
        <v>111</v>
      </c>
      <c r="D1208" s="10" t="s">
        <v>1393</v>
      </c>
      <c r="E1208" s="8">
        <v>42947</v>
      </c>
      <c r="F1208" s="8">
        <v>42978</v>
      </c>
      <c r="G1208" s="9">
        <v>9</v>
      </c>
      <c r="H1208" s="9">
        <v>9</v>
      </c>
      <c r="I1208" s="3">
        <v>120.79</v>
      </c>
      <c r="J1208" s="9">
        <f>SUM(K1208:L1208)</f>
        <v>4</v>
      </c>
      <c r="K1208" s="9">
        <v>2</v>
      </c>
      <c r="L1208" s="9">
        <v>2</v>
      </c>
      <c r="M1208" s="11">
        <f>SUM(N1208:O1208)</f>
        <v>120.78999999999999</v>
      </c>
      <c r="N1208" s="3">
        <v>53.1</v>
      </c>
      <c r="O1208" s="3">
        <v>67.69</v>
      </c>
      <c r="P1208" s="11">
        <f>M1208*36430</f>
        <v>4400379.699999999</v>
      </c>
      <c r="Q1208" s="72">
        <v>2073936.48</v>
      </c>
      <c r="R1208" s="72">
        <v>930577.29</v>
      </c>
      <c r="S1208" s="72">
        <f>P1208-Q1208-R1208</f>
        <v>1395865.9299999992</v>
      </c>
      <c r="T1208" s="56"/>
      <c r="Z1208" s="65"/>
      <c r="AA1208" s="65"/>
    </row>
    <row r="1209" spans="1:27" s="55" customFormat="1" ht="21">
      <c r="A1209" s="98"/>
      <c r="B1209" s="1" t="s">
        <v>2321</v>
      </c>
      <c r="C1209" s="3"/>
      <c r="D1209" s="10"/>
      <c r="E1209" s="3"/>
      <c r="F1209" s="3"/>
      <c r="G1209" s="9"/>
      <c r="H1209" s="9"/>
      <c r="I1209" s="11"/>
      <c r="J1209" s="9"/>
      <c r="K1209" s="9"/>
      <c r="L1209" s="9"/>
      <c r="M1209" s="11"/>
      <c r="N1209" s="11"/>
      <c r="O1209" s="11"/>
      <c r="P1209" s="11"/>
      <c r="Q1209" s="72"/>
      <c r="R1209" s="72"/>
      <c r="S1209" s="72"/>
      <c r="T1209" s="56"/>
      <c r="Z1209" s="65"/>
      <c r="AA1209" s="65"/>
    </row>
    <row r="1210" spans="1:27" s="55" customFormat="1" ht="31.5">
      <c r="A1210" s="98"/>
      <c r="B1210" s="1" t="s">
        <v>2288</v>
      </c>
      <c r="C1210" s="5" t="s">
        <v>1721</v>
      </c>
      <c r="D1210" s="10" t="s">
        <v>1721</v>
      </c>
      <c r="E1210" s="5" t="s">
        <v>1721</v>
      </c>
      <c r="F1210" s="5" t="s">
        <v>1721</v>
      </c>
      <c r="G1210" s="9">
        <f>SUM(G1211:G1217)</f>
        <v>40</v>
      </c>
      <c r="H1210" s="9">
        <f aca="true" t="shared" si="355" ref="H1210:S1210">SUM(H1211:H1217)</f>
        <v>40</v>
      </c>
      <c r="I1210" s="11">
        <f t="shared" si="355"/>
        <v>714.12</v>
      </c>
      <c r="J1210" s="9">
        <f t="shared" si="355"/>
        <v>16</v>
      </c>
      <c r="K1210" s="9">
        <f t="shared" si="355"/>
        <v>2</v>
      </c>
      <c r="L1210" s="9">
        <f t="shared" si="355"/>
        <v>14</v>
      </c>
      <c r="M1210" s="11">
        <f t="shared" si="355"/>
        <v>557.77</v>
      </c>
      <c r="N1210" s="11">
        <f t="shared" si="355"/>
        <v>64.87</v>
      </c>
      <c r="O1210" s="11">
        <f t="shared" si="355"/>
        <v>492.9</v>
      </c>
      <c r="P1210" s="11">
        <f t="shared" si="355"/>
        <v>20319561.1</v>
      </c>
      <c r="Q1210" s="11">
        <f t="shared" si="355"/>
        <v>9576782.45</v>
      </c>
      <c r="R1210" s="11">
        <f t="shared" si="355"/>
        <v>4297111.460000001</v>
      </c>
      <c r="S1210" s="11">
        <f t="shared" si="355"/>
        <v>6445667.19</v>
      </c>
      <c r="T1210" s="56"/>
      <c r="Z1210" s="65"/>
      <c r="AA1210" s="65"/>
    </row>
    <row r="1211" spans="1:27" s="55" customFormat="1" ht="10.5">
      <c r="A1211" s="6" t="s">
        <v>349</v>
      </c>
      <c r="B1211" s="6" t="s">
        <v>1481</v>
      </c>
      <c r="C1211" s="7" t="s">
        <v>1380</v>
      </c>
      <c r="D1211" s="10">
        <v>36738</v>
      </c>
      <c r="E1211" s="8">
        <v>42947</v>
      </c>
      <c r="F1211" s="8">
        <v>42978</v>
      </c>
      <c r="G1211" s="9">
        <v>9</v>
      </c>
      <c r="H1211" s="9">
        <v>9</v>
      </c>
      <c r="I1211" s="3">
        <v>151.1</v>
      </c>
      <c r="J1211" s="9">
        <f aca="true" t="shared" si="356" ref="J1211:J1217">SUM(K1211:L1211)</f>
        <v>4</v>
      </c>
      <c r="K1211" s="9">
        <v>0</v>
      </c>
      <c r="L1211" s="9">
        <v>4</v>
      </c>
      <c r="M1211" s="11">
        <f aca="true" t="shared" si="357" ref="M1211:M1217">SUM(N1211:O1211)</f>
        <v>151.1</v>
      </c>
      <c r="N1211" s="3">
        <v>0</v>
      </c>
      <c r="O1211" s="3">
        <v>151.1</v>
      </c>
      <c r="P1211" s="11">
        <f aca="true" t="shared" si="358" ref="P1211:P1217">M1211*36430</f>
        <v>5504573</v>
      </c>
      <c r="Q1211" s="72">
        <v>2594352.2</v>
      </c>
      <c r="R1211" s="72">
        <v>1164088.32</v>
      </c>
      <c r="S1211" s="72">
        <f aca="true" t="shared" si="359" ref="S1211:S1217">P1211-Q1211-R1211</f>
        <v>1746132.4799999997</v>
      </c>
      <c r="T1211" s="56"/>
      <c r="Z1211" s="65"/>
      <c r="AA1211" s="65"/>
    </row>
    <row r="1212" spans="1:27" s="55" customFormat="1" ht="10.5">
      <c r="A1212" s="6" t="s">
        <v>350</v>
      </c>
      <c r="B1212" s="6" t="s">
        <v>1286</v>
      </c>
      <c r="C1212" s="7" t="s">
        <v>257</v>
      </c>
      <c r="D1212" s="10">
        <v>36830</v>
      </c>
      <c r="E1212" s="8">
        <v>42947</v>
      </c>
      <c r="F1212" s="8">
        <v>42978</v>
      </c>
      <c r="G1212" s="9">
        <v>3</v>
      </c>
      <c r="H1212" s="9">
        <v>3</v>
      </c>
      <c r="I1212" s="3">
        <v>137.69</v>
      </c>
      <c r="J1212" s="9">
        <f t="shared" si="356"/>
        <v>2</v>
      </c>
      <c r="K1212" s="9">
        <v>0</v>
      </c>
      <c r="L1212" s="9">
        <v>2</v>
      </c>
      <c r="M1212" s="11">
        <f t="shared" si="357"/>
        <v>78.71</v>
      </c>
      <c r="N1212" s="3">
        <v>0</v>
      </c>
      <c r="O1212" s="3">
        <v>78.71</v>
      </c>
      <c r="P1212" s="11">
        <f t="shared" si="358"/>
        <v>2867405.3</v>
      </c>
      <c r="Q1212" s="72">
        <v>1351432.57</v>
      </c>
      <c r="R1212" s="72">
        <v>606389.09</v>
      </c>
      <c r="S1212" s="72">
        <f t="shared" si="359"/>
        <v>909583.6399999998</v>
      </c>
      <c r="T1212" s="56"/>
      <c r="Z1212" s="65"/>
      <c r="AA1212" s="65"/>
    </row>
    <row r="1213" spans="1:27" s="55" customFormat="1" ht="10.5">
      <c r="A1213" s="6" t="s">
        <v>123</v>
      </c>
      <c r="B1213" s="6" t="s">
        <v>1480</v>
      </c>
      <c r="C1213" s="7" t="s">
        <v>1304</v>
      </c>
      <c r="D1213" s="10">
        <v>37524</v>
      </c>
      <c r="E1213" s="8">
        <v>42947</v>
      </c>
      <c r="F1213" s="8">
        <v>42978</v>
      </c>
      <c r="G1213" s="9">
        <v>5</v>
      </c>
      <c r="H1213" s="9">
        <v>5</v>
      </c>
      <c r="I1213" s="3">
        <v>153</v>
      </c>
      <c r="J1213" s="9">
        <f t="shared" si="356"/>
        <v>2</v>
      </c>
      <c r="K1213" s="9">
        <v>0</v>
      </c>
      <c r="L1213" s="9">
        <v>2</v>
      </c>
      <c r="M1213" s="11">
        <f t="shared" si="357"/>
        <v>78.3</v>
      </c>
      <c r="N1213" s="3">
        <v>0</v>
      </c>
      <c r="O1213" s="3">
        <v>78.3</v>
      </c>
      <c r="P1213" s="11">
        <f t="shared" si="358"/>
        <v>2852469</v>
      </c>
      <c r="Q1213" s="72">
        <v>1344392.97</v>
      </c>
      <c r="R1213" s="72">
        <v>603230.41</v>
      </c>
      <c r="S1213" s="72">
        <f t="shared" si="359"/>
        <v>904845.62</v>
      </c>
      <c r="T1213" s="56"/>
      <c r="Z1213" s="65"/>
      <c r="AA1213" s="65"/>
    </row>
    <row r="1214" spans="1:27" s="55" customFormat="1" ht="10.5">
      <c r="A1214" s="6" t="s">
        <v>792</v>
      </c>
      <c r="B1214" s="6" t="s">
        <v>1482</v>
      </c>
      <c r="C1214" s="7" t="s">
        <v>2224</v>
      </c>
      <c r="D1214" s="10">
        <v>37708</v>
      </c>
      <c r="E1214" s="8">
        <v>42947</v>
      </c>
      <c r="F1214" s="8">
        <v>42978</v>
      </c>
      <c r="G1214" s="9">
        <v>10</v>
      </c>
      <c r="H1214" s="9">
        <v>10</v>
      </c>
      <c r="I1214" s="3">
        <v>118.17</v>
      </c>
      <c r="J1214" s="9">
        <f t="shared" si="356"/>
        <v>3</v>
      </c>
      <c r="K1214" s="9">
        <v>1</v>
      </c>
      <c r="L1214" s="9">
        <v>2</v>
      </c>
      <c r="M1214" s="11">
        <f t="shared" si="357"/>
        <v>118.17000000000002</v>
      </c>
      <c r="N1214" s="3">
        <v>40.27</v>
      </c>
      <c r="O1214" s="3">
        <v>77.9</v>
      </c>
      <c r="P1214" s="11">
        <f t="shared" si="358"/>
        <v>4304933.100000001</v>
      </c>
      <c r="Q1214" s="72">
        <v>2028951.69</v>
      </c>
      <c r="R1214" s="72">
        <v>910392.56</v>
      </c>
      <c r="S1214" s="72">
        <f t="shared" si="359"/>
        <v>1365588.8500000006</v>
      </c>
      <c r="T1214" s="56"/>
      <c r="Z1214" s="65"/>
      <c r="AA1214" s="65"/>
    </row>
    <row r="1215" spans="1:27" s="55" customFormat="1" ht="10.5">
      <c r="A1215" s="6" t="s">
        <v>351</v>
      </c>
      <c r="B1215" s="6" t="s">
        <v>1478</v>
      </c>
      <c r="C1215" s="7" t="s">
        <v>237</v>
      </c>
      <c r="D1215" s="10">
        <v>37739</v>
      </c>
      <c r="E1215" s="8">
        <v>42947</v>
      </c>
      <c r="F1215" s="8">
        <v>42978</v>
      </c>
      <c r="G1215" s="9">
        <v>10</v>
      </c>
      <c r="H1215" s="9">
        <v>10</v>
      </c>
      <c r="I1215" s="3">
        <v>58.2</v>
      </c>
      <c r="J1215" s="9">
        <f t="shared" si="356"/>
        <v>2</v>
      </c>
      <c r="K1215" s="9">
        <v>0</v>
      </c>
      <c r="L1215" s="9">
        <v>2</v>
      </c>
      <c r="M1215" s="11">
        <f t="shared" si="357"/>
        <v>58.2</v>
      </c>
      <c r="N1215" s="3">
        <v>0</v>
      </c>
      <c r="O1215" s="3">
        <v>58.2</v>
      </c>
      <c r="P1215" s="11">
        <f t="shared" si="358"/>
        <v>2120226</v>
      </c>
      <c r="Q1215" s="72">
        <v>999280.6</v>
      </c>
      <c r="R1215" s="72">
        <v>448378.16</v>
      </c>
      <c r="S1215" s="72">
        <f t="shared" si="359"/>
        <v>672567.24</v>
      </c>
      <c r="T1215" s="56"/>
      <c r="Z1215" s="65"/>
      <c r="AA1215" s="65"/>
    </row>
    <row r="1216" spans="1:27" s="55" customFormat="1" ht="10.5">
      <c r="A1216" s="6" t="s">
        <v>352</v>
      </c>
      <c r="B1216" s="6" t="s">
        <v>1285</v>
      </c>
      <c r="C1216" s="7" t="s">
        <v>256</v>
      </c>
      <c r="D1216" s="10">
        <v>38084</v>
      </c>
      <c r="E1216" s="8">
        <v>42947</v>
      </c>
      <c r="F1216" s="8">
        <v>42978</v>
      </c>
      <c r="G1216" s="9">
        <v>1</v>
      </c>
      <c r="H1216" s="9">
        <v>1</v>
      </c>
      <c r="I1216" s="3">
        <v>44.46</v>
      </c>
      <c r="J1216" s="9">
        <f t="shared" si="356"/>
        <v>1</v>
      </c>
      <c r="K1216" s="9">
        <v>0</v>
      </c>
      <c r="L1216" s="9">
        <v>1</v>
      </c>
      <c r="M1216" s="11">
        <f t="shared" si="357"/>
        <v>21.79</v>
      </c>
      <c r="N1216" s="3">
        <v>0</v>
      </c>
      <c r="O1216" s="3">
        <v>21.79</v>
      </c>
      <c r="P1216" s="11">
        <f t="shared" si="358"/>
        <v>793809.7</v>
      </c>
      <c r="Q1216" s="72">
        <v>374129.28</v>
      </c>
      <c r="R1216" s="72">
        <v>167872.17</v>
      </c>
      <c r="S1216" s="72">
        <f t="shared" si="359"/>
        <v>251808.2499999999</v>
      </c>
      <c r="T1216" s="56"/>
      <c r="Z1216" s="65"/>
      <c r="AA1216" s="65"/>
    </row>
    <row r="1217" spans="1:27" s="91" customFormat="1" ht="10.5">
      <c r="A1217" s="6" t="s">
        <v>353</v>
      </c>
      <c r="B1217" s="6" t="s">
        <v>1479</v>
      </c>
      <c r="C1217" s="7" t="s">
        <v>256</v>
      </c>
      <c r="D1217" s="10">
        <v>38490</v>
      </c>
      <c r="E1217" s="8">
        <v>42947</v>
      </c>
      <c r="F1217" s="8">
        <v>42978</v>
      </c>
      <c r="G1217" s="9">
        <v>2</v>
      </c>
      <c r="H1217" s="9">
        <v>2</v>
      </c>
      <c r="I1217" s="3">
        <v>51.5</v>
      </c>
      <c r="J1217" s="9">
        <f t="shared" si="356"/>
        <v>2</v>
      </c>
      <c r="K1217" s="9">
        <v>1</v>
      </c>
      <c r="L1217" s="9">
        <v>1</v>
      </c>
      <c r="M1217" s="11">
        <f t="shared" si="357"/>
        <v>51.5</v>
      </c>
      <c r="N1217" s="3">
        <v>24.6</v>
      </c>
      <c r="O1217" s="3">
        <v>26.9</v>
      </c>
      <c r="P1217" s="11">
        <f t="shared" si="358"/>
        <v>1876145</v>
      </c>
      <c r="Q1217" s="72">
        <v>884243.14</v>
      </c>
      <c r="R1217" s="72">
        <v>396760.75</v>
      </c>
      <c r="S1217" s="72">
        <f t="shared" si="359"/>
        <v>595141.11</v>
      </c>
      <c r="T1217" s="90"/>
      <c r="Z1217" s="65"/>
      <c r="AA1217" s="65"/>
    </row>
    <row r="1218" spans="1:27" s="91" customFormat="1" ht="21">
      <c r="A1218" s="98"/>
      <c r="B1218" s="30" t="s">
        <v>172</v>
      </c>
      <c r="C1218" s="5"/>
      <c r="D1218" s="10"/>
      <c r="E1218" s="5"/>
      <c r="F1218" s="5"/>
      <c r="G1218" s="9"/>
      <c r="H1218" s="9"/>
      <c r="I1218" s="11"/>
      <c r="J1218" s="9"/>
      <c r="K1218" s="9"/>
      <c r="L1218" s="9"/>
      <c r="M1218" s="11"/>
      <c r="N1218" s="11"/>
      <c r="O1218" s="11"/>
      <c r="P1218" s="11"/>
      <c r="Q1218" s="72"/>
      <c r="R1218" s="72"/>
      <c r="S1218" s="72"/>
      <c r="T1218" s="90"/>
      <c r="Z1218" s="65"/>
      <c r="AA1218" s="65"/>
    </row>
    <row r="1219" spans="1:27" s="91" customFormat="1" ht="31.5">
      <c r="A1219" s="98"/>
      <c r="B1219" s="30" t="s">
        <v>2213</v>
      </c>
      <c r="C1219" s="5" t="s">
        <v>1721</v>
      </c>
      <c r="D1219" s="10" t="s">
        <v>1721</v>
      </c>
      <c r="E1219" s="5" t="s">
        <v>1721</v>
      </c>
      <c r="F1219" s="5" t="s">
        <v>1721</v>
      </c>
      <c r="G1219" s="9">
        <f>SUM(G1220)</f>
        <v>3</v>
      </c>
      <c r="H1219" s="9">
        <f aca="true" t="shared" si="360" ref="H1219:S1219">SUM(H1220)</f>
        <v>3</v>
      </c>
      <c r="I1219" s="11">
        <f t="shared" si="360"/>
        <v>138.7</v>
      </c>
      <c r="J1219" s="9">
        <f t="shared" si="360"/>
        <v>3</v>
      </c>
      <c r="K1219" s="9">
        <f t="shared" si="360"/>
        <v>1</v>
      </c>
      <c r="L1219" s="9">
        <f t="shared" si="360"/>
        <v>2</v>
      </c>
      <c r="M1219" s="11">
        <f t="shared" si="360"/>
        <v>93.7</v>
      </c>
      <c r="N1219" s="11">
        <f t="shared" si="360"/>
        <v>38</v>
      </c>
      <c r="O1219" s="11">
        <f t="shared" si="360"/>
        <v>55.7</v>
      </c>
      <c r="P1219" s="11">
        <f t="shared" si="360"/>
        <v>3413491</v>
      </c>
      <c r="Q1219" s="11">
        <f t="shared" si="360"/>
        <v>1608807.42</v>
      </c>
      <c r="R1219" s="11">
        <f t="shared" si="360"/>
        <v>721873.43</v>
      </c>
      <c r="S1219" s="11">
        <f t="shared" si="360"/>
        <v>1082810.15</v>
      </c>
      <c r="T1219" s="90"/>
      <c r="Z1219" s="65"/>
      <c r="AA1219" s="65"/>
    </row>
    <row r="1220" spans="1:27" s="91" customFormat="1" ht="10.5">
      <c r="A1220" s="98">
        <v>155</v>
      </c>
      <c r="B1220" s="6" t="s">
        <v>1493</v>
      </c>
      <c r="C1220" s="5">
        <v>24</v>
      </c>
      <c r="D1220" s="10" t="s">
        <v>171</v>
      </c>
      <c r="E1220" s="8">
        <v>42947</v>
      </c>
      <c r="F1220" s="8">
        <v>42978</v>
      </c>
      <c r="G1220" s="9">
        <v>3</v>
      </c>
      <c r="H1220" s="9">
        <v>3</v>
      </c>
      <c r="I1220" s="3">
        <v>138.7</v>
      </c>
      <c r="J1220" s="9">
        <f>SUM(K1220:L1220)</f>
        <v>3</v>
      </c>
      <c r="K1220" s="9">
        <v>1</v>
      </c>
      <c r="L1220" s="9">
        <v>2</v>
      </c>
      <c r="M1220" s="11">
        <f>SUM(N1220:O1220)</f>
        <v>93.7</v>
      </c>
      <c r="N1220" s="3">
        <v>38</v>
      </c>
      <c r="O1220" s="3">
        <v>55.7</v>
      </c>
      <c r="P1220" s="11">
        <f>M1220*36430</f>
        <v>3413491</v>
      </c>
      <c r="Q1220" s="72">
        <v>1608807.42</v>
      </c>
      <c r="R1220" s="72">
        <v>721873.43</v>
      </c>
      <c r="S1220" s="72">
        <f>P1220-Q1220-R1220</f>
        <v>1082810.15</v>
      </c>
      <c r="T1220" s="90"/>
      <c r="Z1220" s="65"/>
      <c r="AA1220" s="65"/>
    </row>
    <row r="1221" spans="1:27" s="91" customFormat="1" ht="21.75" customHeight="1">
      <c r="A1221" s="98"/>
      <c r="B1221" s="203" t="s">
        <v>132</v>
      </c>
      <c r="C1221" s="7"/>
      <c r="D1221" s="83"/>
      <c r="E1221" s="206"/>
      <c r="F1221" s="206"/>
      <c r="G1221" s="84"/>
      <c r="H1221" s="84"/>
      <c r="I1221" s="72"/>
      <c r="J1221" s="84"/>
      <c r="K1221" s="84"/>
      <c r="L1221" s="84"/>
      <c r="M1221" s="72"/>
      <c r="N1221" s="72"/>
      <c r="O1221" s="72"/>
      <c r="P1221" s="11"/>
      <c r="Q1221" s="72"/>
      <c r="R1221" s="72"/>
      <c r="S1221" s="72"/>
      <c r="T1221" s="90"/>
      <c r="Z1221" s="65"/>
      <c r="AA1221" s="65"/>
    </row>
    <row r="1222" spans="1:27" s="91" customFormat="1" ht="10.5">
      <c r="A1222" s="98"/>
      <c r="B1222" s="1" t="s">
        <v>1440</v>
      </c>
      <c r="C1222" s="3"/>
      <c r="D1222" s="10"/>
      <c r="E1222" s="3"/>
      <c r="F1222" s="3"/>
      <c r="G1222" s="9"/>
      <c r="H1222" s="9"/>
      <c r="I1222" s="11"/>
      <c r="J1222" s="9"/>
      <c r="K1222" s="9"/>
      <c r="L1222" s="9"/>
      <c r="M1222" s="11"/>
      <c r="N1222" s="11"/>
      <c r="O1222" s="11"/>
      <c r="P1222" s="11"/>
      <c r="Q1222" s="72"/>
      <c r="R1222" s="72"/>
      <c r="S1222" s="72"/>
      <c r="T1222" s="90"/>
      <c r="Z1222" s="65"/>
      <c r="AA1222" s="65"/>
    </row>
    <row r="1223" spans="1:27" s="91" customFormat="1" ht="31.5">
      <c r="A1223" s="98"/>
      <c r="B1223" s="1" t="s">
        <v>2281</v>
      </c>
      <c r="C1223" s="5" t="s">
        <v>1721</v>
      </c>
      <c r="D1223" s="10" t="s">
        <v>1721</v>
      </c>
      <c r="E1223" s="5" t="s">
        <v>1721</v>
      </c>
      <c r="F1223" s="5" t="s">
        <v>1721</v>
      </c>
      <c r="G1223" s="9">
        <f aca="true" t="shared" si="361" ref="G1223:S1223">SUM(G1224:G1228)</f>
        <v>61</v>
      </c>
      <c r="H1223" s="9">
        <f t="shared" si="361"/>
        <v>61</v>
      </c>
      <c r="I1223" s="11">
        <f t="shared" si="361"/>
        <v>1246.21</v>
      </c>
      <c r="J1223" s="9">
        <f t="shared" si="361"/>
        <v>26</v>
      </c>
      <c r="K1223" s="9">
        <f t="shared" si="361"/>
        <v>10</v>
      </c>
      <c r="L1223" s="9">
        <f t="shared" si="361"/>
        <v>16</v>
      </c>
      <c r="M1223" s="11">
        <f>SUM(M1224:M1228)</f>
        <v>1105.23</v>
      </c>
      <c r="N1223" s="11">
        <f t="shared" si="361"/>
        <v>471.6</v>
      </c>
      <c r="O1223" s="11">
        <f t="shared" si="361"/>
        <v>633.63</v>
      </c>
      <c r="P1223" s="11">
        <f t="shared" si="361"/>
        <v>40263528.900000006</v>
      </c>
      <c r="Q1223" s="11">
        <f t="shared" si="361"/>
        <v>18976544.580000002</v>
      </c>
      <c r="R1223" s="11">
        <f t="shared" si="361"/>
        <v>8514793.73</v>
      </c>
      <c r="S1223" s="11">
        <f t="shared" si="361"/>
        <v>12772190.590000004</v>
      </c>
      <c r="T1223" s="90"/>
      <c r="Z1223" s="65"/>
      <c r="AA1223" s="65"/>
    </row>
    <row r="1224" spans="1:27" s="94" customFormat="1" ht="10.5">
      <c r="A1224" s="6" t="s">
        <v>1910</v>
      </c>
      <c r="B1224" s="1" t="s">
        <v>773</v>
      </c>
      <c r="C1224" s="9">
        <v>13</v>
      </c>
      <c r="D1224" s="10" t="s">
        <v>1548</v>
      </c>
      <c r="E1224" s="8">
        <v>42947</v>
      </c>
      <c r="F1224" s="8">
        <v>42978</v>
      </c>
      <c r="G1224" s="9">
        <v>6</v>
      </c>
      <c r="H1224" s="9">
        <v>6</v>
      </c>
      <c r="I1224" s="3">
        <v>176.12</v>
      </c>
      <c r="J1224" s="9">
        <f>SUM(K1224:L1224)</f>
        <v>3</v>
      </c>
      <c r="K1224" s="9">
        <v>1</v>
      </c>
      <c r="L1224" s="9">
        <v>2</v>
      </c>
      <c r="M1224" s="11">
        <f>SUM(N1224:O1224)</f>
        <v>123.61000000000001</v>
      </c>
      <c r="N1224" s="3">
        <v>54.6</v>
      </c>
      <c r="O1224" s="3">
        <v>69.01</v>
      </c>
      <c r="P1224" s="11">
        <f>M1224*36430</f>
        <v>4503112.300000001</v>
      </c>
      <c r="Q1224" s="72">
        <v>2122355.24</v>
      </c>
      <c r="R1224" s="72">
        <v>952302.82</v>
      </c>
      <c r="S1224" s="72">
        <f>P1224-Q1224-R1224</f>
        <v>1428454.2400000007</v>
      </c>
      <c r="T1224" s="90"/>
      <c r="Z1224" s="65"/>
      <c r="AA1224" s="65"/>
    </row>
    <row r="1225" spans="1:27" s="89" customFormat="1" ht="10.5">
      <c r="A1225" s="6" t="s">
        <v>1909</v>
      </c>
      <c r="B1225" s="1" t="s">
        <v>776</v>
      </c>
      <c r="C1225" s="9">
        <v>19</v>
      </c>
      <c r="D1225" s="10" t="s">
        <v>1551</v>
      </c>
      <c r="E1225" s="8">
        <v>42947</v>
      </c>
      <c r="F1225" s="8">
        <v>42978</v>
      </c>
      <c r="G1225" s="9">
        <v>9</v>
      </c>
      <c r="H1225" s="9">
        <v>9</v>
      </c>
      <c r="I1225" s="3">
        <v>160.5</v>
      </c>
      <c r="J1225" s="9">
        <f>SUM(K1225:L1225)</f>
        <v>3</v>
      </c>
      <c r="K1225" s="9">
        <v>0</v>
      </c>
      <c r="L1225" s="9">
        <v>3</v>
      </c>
      <c r="M1225" s="11">
        <f>SUM(N1225:O1225)</f>
        <v>87.79</v>
      </c>
      <c r="N1225" s="3">
        <v>0</v>
      </c>
      <c r="O1225" s="3">
        <v>87.79</v>
      </c>
      <c r="P1225" s="11">
        <f>M1225*36430</f>
        <v>3198189.7</v>
      </c>
      <c r="Q1225" s="72">
        <v>1507334.08</v>
      </c>
      <c r="R1225" s="72">
        <v>676342.25</v>
      </c>
      <c r="S1225" s="72">
        <f>P1225-Q1225-R1225</f>
        <v>1014513.3700000001</v>
      </c>
      <c r="T1225" s="3"/>
      <c r="Z1225" s="65"/>
      <c r="AA1225" s="65"/>
    </row>
    <row r="1226" spans="1:27" s="89" customFormat="1" ht="21">
      <c r="A1226" s="6" t="s">
        <v>355</v>
      </c>
      <c r="B1226" s="1" t="s">
        <v>777</v>
      </c>
      <c r="C1226" s="9">
        <v>15</v>
      </c>
      <c r="D1226" s="10" t="s">
        <v>1548</v>
      </c>
      <c r="E1226" s="8">
        <v>42947</v>
      </c>
      <c r="F1226" s="8">
        <v>42978</v>
      </c>
      <c r="G1226" s="9">
        <v>2</v>
      </c>
      <c r="H1226" s="9">
        <f>G1226</f>
        <v>2</v>
      </c>
      <c r="I1226" s="3">
        <v>63.9</v>
      </c>
      <c r="J1226" s="9">
        <f>SUM(K1226:L1226)</f>
        <v>2</v>
      </c>
      <c r="K1226" s="9">
        <v>1</v>
      </c>
      <c r="L1226" s="9">
        <v>1</v>
      </c>
      <c r="M1226" s="11">
        <f>SUM(N1226:O1226)</f>
        <v>48.14</v>
      </c>
      <c r="N1226" s="3">
        <v>15.9</v>
      </c>
      <c r="O1226" s="3">
        <v>32.24</v>
      </c>
      <c r="P1226" s="11">
        <f>M1226*36430</f>
        <v>1753740.2</v>
      </c>
      <c r="Q1226" s="72">
        <v>826552.71</v>
      </c>
      <c r="R1226" s="72">
        <v>370875</v>
      </c>
      <c r="S1226" s="72">
        <f>P1226-Q1226-R1226</f>
        <v>556312.49</v>
      </c>
      <c r="T1226" s="3"/>
      <c r="Z1226" s="65"/>
      <c r="AA1226" s="65"/>
    </row>
    <row r="1227" spans="1:27" s="89" customFormat="1" ht="10.5">
      <c r="A1227" s="6" t="s">
        <v>356</v>
      </c>
      <c r="B1227" s="1" t="s">
        <v>774</v>
      </c>
      <c r="C1227" s="9">
        <v>15</v>
      </c>
      <c r="D1227" s="10" t="s">
        <v>1549</v>
      </c>
      <c r="E1227" s="8">
        <v>42947</v>
      </c>
      <c r="F1227" s="8">
        <v>42978</v>
      </c>
      <c r="G1227" s="9">
        <v>16</v>
      </c>
      <c r="H1227" s="9">
        <v>16</v>
      </c>
      <c r="I1227" s="3">
        <v>384</v>
      </c>
      <c r="J1227" s="9">
        <f>SUM(K1227:L1227)</f>
        <v>9</v>
      </c>
      <c r="K1227" s="9">
        <v>3</v>
      </c>
      <c r="L1227" s="9">
        <v>6</v>
      </c>
      <c r="M1227" s="11">
        <f>SUM(N1227:O1227)</f>
        <v>384</v>
      </c>
      <c r="N1227" s="3">
        <v>125</v>
      </c>
      <c r="O1227" s="3">
        <v>259</v>
      </c>
      <c r="P1227" s="11">
        <f>M1227*36430</f>
        <v>13989120</v>
      </c>
      <c r="Q1227" s="72">
        <v>6593191.57</v>
      </c>
      <c r="R1227" s="72">
        <v>2958371.37</v>
      </c>
      <c r="S1227" s="72">
        <f>P1227-Q1227-R1227</f>
        <v>4437557.06</v>
      </c>
      <c r="T1227" s="3"/>
      <c r="Z1227" s="65"/>
      <c r="AA1227" s="65"/>
    </row>
    <row r="1228" spans="1:27" s="89" customFormat="1" ht="10.5">
      <c r="A1228" s="6" t="s">
        <v>357</v>
      </c>
      <c r="B1228" s="1" t="s">
        <v>775</v>
      </c>
      <c r="C1228" s="9">
        <v>3</v>
      </c>
      <c r="D1228" s="10" t="s">
        <v>1550</v>
      </c>
      <c r="E1228" s="8">
        <v>42947</v>
      </c>
      <c r="F1228" s="8">
        <v>42978</v>
      </c>
      <c r="G1228" s="9">
        <v>28</v>
      </c>
      <c r="H1228" s="9">
        <f>G1228</f>
        <v>28</v>
      </c>
      <c r="I1228" s="3">
        <v>461.69</v>
      </c>
      <c r="J1228" s="9">
        <f>SUM(K1228:L1228)</f>
        <v>9</v>
      </c>
      <c r="K1228" s="9">
        <v>5</v>
      </c>
      <c r="L1228" s="9">
        <v>4</v>
      </c>
      <c r="M1228" s="11">
        <f>SUM(N1228:O1228)</f>
        <v>461.69000000000005</v>
      </c>
      <c r="N1228" s="3">
        <v>276.1</v>
      </c>
      <c r="O1228" s="3">
        <v>185.59</v>
      </c>
      <c r="P1228" s="11">
        <f>M1228*36430</f>
        <v>16819366.700000003</v>
      </c>
      <c r="Q1228" s="72">
        <v>7927110.98</v>
      </c>
      <c r="R1228" s="72">
        <v>3556902.29</v>
      </c>
      <c r="S1228" s="72">
        <f>P1228-Q1228-R1228</f>
        <v>5335353.4300000025</v>
      </c>
      <c r="T1228" s="3"/>
      <c r="Z1228" s="65"/>
      <c r="AA1228" s="65"/>
    </row>
    <row r="1229" spans="1:27" s="89" customFormat="1" ht="21">
      <c r="A1229" s="98"/>
      <c r="B1229" s="1" t="s">
        <v>2272</v>
      </c>
      <c r="C1229" s="3"/>
      <c r="D1229" s="10"/>
      <c r="E1229" s="3"/>
      <c r="F1229" s="3"/>
      <c r="G1229" s="9"/>
      <c r="H1229" s="9"/>
      <c r="I1229" s="11"/>
      <c r="J1229" s="9"/>
      <c r="K1229" s="9"/>
      <c r="L1229" s="9"/>
      <c r="M1229" s="11"/>
      <c r="N1229" s="11"/>
      <c r="O1229" s="11"/>
      <c r="P1229" s="11"/>
      <c r="Q1229" s="72"/>
      <c r="R1229" s="72"/>
      <c r="S1229" s="72"/>
      <c r="T1229" s="3"/>
      <c r="Z1229" s="65"/>
      <c r="AA1229" s="65"/>
    </row>
    <row r="1230" spans="1:27" s="89" customFormat="1" ht="31.5">
      <c r="A1230" s="31"/>
      <c r="B1230" s="1" t="s">
        <v>2282</v>
      </c>
      <c r="C1230" s="5" t="s">
        <v>1721</v>
      </c>
      <c r="D1230" s="10" t="s">
        <v>1721</v>
      </c>
      <c r="E1230" s="5" t="s">
        <v>1721</v>
      </c>
      <c r="F1230" s="5" t="s">
        <v>1721</v>
      </c>
      <c r="G1230" s="9">
        <f>SUM(G1231:G1233)</f>
        <v>40</v>
      </c>
      <c r="H1230" s="9">
        <f aca="true" t="shared" si="362" ref="H1230:S1230">SUM(H1231:H1233)</f>
        <v>40</v>
      </c>
      <c r="I1230" s="11">
        <f t="shared" si="362"/>
        <v>475.8</v>
      </c>
      <c r="J1230" s="9">
        <f t="shared" si="362"/>
        <v>8</v>
      </c>
      <c r="K1230" s="9">
        <f t="shared" si="362"/>
        <v>4</v>
      </c>
      <c r="L1230" s="9">
        <f t="shared" si="362"/>
        <v>4</v>
      </c>
      <c r="M1230" s="11">
        <f t="shared" si="362"/>
        <v>256.1</v>
      </c>
      <c r="N1230" s="11">
        <f t="shared" si="362"/>
        <v>131.4</v>
      </c>
      <c r="O1230" s="11">
        <f t="shared" si="362"/>
        <v>124.7</v>
      </c>
      <c r="P1230" s="11">
        <f t="shared" si="362"/>
        <v>9329723</v>
      </c>
      <c r="Q1230" s="11">
        <f t="shared" si="362"/>
        <v>4397178.02</v>
      </c>
      <c r="R1230" s="11">
        <f t="shared" si="362"/>
        <v>1973017.99</v>
      </c>
      <c r="S1230" s="11">
        <f t="shared" si="362"/>
        <v>2959526.99</v>
      </c>
      <c r="T1230" s="3"/>
      <c r="Z1230" s="65"/>
      <c r="AA1230" s="65"/>
    </row>
    <row r="1231" spans="1:27" s="55" customFormat="1" ht="10.5">
      <c r="A1231" s="31">
        <v>161</v>
      </c>
      <c r="B1231" s="1" t="s">
        <v>780</v>
      </c>
      <c r="C1231" s="9">
        <v>2</v>
      </c>
      <c r="D1231" s="10" t="s">
        <v>1255</v>
      </c>
      <c r="E1231" s="8">
        <v>42947</v>
      </c>
      <c r="F1231" s="8">
        <v>42978</v>
      </c>
      <c r="G1231" s="9">
        <v>19</v>
      </c>
      <c r="H1231" s="9">
        <v>19</v>
      </c>
      <c r="I1231" s="3">
        <v>177.5</v>
      </c>
      <c r="J1231" s="9">
        <f>SUM(K1231:L1231)</f>
        <v>6</v>
      </c>
      <c r="K1231" s="9">
        <v>3</v>
      </c>
      <c r="L1231" s="9">
        <v>3</v>
      </c>
      <c r="M1231" s="11">
        <f>SUM(N1231:O1231)</f>
        <v>157.4</v>
      </c>
      <c r="N1231" s="3">
        <v>84.9</v>
      </c>
      <c r="O1231" s="3">
        <v>72.5</v>
      </c>
      <c r="P1231" s="11">
        <f>M1231*36430</f>
        <v>5734082</v>
      </c>
      <c r="Q1231" s="72">
        <v>2702521.75</v>
      </c>
      <c r="R1231" s="72">
        <v>1212624.1</v>
      </c>
      <c r="S1231" s="72">
        <f>P1231-Q1231-R1231</f>
        <v>1818936.15</v>
      </c>
      <c r="T1231" s="56"/>
      <c r="Z1231" s="65"/>
      <c r="AA1231" s="65"/>
    </row>
    <row r="1232" spans="1:27" s="89" customFormat="1" ht="10.5">
      <c r="A1232" s="31">
        <v>162</v>
      </c>
      <c r="B1232" s="1" t="s">
        <v>778</v>
      </c>
      <c r="C1232" s="9">
        <v>3</v>
      </c>
      <c r="D1232" s="10" t="s">
        <v>2273</v>
      </c>
      <c r="E1232" s="8">
        <v>42947</v>
      </c>
      <c r="F1232" s="8">
        <v>42978</v>
      </c>
      <c r="G1232" s="9">
        <v>5</v>
      </c>
      <c r="H1232" s="9">
        <v>5</v>
      </c>
      <c r="I1232" s="3">
        <v>103.8</v>
      </c>
      <c r="J1232" s="9">
        <f>SUM(K1232:L1232)</f>
        <v>1</v>
      </c>
      <c r="K1232" s="9">
        <v>0</v>
      </c>
      <c r="L1232" s="9">
        <v>1</v>
      </c>
      <c r="M1232" s="11">
        <f>SUM(N1232:O1232)</f>
        <v>52.2</v>
      </c>
      <c r="N1232" s="3">
        <v>0</v>
      </c>
      <c r="O1232" s="3">
        <v>52.2</v>
      </c>
      <c r="P1232" s="11">
        <f>M1232*36430</f>
        <v>1901646</v>
      </c>
      <c r="Q1232" s="72">
        <v>896261.98</v>
      </c>
      <c r="R1232" s="72">
        <v>402153.61</v>
      </c>
      <c r="S1232" s="72">
        <f>P1232-Q1232-R1232</f>
        <v>603230.41</v>
      </c>
      <c r="T1232" s="3"/>
      <c r="Z1232" s="65"/>
      <c r="AA1232" s="65"/>
    </row>
    <row r="1233" spans="1:27" s="89" customFormat="1" ht="10.5">
      <c r="A1233" s="31">
        <v>163</v>
      </c>
      <c r="B1233" s="1" t="s">
        <v>779</v>
      </c>
      <c r="C1233" s="9">
        <v>2</v>
      </c>
      <c r="D1233" s="10" t="s">
        <v>2274</v>
      </c>
      <c r="E1233" s="8">
        <v>42947</v>
      </c>
      <c r="F1233" s="8">
        <v>42978</v>
      </c>
      <c r="G1233" s="9">
        <v>16</v>
      </c>
      <c r="H1233" s="9">
        <v>16</v>
      </c>
      <c r="I1233" s="3">
        <v>194.5</v>
      </c>
      <c r="J1233" s="9">
        <f>SUM(K1233:L1233)</f>
        <v>1</v>
      </c>
      <c r="K1233" s="9">
        <v>1</v>
      </c>
      <c r="L1233" s="9">
        <v>0</v>
      </c>
      <c r="M1233" s="11">
        <f>SUM(N1233:O1233)</f>
        <v>46.5</v>
      </c>
      <c r="N1233" s="3">
        <v>46.5</v>
      </c>
      <c r="O1233" s="3">
        <v>0</v>
      </c>
      <c r="P1233" s="11">
        <f>M1233*36430</f>
        <v>1693995</v>
      </c>
      <c r="Q1233" s="72">
        <v>798394.29</v>
      </c>
      <c r="R1233" s="72">
        <v>358240.28</v>
      </c>
      <c r="S1233" s="72">
        <f>P1233-Q1233-R1233</f>
        <v>537360.4299999999</v>
      </c>
      <c r="T1233" s="3"/>
      <c r="Z1233" s="65"/>
      <c r="AA1233" s="65"/>
    </row>
    <row r="1234" spans="1:27" s="183" customFormat="1" ht="21">
      <c r="A1234" s="31"/>
      <c r="B1234" s="1" t="s">
        <v>1404</v>
      </c>
      <c r="C1234" s="3"/>
      <c r="D1234" s="10"/>
      <c r="E1234" s="3"/>
      <c r="F1234" s="3"/>
      <c r="G1234" s="9"/>
      <c r="H1234" s="9"/>
      <c r="I1234" s="11"/>
      <c r="J1234" s="9"/>
      <c r="K1234" s="9"/>
      <c r="L1234" s="9"/>
      <c r="M1234" s="11"/>
      <c r="N1234" s="11"/>
      <c r="O1234" s="72"/>
      <c r="P1234" s="11"/>
      <c r="Q1234" s="72"/>
      <c r="R1234" s="72"/>
      <c r="S1234" s="72"/>
      <c r="T1234" s="56"/>
      <c r="Z1234" s="65"/>
      <c r="AA1234" s="65"/>
    </row>
    <row r="1235" spans="1:27" s="55" customFormat="1" ht="31.5">
      <c r="A1235" s="98"/>
      <c r="B1235" s="1" t="s">
        <v>2281</v>
      </c>
      <c r="C1235" s="5" t="s">
        <v>1721</v>
      </c>
      <c r="D1235" s="10" t="s">
        <v>1721</v>
      </c>
      <c r="E1235" s="5" t="s">
        <v>1721</v>
      </c>
      <c r="F1235" s="5" t="s">
        <v>1721</v>
      </c>
      <c r="G1235" s="92">
        <f aca="true" t="shared" si="363" ref="G1235:S1235">SUM(G1236:G1240)</f>
        <v>46</v>
      </c>
      <c r="H1235" s="92">
        <f t="shared" si="363"/>
        <v>46</v>
      </c>
      <c r="I1235" s="71">
        <f t="shared" si="363"/>
        <v>887.55</v>
      </c>
      <c r="J1235" s="92">
        <f t="shared" si="363"/>
        <v>19</v>
      </c>
      <c r="K1235" s="92">
        <f t="shared" si="363"/>
        <v>4</v>
      </c>
      <c r="L1235" s="92">
        <f t="shared" si="363"/>
        <v>15</v>
      </c>
      <c r="M1235" s="71">
        <f t="shared" si="363"/>
        <v>685.4</v>
      </c>
      <c r="N1235" s="71">
        <f t="shared" si="363"/>
        <v>119.08</v>
      </c>
      <c r="O1235" s="71">
        <f t="shared" si="363"/>
        <v>566.3199999999999</v>
      </c>
      <c r="P1235" s="71">
        <f t="shared" si="363"/>
        <v>24969122</v>
      </c>
      <c r="Q1235" s="71">
        <f t="shared" si="363"/>
        <v>11768160.16</v>
      </c>
      <c r="R1235" s="71">
        <f t="shared" si="363"/>
        <v>5280384.73</v>
      </c>
      <c r="S1235" s="71">
        <f t="shared" si="363"/>
        <v>7920577.109999999</v>
      </c>
      <c r="T1235" s="56"/>
      <c r="Z1235" s="65"/>
      <c r="AA1235" s="65"/>
    </row>
    <row r="1236" spans="1:27" s="55" customFormat="1" ht="10.5">
      <c r="A1236" s="6" t="s">
        <v>2300</v>
      </c>
      <c r="B1236" s="1" t="s">
        <v>781</v>
      </c>
      <c r="C1236" s="3" t="s">
        <v>1896</v>
      </c>
      <c r="D1236" s="10" t="s">
        <v>1401</v>
      </c>
      <c r="E1236" s="8">
        <v>42947</v>
      </c>
      <c r="F1236" s="8">
        <v>42978</v>
      </c>
      <c r="G1236" s="9">
        <v>4</v>
      </c>
      <c r="H1236" s="9">
        <v>4</v>
      </c>
      <c r="I1236" s="3">
        <v>174</v>
      </c>
      <c r="J1236" s="9">
        <f>SUM(K1236:L1236)</f>
        <v>3</v>
      </c>
      <c r="K1236" s="9">
        <v>1</v>
      </c>
      <c r="L1236" s="9">
        <v>2</v>
      </c>
      <c r="M1236" s="11">
        <f>SUM(N1236:O1236)</f>
        <v>174</v>
      </c>
      <c r="N1236" s="3">
        <v>52.6</v>
      </c>
      <c r="O1236" s="3">
        <v>121.4</v>
      </c>
      <c r="P1236" s="11">
        <f>M1236*36430</f>
        <v>6338820</v>
      </c>
      <c r="Q1236" s="72">
        <v>2987539.93</v>
      </c>
      <c r="R1236" s="72">
        <v>1340512.03</v>
      </c>
      <c r="S1236" s="72">
        <f>P1236-Q1236-R1236</f>
        <v>2010768.0399999998</v>
      </c>
      <c r="T1236" s="56"/>
      <c r="Z1236" s="65"/>
      <c r="AA1236" s="65"/>
    </row>
    <row r="1237" spans="1:27" s="55" customFormat="1" ht="10.5">
      <c r="A1237" s="6" t="s">
        <v>124</v>
      </c>
      <c r="B1237" s="1" t="s">
        <v>783</v>
      </c>
      <c r="C1237" s="3" t="s">
        <v>1896</v>
      </c>
      <c r="D1237" s="10" t="s">
        <v>1401</v>
      </c>
      <c r="E1237" s="8">
        <v>42947</v>
      </c>
      <c r="F1237" s="8">
        <v>42978</v>
      </c>
      <c r="G1237" s="9">
        <v>6</v>
      </c>
      <c r="H1237" s="9">
        <v>6</v>
      </c>
      <c r="I1237" s="3">
        <v>163.15</v>
      </c>
      <c r="J1237" s="9">
        <f>SUM(K1237:L1237)</f>
        <v>3</v>
      </c>
      <c r="K1237" s="9">
        <v>1</v>
      </c>
      <c r="L1237" s="9">
        <v>2</v>
      </c>
      <c r="M1237" s="11">
        <f>SUM(N1237:O1237)</f>
        <v>76.6</v>
      </c>
      <c r="N1237" s="3">
        <v>19.78</v>
      </c>
      <c r="O1237" s="3">
        <v>56.82</v>
      </c>
      <c r="P1237" s="11">
        <f>M1237*36430</f>
        <v>2790538</v>
      </c>
      <c r="Q1237" s="72">
        <v>1315204.36</v>
      </c>
      <c r="R1237" s="72">
        <v>590133.46</v>
      </c>
      <c r="S1237" s="72">
        <f>P1237-Q1237-R1237</f>
        <v>885200.1799999999</v>
      </c>
      <c r="T1237" s="56"/>
      <c r="Z1237" s="65"/>
      <c r="AA1237" s="65"/>
    </row>
    <row r="1238" spans="1:27" s="89" customFormat="1" ht="10.5">
      <c r="A1238" s="6" t="s">
        <v>130</v>
      </c>
      <c r="B1238" s="1" t="s">
        <v>785</v>
      </c>
      <c r="C1238" s="3" t="s">
        <v>1896</v>
      </c>
      <c r="D1238" s="10" t="s">
        <v>1403</v>
      </c>
      <c r="E1238" s="8">
        <v>42947</v>
      </c>
      <c r="F1238" s="8">
        <v>42978</v>
      </c>
      <c r="G1238" s="9">
        <v>20</v>
      </c>
      <c r="H1238" s="9">
        <v>20</v>
      </c>
      <c r="I1238" s="3">
        <v>280</v>
      </c>
      <c r="J1238" s="9">
        <f>SUM(K1238:L1238)</f>
        <v>7</v>
      </c>
      <c r="K1238" s="9">
        <v>2</v>
      </c>
      <c r="L1238" s="9">
        <v>5</v>
      </c>
      <c r="M1238" s="11">
        <f>SUM(N1238:O1238)</f>
        <v>185.8</v>
      </c>
      <c r="N1238" s="3">
        <v>46.7</v>
      </c>
      <c r="O1238" s="3">
        <v>139.1</v>
      </c>
      <c r="P1238" s="11">
        <f aca="true" t="shared" si="364" ref="P1238:P1282">M1238*36430</f>
        <v>6768694</v>
      </c>
      <c r="Q1238" s="72">
        <v>3190143.21</v>
      </c>
      <c r="R1238" s="72">
        <v>1431420.32</v>
      </c>
      <c r="S1238" s="72">
        <f>P1238-Q1238-R1238</f>
        <v>2147130.4699999997</v>
      </c>
      <c r="T1238" s="3"/>
      <c r="Z1238" s="65"/>
      <c r="AA1238" s="65"/>
    </row>
    <row r="1239" spans="1:27" s="89" customFormat="1" ht="10.5">
      <c r="A1239" s="6" t="s">
        <v>360</v>
      </c>
      <c r="B1239" s="1" t="s">
        <v>784</v>
      </c>
      <c r="C1239" s="3" t="s">
        <v>1896</v>
      </c>
      <c r="D1239" s="10" t="s">
        <v>1402</v>
      </c>
      <c r="E1239" s="8">
        <v>42947</v>
      </c>
      <c r="F1239" s="8">
        <v>42978</v>
      </c>
      <c r="G1239" s="9">
        <v>1</v>
      </c>
      <c r="H1239" s="9">
        <v>1</v>
      </c>
      <c r="I1239" s="3">
        <v>50.8</v>
      </c>
      <c r="J1239" s="9">
        <f>SUM(K1239:L1239)</f>
        <v>1</v>
      </c>
      <c r="K1239" s="9">
        <v>0</v>
      </c>
      <c r="L1239" s="9">
        <v>1</v>
      </c>
      <c r="M1239" s="11">
        <f>SUM(N1239:O1239)</f>
        <v>29.4</v>
      </c>
      <c r="N1239" s="3">
        <v>0</v>
      </c>
      <c r="O1239" s="3">
        <v>29.4</v>
      </c>
      <c r="P1239" s="11">
        <f t="shared" si="364"/>
        <v>1071042</v>
      </c>
      <c r="Q1239" s="72">
        <v>504791.23</v>
      </c>
      <c r="R1239" s="72">
        <v>226500.3</v>
      </c>
      <c r="S1239" s="72">
        <f>P1239-Q1239-R1239</f>
        <v>339750.47000000003</v>
      </c>
      <c r="T1239" s="3"/>
      <c r="Z1239" s="65"/>
      <c r="AA1239" s="65"/>
    </row>
    <row r="1240" spans="1:27" s="89" customFormat="1" ht="10.5">
      <c r="A1240" s="6" t="s">
        <v>361</v>
      </c>
      <c r="B1240" s="1" t="s">
        <v>782</v>
      </c>
      <c r="C1240" s="9">
        <v>10</v>
      </c>
      <c r="D1240" s="10" t="s">
        <v>1400</v>
      </c>
      <c r="E1240" s="8">
        <v>42947</v>
      </c>
      <c r="F1240" s="8">
        <v>42978</v>
      </c>
      <c r="G1240" s="9">
        <v>15</v>
      </c>
      <c r="H1240" s="9">
        <v>15</v>
      </c>
      <c r="I1240" s="3">
        <v>219.6</v>
      </c>
      <c r="J1240" s="9">
        <f>SUM(K1240:L1240)</f>
        <v>5</v>
      </c>
      <c r="K1240" s="9">
        <v>0</v>
      </c>
      <c r="L1240" s="9">
        <v>5</v>
      </c>
      <c r="M1240" s="11">
        <f>SUM(N1240:O1240)</f>
        <v>219.6</v>
      </c>
      <c r="N1240" s="4">
        <v>0</v>
      </c>
      <c r="O1240" s="4">
        <v>219.6</v>
      </c>
      <c r="P1240" s="11">
        <f t="shared" si="364"/>
        <v>8000028</v>
      </c>
      <c r="Q1240" s="72">
        <v>3770481.43</v>
      </c>
      <c r="R1240" s="72">
        <v>1691818.62</v>
      </c>
      <c r="S1240" s="72">
        <f>P1240-Q1240-R1240</f>
        <v>2537727.95</v>
      </c>
      <c r="T1240" s="3"/>
      <c r="Z1240" s="65"/>
      <c r="AA1240" s="65"/>
    </row>
    <row r="1241" spans="1:27" s="55" customFormat="1" ht="21">
      <c r="A1241" s="99"/>
      <c r="B1241" s="1" t="s">
        <v>1555</v>
      </c>
      <c r="C1241" s="3"/>
      <c r="D1241" s="10"/>
      <c r="E1241" s="3"/>
      <c r="F1241" s="3"/>
      <c r="G1241" s="9"/>
      <c r="H1241" s="9"/>
      <c r="I1241" s="11"/>
      <c r="J1241" s="9"/>
      <c r="K1241" s="9"/>
      <c r="L1241" s="9"/>
      <c r="M1241" s="11"/>
      <c r="N1241" s="11"/>
      <c r="O1241" s="11"/>
      <c r="P1241" s="11"/>
      <c r="Q1241" s="72"/>
      <c r="R1241" s="72"/>
      <c r="S1241" s="72"/>
      <c r="T1241" s="56"/>
      <c r="Z1241" s="65"/>
      <c r="AA1241" s="65"/>
    </row>
    <row r="1242" spans="1:27" s="55" customFormat="1" ht="31.5">
      <c r="A1242" s="31"/>
      <c r="B1242" s="85" t="s">
        <v>2280</v>
      </c>
      <c r="C1242" s="5" t="s">
        <v>1721</v>
      </c>
      <c r="D1242" s="10" t="s">
        <v>1721</v>
      </c>
      <c r="E1242" s="5" t="s">
        <v>1721</v>
      </c>
      <c r="F1242" s="5" t="s">
        <v>1721</v>
      </c>
      <c r="G1242" s="9">
        <f aca="true" t="shared" si="365" ref="G1242:S1242">SUM(G1243:G1246)</f>
        <v>25</v>
      </c>
      <c r="H1242" s="9">
        <f t="shared" si="365"/>
        <v>25</v>
      </c>
      <c r="I1242" s="11">
        <f t="shared" si="365"/>
        <v>701.4</v>
      </c>
      <c r="J1242" s="9">
        <f t="shared" si="365"/>
        <v>11</v>
      </c>
      <c r="K1242" s="9">
        <f t="shared" si="365"/>
        <v>0</v>
      </c>
      <c r="L1242" s="9">
        <f t="shared" si="365"/>
        <v>11</v>
      </c>
      <c r="M1242" s="11">
        <f t="shared" si="365"/>
        <v>313.59999999999997</v>
      </c>
      <c r="N1242" s="11">
        <f t="shared" si="365"/>
        <v>0</v>
      </c>
      <c r="O1242" s="11">
        <f t="shared" si="365"/>
        <v>313.59999999999997</v>
      </c>
      <c r="P1242" s="11">
        <f t="shared" si="365"/>
        <v>11424448</v>
      </c>
      <c r="Q1242" s="11">
        <f t="shared" si="365"/>
        <v>5384439.779999999</v>
      </c>
      <c r="R1242" s="11">
        <f t="shared" si="365"/>
        <v>2416003.2800000003</v>
      </c>
      <c r="S1242" s="11">
        <f t="shared" si="365"/>
        <v>3624004.9399999995</v>
      </c>
      <c r="T1242" s="56"/>
      <c r="Z1242" s="65"/>
      <c r="AA1242" s="65"/>
    </row>
    <row r="1243" spans="1:27" s="55" customFormat="1" ht="10.5">
      <c r="A1243" s="6" t="s">
        <v>131</v>
      </c>
      <c r="B1243" s="1" t="s">
        <v>786</v>
      </c>
      <c r="C1243" s="3" t="s">
        <v>1896</v>
      </c>
      <c r="D1243" s="10" t="s">
        <v>1556</v>
      </c>
      <c r="E1243" s="8">
        <v>42947</v>
      </c>
      <c r="F1243" s="8">
        <v>42978</v>
      </c>
      <c r="G1243" s="9">
        <v>5</v>
      </c>
      <c r="H1243" s="9">
        <v>5</v>
      </c>
      <c r="I1243" s="3">
        <v>68</v>
      </c>
      <c r="J1243" s="9">
        <f>SUM(K1243:L1243)</f>
        <v>2</v>
      </c>
      <c r="K1243" s="9">
        <v>0</v>
      </c>
      <c r="L1243" s="9">
        <v>2</v>
      </c>
      <c r="M1243" s="11">
        <f>SUM(N1243:O1243)</f>
        <v>68</v>
      </c>
      <c r="N1243" s="3">
        <v>0</v>
      </c>
      <c r="O1243" s="3">
        <v>68</v>
      </c>
      <c r="P1243" s="11">
        <f t="shared" si="364"/>
        <v>2477240</v>
      </c>
      <c r="Q1243" s="72">
        <v>1167544.34</v>
      </c>
      <c r="R1243" s="72">
        <v>523878.26</v>
      </c>
      <c r="S1243" s="72">
        <f>P1243-Q1243-R1243</f>
        <v>785817.3999999999</v>
      </c>
      <c r="T1243" s="56"/>
      <c r="Z1243" s="65"/>
      <c r="AA1243" s="65"/>
    </row>
    <row r="1244" spans="1:27" s="55" customFormat="1" ht="10.5">
      <c r="A1244" s="6" t="s">
        <v>128</v>
      </c>
      <c r="B1244" s="1" t="s">
        <v>1123</v>
      </c>
      <c r="C1244" s="3" t="s">
        <v>1896</v>
      </c>
      <c r="D1244" s="10">
        <v>37560</v>
      </c>
      <c r="E1244" s="8">
        <v>42947</v>
      </c>
      <c r="F1244" s="8">
        <v>42978</v>
      </c>
      <c r="G1244" s="9">
        <v>6</v>
      </c>
      <c r="H1244" s="9">
        <f>G1244</f>
        <v>6</v>
      </c>
      <c r="I1244" s="3">
        <v>207</v>
      </c>
      <c r="J1244" s="9">
        <f>SUM(K1244:L1244)</f>
        <v>4</v>
      </c>
      <c r="K1244" s="9">
        <v>0</v>
      </c>
      <c r="L1244" s="9">
        <v>4</v>
      </c>
      <c r="M1244" s="11">
        <f>SUM(N1244:O1244)</f>
        <v>86.7</v>
      </c>
      <c r="N1244" s="3">
        <v>0</v>
      </c>
      <c r="O1244" s="3">
        <v>86.7</v>
      </c>
      <c r="P1244" s="11">
        <f t="shared" si="364"/>
        <v>3158481</v>
      </c>
      <c r="Q1244" s="72">
        <v>1488619.04</v>
      </c>
      <c r="R1244" s="72">
        <v>667944.78</v>
      </c>
      <c r="S1244" s="72">
        <f>P1244-Q1244-R1244</f>
        <v>1001917.1799999999</v>
      </c>
      <c r="T1244" s="56"/>
      <c r="Z1244" s="65"/>
      <c r="AA1244" s="65"/>
    </row>
    <row r="1245" spans="1:27" s="55" customFormat="1" ht="10.5">
      <c r="A1245" s="6" t="s">
        <v>129</v>
      </c>
      <c r="B1245" s="1" t="s">
        <v>1124</v>
      </c>
      <c r="C1245" s="3" t="s">
        <v>1896</v>
      </c>
      <c r="D1245" s="10">
        <v>37560</v>
      </c>
      <c r="E1245" s="8">
        <v>42947</v>
      </c>
      <c r="F1245" s="8">
        <v>42978</v>
      </c>
      <c r="G1245" s="9">
        <v>13</v>
      </c>
      <c r="H1245" s="9">
        <v>13</v>
      </c>
      <c r="I1245" s="3">
        <v>313</v>
      </c>
      <c r="J1245" s="9">
        <f>SUM(K1245:L1245)</f>
        <v>4</v>
      </c>
      <c r="K1245" s="9">
        <v>0</v>
      </c>
      <c r="L1245" s="9">
        <v>4</v>
      </c>
      <c r="M1245" s="11">
        <f>SUM(N1245:O1245)</f>
        <v>130.6</v>
      </c>
      <c r="N1245" s="3">
        <v>0</v>
      </c>
      <c r="O1245" s="3">
        <v>130.6</v>
      </c>
      <c r="P1245" s="11">
        <f t="shared" si="364"/>
        <v>4757758</v>
      </c>
      <c r="Q1245" s="72">
        <v>2242371.92</v>
      </c>
      <c r="R1245" s="72">
        <v>1006154.43</v>
      </c>
      <c r="S1245" s="72">
        <f>P1245-Q1245-R1245</f>
        <v>1509231.65</v>
      </c>
      <c r="T1245" s="56"/>
      <c r="Z1245" s="65"/>
      <c r="AA1245" s="65"/>
    </row>
    <row r="1246" spans="1:27" s="55" customFormat="1" ht="10.5">
      <c r="A1246" s="6" t="s">
        <v>362</v>
      </c>
      <c r="B1246" s="1" t="s">
        <v>787</v>
      </c>
      <c r="C1246" s="9">
        <v>24</v>
      </c>
      <c r="D1246" s="10" t="s">
        <v>1557</v>
      </c>
      <c r="E1246" s="8">
        <v>42947</v>
      </c>
      <c r="F1246" s="8">
        <v>42978</v>
      </c>
      <c r="G1246" s="9">
        <v>1</v>
      </c>
      <c r="H1246" s="9">
        <v>1</v>
      </c>
      <c r="I1246" s="3">
        <v>113.4</v>
      </c>
      <c r="J1246" s="9">
        <f>SUM(K1246:L1246)</f>
        <v>1</v>
      </c>
      <c r="K1246" s="9">
        <v>0</v>
      </c>
      <c r="L1246" s="9">
        <v>1</v>
      </c>
      <c r="M1246" s="11">
        <f>SUM(N1246:O1246)</f>
        <v>28.3</v>
      </c>
      <c r="N1246" s="3">
        <v>0</v>
      </c>
      <c r="O1246" s="3">
        <v>28.3</v>
      </c>
      <c r="P1246" s="11">
        <f t="shared" si="364"/>
        <v>1030969</v>
      </c>
      <c r="Q1246" s="72">
        <v>485904.48</v>
      </c>
      <c r="R1246" s="72">
        <v>218025.81</v>
      </c>
      <c r="S1246" s="72">
        <f>P1246-Q1246-R1246</f>
        <v>327038.71</v>
      </c>
      <c r="T1246" s="56"/>
      <c r="Z1246" s="65"/>
      <c r="AA1246" s="65"/>
    </row>
    <row r="1247" spans="1:27" s="55" customFormat="1" ht="21">
      <c r="A1247" s="98"/>
      <c r="B1247" s="87" t="s">
        <v>1894</v>
      </c>
      <c r="C1247" s="56"/>
      <c r="D1247" s="83"/>
      <c r="E1247" s="56"/>
      <c r="F1247" s="56"/>
      <c r="G1247" s="84"/>
      <c r="H1247" s="84"/>
      <c r="I1247" s="72"/>
      <c r="J1247" s="84"/>
      <c r="K1247" s="84"/>
      <c r="L1247" s="84"/>
      <c r="M1247" s="72"/>
      <c r="N1247" s="72"/>
      <c r="O1247" s="72"/>
      <c r="P1247" s="11"/>
      <c r="Q1247" s="72"/>
      <c r="R1247" s="72"/>
      <c r="S1247" s="72"/>
      <c r="T1247" s="56"/>
      <c r="Z1247" s="65"/>
      <c r="AA1247" s="65"/>
    </row>
    <row r="1248" spans="1:27" s="55" customFormat="1" ht="31.5">
      <c r="A1248" s="98"/>
      <c r="B1248" s="30" t="s">
        <v>2289</v>
      </c>
      <c r="C1248" s="5" t="s">
        <v>1721</v>
      </c>
      <c r="D1248" s="10" t="s">
        <v>1721</v>
      </c>
      <c r="E1248" s="5" t="s">
        <v>1721</v>
      </c>
      <c r="F1248" s="5" t="s">
        <v>1721</v>
      </c>
      <c r="G1248" s="84">
        <f>SUM(G1249:G1250)</f>
        <v>80</v>
      </c>
      <c r="H1248" s="84">
        <f aca="true" t="shared" si="366" ref="H1248:S1248">SUM(H1249:H1250)</f>
        <v>80</v>
      </c>
      <c r="I1248" s="72">
        <f t="shared" si="366"/>
        <v>4422.469999999999</v>
      </c>
      <c r="J1248" s="84">
        <f t="shared" si="366"/>
        <v>26</v>
      </c>
      <c r="K1248" s="84">
        <f t="shared" si="366"/>
        <v>0</v>
      </c>
      <c r="L1248" s="84">
        <f t="shared" si="366"/>
        <v>26</v>
      </c>
      <c r="M1248" s="72">
        <f t="shared" si="366"/>
        <v>1231.41</v>
      </c>
      <c r="N1248" s="72">
        <f t="shared" si="366"/>
        <v>0</v>
      </c>
      <c r="O1248" s="72">
        <f t="shared" si="366"/>
        <v>1231.41</v>
      </c>
      <c r="P1248" s="72">
        <f t="shared" si="366"/>
        <v>44860266.3</v>
      </c>
      <c r="Q1248" s="72">
        <f t="shared" si="366"/>
        <v>21143026.12</v>
      </c>
      <c r="R1248" s="72">
        <f t="shared" si="366"/>
        <v>9486896.069999998</v>
      </c>
      <c r="S1248" s="72">
        <f t="shared" si="366"/>
        <v>14230344.11</v>
      </c>
      <c r="T1248" s="56"/>
      <c r="Z1248" s="65"/>
      <c r="AA1248" s="65"/>
    </row>
    <row r="1249" spans="1:27" s="55" customFormat="1" ht="10.5">
      <c r="A1249" s="98">
        <v>173</v>
      </c>
      <c r="B1249" s="6" t="s">
        <v>1166</v>
      </c>
      <c r="C1249" s="7" t="s">
        <v>2218</v>
      </c>
      <c r="D1249" s="10">
        <v>39066</v>
      </c>
      <c r="E1249" s="8">
        <v>42947</v>
      </c>
      <c r="F1249" s="8">
        <v>42978</v>
      </c>
      <c r="G1249" s="9">
        <v>77</v>
      </c>
      <c r="H1249" s="9">
        <v>77</v>
      </c>
      <c r="I1249" s="3">
        <v>2266.47</v>
      </c>
      <c r="J1249" s="9">
        <f>SUM(K1249:L1249)</f>
        <v>25</v>
      </c>
      <c r="K1249" s="9">
        <v>0</v>
      </c>
      <c r="L1249" s="9">
        <v>25</v>
      </c>
      <c r="M1249" s="11">
        <f>SUM(N1249:O1249)</f>
        <v>1189.53</v>
      </c>
      <c r="N1249" s="3">
        <v>0</v>
      </c>
      <c r="O1249" s="3">
        <v>1189.53</v>
      </c>
      <c r="P1249" s="11">
        <f>M1249*36430</f>
        <v>43334577.9</v>
      </c>
      <c r="Q1249" s="11">
        <v>20423956.16</v>
      </c>
      <c r="R1249" s="11">
        <v>9164248.7</v>
      </c>
      <c r="S1249" s="11">
        <f>P1249-Q1249-R1249</f>
        <v>13746373.04</v>
      </c>
      <c r="T1249" s="56"/>
      <c r="Z1249" s="65"/>
      <c r="AA1249" s="65"/>
    </row>
    <row r="1250" spans="1:27" s="55" customFormat="1" ht="10.5">
      <c r="A1250" s="98">
        <v>174</v>
      </c>
      <c r="B1250" s="6" t="s">
        <v>788</v>
      </c>
      <c r="C1250" s="7" t="s">
        <v>1728</v>
      </c>
      <c r="D1250" s="10">
        <v>39066</v>
      </c>
      <c r="E1250" s="8">
        <v>42947</v>
      </c>
      <c r="F1250" s="8">
        <v>42978</v>
      </c>
      <c r="G1250" s="9">
        <v>3</v>
      </c>
      <c r="H1250" s="9">
        <v>3</v>
      </c>
      <c r="I1250" s="3">
        <v>2156</v>
      </c>
      <c r="J1250" s="9">
        <f>K1250+L1250</f>
        <v>1</v>
      </c>
      <c r="K1250" s="9">
        <v>0</v>
      </c>
      <c r="L1250" s="9">
        <v>1</v>
      </c>
      <c r="M1250" s="11">
        <f>SUM(N1250:O1250)</f>
        <v>41.88</v>
      </c>
      <c r="N1250" s="3">
        <v>0</v>
      </c>
      <c r="O1250" s="3">
        <v>41.88</v>
      </c>
      <c r="P1250" s="11">
        <f>M1250*36430</f>
        <v>1525688.4000000001</v>
      </c>
      <c r="Q1250" s="11">
        <v>719069.96</v>
      </c>
      <c r="R1250" s="11">
        <v>322647.37</v>
      </c>
      <c r="S1250" s="11">
        <f>P1250-Q1250-R1250</f>
        <v>483971.0700000002</v>
      </c>
      <c r="T1250" s="56"/>
      <c r="Z1250" s="65"/>
      <c r="AA1250" s="65"/>
    </row>
    <row r="1251" spans="1:27" s="55" customFormat="1" ht="21">
      <c r="A1251" s="98"/>
      <c r="B1251" s="1" t="s">
        <v>1565</v>
      </c>
      <c r="C1251" s="7"/>
      <c r="D1251" s="10"/>
      <c r="E1251" s="8"/>
      <c r="F1251" s="8"/>
      <c r="G1251" s="9"/>
      <c r="H1251" s="9"/>
      <c r="I1251" s="3"/>
      <c r="J1251" s="9"/>
      <c r="K1251" s="9"/>
      <c r="L1251" s="9"/>
      <c r="M1251" s="11"/>
      <c r="N1251" s="3"/>
      <c r="O1251" s="3"/>
      <c r="P1251" s="11"/>
      <c r="Q1251" s="11"/>
      <c r="R1251" s="11"/>
      <c r="S1251" s="11"/>
      <c r="T1251" s="56"/>
      <c r="Z1251" s="65"/>
      <c r="AA1251" s="65"/>
    </row>
    <row r="1252" spans="1:27" ht="31.5">
      <c r="A1252" s="31"/>
      <c r="B1252" s="85" t="s">
        <v>2213</v>
      </c>
      <c r="C1252" s="5" t="s">
        <v>1721</v>
      </c>
      <c r="D1252" s="10" t="s">
        <v>1721</v>
      </c>
      <c r="E1252" s="5" t="s">
        <v>1721</v>
      </c>
      <c r="F1252" s="5" t="s">
        <v>1721</v>
      </c>
      <c r="G1252" s="9">
        <f aca="true" t="shared" si="367" ref="G1252:S1252">SUM(G1253:G1253)</f>
        <v>14</v>
      </c>
      <c r="H1252" s="9">
        <f t="shared" si="367"/>
        <v>14</v>
      </c>
      <c r="I1252" s="11">
        <f t="shared" si="367"/>
        <v>362</v>
      </c>
      <c r="J1252" s="9">
        <f t="shared" si="367"/>
        <v>6</v>
      </c>
      <c r="K1252" s="9">
        <f t="shared" si="367"/>
        <v>0</v>
      </c>
      <c r="L1252" s="9">
        <f t="shared" si="367"/>
        <v>6</v>
      </c>
      <c r="M1252" s="11">
        <f t="shared" si="367"/>
        <v>115</v>
      </c>
      <c r="N1252" s="11">
        <f t="shared" si="367"/>
        <v>0</v>
      </c>
      <c r="O1252" s="11">
        <f t="shared" si="367"/>
        <v>115</v>
      </c>
      <c r="P1252" s="11">
        <f t="shared" si="367"/>
        <v>4189450</v>
      </c>
      <c r="Q1252" s="11">
        <f t="shared" si="367"/>
        <v>1974523.52</v>
      </c>
      <c r="R1252" s="11">
        <f t="shared" si="367"/>
        <v>885970.59</v>
      </c>
      <c r="S1252" s="11">
        <f t="shared" si="367"/>
        <v>1328955.8900000001</v>
      </c>
      <c r="T1252" s="5"/>
      <c r="Z1252" s="65"/>
      <c r="AA1252" s="65"/>
    </row>
    <row r="1253" spans="1:27" ht="10.5">
      <c r="A1253" s="31">
        <v>175</v>
      </c>
      <c r="B1253" s="1" t="s">
        <v>38</v>
      </c>
      <c r="C1253" s="9">
        <v>6</v>
      </c>
      <c r="D1253" s="10" t="s">
        <v>1566</v>
      </c>
      <c r="E1253" s="8">
        <v>42947</v>
      </c>
      <c r="F1253" s="8">
        <v>42978</v>
      </c>
      <c r="G1253" s="9">
        <v>14</v>
      </c>
      <c r="H1253" s="9">
        <v>14</v>
      </c>
      <c r="I1253" s="3">
        <v>362</v>
      </c>
      <c r="J1253" s="9">
        <f>SUM(K1253:L1253)</f>
        <v>6</v>
      </c>
      <c r="K1253" s="9">
        <v>0</v>
      </c>
      <c r="L1253" s="9">
        <v>6</v>
      </c>
      <c r="M1253" s="11">
        <f>SUM(N1253:O1253)</f>
        <v>115</v>
      </c>
      <c r="N1253" s="3">
        <v>0</v>
      </c>
      <c r="O1253" s="3">
        <v>115</v>
      </c>
      <c r="P1253" s="11">
        <f t="shared" si="364"/>
        <v>4189450</v>
      </c>
      <c r="Q1253" s="72">
        <v>1974523.52</v>
      </c>
      <c r="R1253" s="72">
        <v>885970.59</v>
      </c>
      <c r="S1253" s="72">
        <f>P1253-Q1253-R1253</f>
        <v>1328955.8900000001</v>
      </c>
      <c r="T1253" s="5"/>
      <c r="Z1253" s="65"/>
      <c r="AA1253" s="65"/>
    </row>
    <row r="1254" spans="1:27" ht="16.5" customHeight="1">
      <c r="A1254" s="99"/>
      <c r="B1254" s="203" t="s">
        <v>1975</v>
      </c>
      <c r="C1254" s="7"/>
      <c r="D1254" s="83"/>
      <c r="E1254" s="56"/>
      <c r="F1254" s="206"/>
      <c r="G1254" s="84"/>
      <c r="H1254" s="84"/>
      <c r="I1254" s="72"/>
      <c r="J1254" s="84"/>
      <c r="K1254" s="84"/>
      <c r="L1254" s="84"/>
      <c r="M1254" s="72"/>
      <c r="N1254" s="72"/>
      <c r="O1254" s="72"/>
      <c r="P1254" s="11"/>
      <c r="Q1254" s="72"/>
      <c r="R1254" s="72"/>
      <c r="S1254" s="72"/>
      <c r="T1254" s="5"/>
      <c r="Z1254" s="65"/>
      <c r="AA1254" s="65"/>
    </row>
    <row r="1255" spans="1:27" s="55" customFormat="1" ht="21">
      <c r="A1255" s="98"/>
      <c r="B1255" s="30" t="s">
        <v>173</v>
      </c>
      <c r="C1255" s="5"/>
      <c r="D1255" s="10"/>
      <c r="E1255" s="5"/>
      <c r="F1255" s="5"/>
      <c r="G1255" s="9"/>
      <c r="H1255" s="9"/>
      <c r="I1255" s="11"/>
      <c r="J1255" s="9"/>
      <c r="K1255" s="9"/>
      <c r="L1255" s="9"/>
      <c r="M1255" s="11"/>
      <c r="N1255" s="11"/>
      <c r="O1255" s="11"/>
      <c r="P1255" s="11"/>
      <c r="Q1255" s="72"/>
      <c r="R1255" s="72"/>
      <c r="S1255" s="72"/>
      <c r="T1255" s="56"/>
      <c r="Z1255" s="65"/>
      <c r="AA1255" s="65"/>
    </row>
    <row r="1256" spans="1:27" s="55" customFormat="1" ht="31.5">
      <c r="A1256" s="98"/>
      <c r="B1256" s="30" t="s">
        <v>2212</v>
      </c>
      <c r="C1256" s="5" t="s">
        <v>1721</v>
      </c>
      <c r="D1256" s="10" t="s">
        <v>1721</v>
      </c>
      <c r="E1256" s="5" t="s">
        <v>1721</v>
      </c>
      <c r="F1256" s="5" t="s">
        <v>1721</v>
      </c>
      <c r="G1256" s="9">
        <f>SUM(G1257:G1262)</f>
        <v>102</v>
      </c>
      <c r="H1256" s="9">
        <f aca="true" t="shared" si="368" ref="H1256:S1256">SUM(H1257:H1262)</f>
        <v>102</v>
      </c>
      <c r="I1256" s="11">
        <f t="shared" si="368"/>
        <v>1662.1000000000001</v>
      </c>
      <c r="J1256" s="9">
        <f t="shared" si="368"/>
        <v>40</v>
      </c>
      <c r="K1256" s="9">
        <f t="shared" si="368"/>
        <v>15</v>
      </c>
      <c r="L1256" s="9">
        <f t="shared" si="368"/>
        <v>25</v>
      </c>
      <c r="M1256" s="11">
        <f>SUM(M1257:M1262)</f>
        <v>1457.6000000000001</v>
      </c>
      <c r="N1256" s="11">
        <f t="shared" si="368"/>
        <v>563.38</v>
      </c>
      <c r="O1256" s="11">
        <f t="shared" si="368"/>
        <v>894.22</v>
      </c>
      <c r="P1256" s="11">
        <f t="shared" si="368"/>
        <v>53100368</v>
      </c>
      <c r="Q1256" s="11">
        <f t="shared" si="368"/>
        <v>25026656.33</v>
      </c>
      <c r="R1256" s="11">
        <f t="shared" si="368"/>
        <v>11229484.670000002</v>
      </c>
      <c r="S1256" s="11">
        <f t="shared" si="368"/>
        <v>16844227.000000004</v>
      </c>
      <c r="T1256" s="56"/>
      <c r="Z1256" s="65"/>
      <c r="AA1256" s="65"/>
    </row>
    <row r="1257" spans="1:27" s="55" customFormat="1" ht="10.5">
      <c r="A1257" s="6" t="s">
        <v>365</v>
      </c>
      <c r="B1257" s="6" t="s">
        <v>302</v>
      </c>
      <c r="C1257" s="5">
        <v>43</v>
      </c>
      <c r="D1257" s="10" t="s">
        <v>174</v>
      </c>
      <c r="E1257" s="8">
        <v>42947</v>
      </c>
      <c r="F1257" s="8">
        <v>42978</v>
      </c>
      <c r="G1257" s="9">
        <v>22</v>
      </c>
      <c r="H1257" s="9">
        <v>22</v>
      </c>
      <c r="I1257" s="3">
        <v>438.1</v>
      </c>
      <c r="J1257" s="9">
        <f aca="true" t="shared" si="369" ref="J1257:J1262">SUM(K1257:L1257)</f>
        <v>11</v>
      </c>
      <c r="K1257" s="9">
        <v>5</v>
      </c>
      <c r="L1257" s="9">
        <v>6</v>
      </c>
      <c r="M1257" s="11">
        <f aca="true" t="shared" si="370" ref="M1257:M1262">SUM(N1257:O1257)</f>
        <v>403.7</v>
      </c>
      <c r="N1257" s="3">
        <v>193.1</v>
      </c>
      <c r="O1257" s="3">
        <v>210.6</v>
      </c>
      <c r="P1257" s="11">
        <f t="shared" si="364"/>
        <v>14706791</v>
      </c>
      <c r="Q1257" s="72">
        <v>6931436.03</v>
      </c>
      <c r="R1257" s="72">
        <v>3110141.99</v>
      </c>
      <c r="S1257" s="72">
        <f aca="true" t="shared" si="371" ref="S1257:S1262">P1257-Q1257-R1257</f>
        <v>4665212.9799999995</v>
      </c>
      <c r="T1257" s="56"/>
      <c r="Z1257" s="65"/>
      <c r="AA1257" s="65"/>
    </row>
    <row r="1258" spans="1:27" s="55" customFormat="1" ht="10.5">
      <c r="A1258" s="6" t="s">
        <v>1297</v>
      </c>
      <c r="B1258" s="6" t="s">
        <v>303</v>
      </c>
      <c r="C1258" s="5">
        <v>42</v>
      </c>
      <c r="D1258" s="10" t="s">
        <v>174</v>
      </c>
      <c r="E1258" s="8">
        <v>42947</v>
      </c>
      <c r="F1258" s="8">
        <v>42978</v>
      </c>
      <c r="G1258" s="9">
        <v>32</v>
      </c>
      <c r="H1258" s="9">
        <v>32</v>
      </c>
      <c r="I1258" s="3">
        <v>442.7</v>
      </c>
      <c r="J1258" s="9">
        <f t="shared" si="369"/>
        <v>12</v>
      </c>
      <c r="K1258" s="9">
        <v>5</v>
      </c>
      <c r="L1258" s="9">
        <v>7</v>
      </c>
      <c r="M1258" s="11">
        <f t="shared" si="370"/>
        <v>442.70000000000005</v>
      </c>
      <c r="N1258" s="3">
        <v>184.6</v>
      </c>
      <c r="O1258" s="3">
        <v>258.1</v>
      </c>
      <c r="P1258" s="11">
        <f t="shared" si="364"/>
        <v>16127561.000000002</v>
      </c>
      <c r="Q1258" s="72">
        <v>7601057.05</v>
      </c>
      <c r="R1258" s="72">
        <v>3410601.58</v>
      </c>
      <c r="S1258" s="72">
        <f t="shared" si="371"/>
        <v>5115902.370000003</v>
      </c>
      <c r="T1258" s="56"/>
      <c r="Z1258" s="65"/>
      <c r="AA1258" s="65"/>
    </row>
    <row r="1259" spans="1:27" s="55" customFormat="1" ht="10.5">
      <c r="A1259" s="6" t="s">
        <v>366</v>
      </c>
      <c r="B1259" s="6" t="s">
        <v>796</v>
      </c>
      <c r="C1259" s="5">
        <v>39</v>
      </c>
      <c r="D1259" s="10" t="s">
        <v>174</v>
      </c>
      <c r="E1259" s="8">
        <v>42947</v>
      </c>
      <c r="F1259" s="8">
        <v>42978</v>
      </c>
      <c r="G1259" s="9">
        <v>35</v>
      </c>
      <c r="H1259" s="9">
        <v>35</v>
      </c>
      <c r="I1259" s="3">
        <v>438.1</v>
      </c>
      <c r="J1259" s="9">
        <f t="shared" si="369"/>
        <v>11</v>
      </c>
      <c r="K1259" s="9">
        <v>5</v>
      </c>
      <c r="L1259" s="9">
        <v>6</v>
      </c>
      <c r="M1259" s="11">
        <f t="shared" si="370"/>
        <v>408.98</v>
      </c>
      <c r="N1259" s="3">
        <v>185.68</v>
      </c>
      <c r="O1259" s="3">
        <v>223.3</v>
      </c>
      <c r="P1259" s="11">
        <f t="shared" si="364"/>
        <v>14899141.4</v>
      </c>
      <c r="Q1259" s="72">
        <v>7022092.42</v>
      </c>
      <c r="R1259" s="72">
        <v>3150819.59</v>
      </c>
      <c r="S1259" s="72">
        <f t="shared" si="371"/>
        <v>4726229.390000001</v>
      </c>
      <c r="T1259" s="56"/>
      <c r="Z1259" s="65"/>
      <c r="AA1259" s="65"/>
    </row>
    <row r="1260" spans="1:27" s="55" customFormat="1" ht="10.5">
      <c r="A1260" s="6" t="s">
        <v>367</v>
      </c>
      <c r="B1260" s="6" t="s">
        <v>301</v>
      </c>
      <c r="C1260" s="5">
        <v>41</v>
      </c>
      <c r="D1260" s="10" t="s">
        <v>2005</v>
      </c>
      <c r="E1260" s="8">
        <v>42947</v>
      </c>
      <c r="F1260" s="8">
        <v>42978</v>
      </c>
      <c r="G1260" s="9">
        <v>8</v>
      </c>
      <c r="H1260" s="9">
        <v>8</v>
      </c>
      <c r="I1260" s="3">
        <v>74.2</v>
      </c>
      <c r="J1260" s="9">
        <f t="shared" si="369"/>
        <v>2</v>
      </c>
      <c r="K1260" s="9">
        <v>0</v>
      </c>
      <c r="L1260" s="9">
        <v>2</v>
      </c>
      <c r="M1260" s="11">
        <f t="shared" si="370"/>
        <v>48.22</v>
      </c>
      <c r="N1260" s="3">
        <v>0</v>
      </c>
      <c r="O1260" s="3">
        <v>48.22</v>
      </c>
      <c r="P1260" s="11">
        <f t="shared" si="364"/>
        <v>1756654.5999999999</v>
      </c>
      <c r="Q1260" s="72">
        <v>827926.3</v>
      </c>
      <c r="R1260" s="72">
        <v>371491.32</v>
      </c>
      <c r="S1260" s="72">
        <f t="shared" si="371"/>
        <v>557236.9799999997</v>
      </c>
      <c r="T1260" s="56"/>
      <c r="Z1260" s="65"/>
      <c r="AA1260" s="65"/>
    </row>
    <row r="1261" spans="1:27" s="55" customFormat="1" ht="10.5">
      <c r="A1261" s="6" t="s">
        <v>83</v>
      </c>
      <c r="B1261" s="6" t="s">
        <v>304</v>
      </c>
      <c r="C1261" s="5" t="s">
        <v>175</v>
      </c>
      <c r="D1261" s="10" t="s">
        <v>176</v>
      </c>
      <c r="E1261" s="8">
        <v>42947</v>
      </c>
      <c r="F1261" s="8">
        <v>42978</v>
      </c>
      <c r="G1261" s="9">
        <v>1</v>
      </c>
      <c r="H1261" s="9">
        <v>1</v>
      </c>
      <c r="I1261" s="3">
        <v>137.1</v>
      </c>
      <c r="J1261" s="9">
        <f t="shared" si="369"/>
        <v>1</v>
      </c>
      <c r="K1261" s="9">
        <v>0</v>
      </c>
      <c r="L1261" s="9">
        <v>1</v>
      </c>
      <c r="M1261" s="11">
        <f t="shared" si="370"/>
        <v>40.7</v>
      </c>
      <c r="N1261" s="3">
        <v>0</v>
      </c>
      <c r="O1261" s="3">
        <v>40.7</v>
      </c>
      <c r="P1261" s="11">
        <f t="shared" si="364"/>
        <v>1482701</v>
      </c>
      <c r="Q1261" s="72">
        <v>698809.63</v>
      </c>
      <c r="R1261" s="72">
        <v>313556.55</v>
      </c>
      <c r="S1261" s="72">
        <f t="shared" si="371"/>
        <v>470334.82</v>
      </c>
      <c r="T1261" s="56"/>
      <c r="Z1261" s="65"/>
      <c r="AA1261" s="65"/>
    </row>
    <row r="1262" spans="1:27" s="55" customFormat="1" ht="10.5">
      <c r="A1262" s="6" t="s">
        <v>121</v>
      </c>
      <c r="B1262" s="6" t="s">
        <v>797</v>
      </c>
      <c r="C1262" s="5">
        <v>8</v>
      </c>
      <c r="D1262" s="10" t="s">
        <v>177</v>
      </c>
      <c r="E1262" s="8">
        <v>42947</v>
      </c>
      <c r="F1262" s="8">
        <v>42978</v>
      </c>
      <c r="G1262" s="9">
        <v>4</v>
      </c>
      <c r="H1262" s="9">
        <v>4</v>
      </c>
      <c r="I1262" s="3">
        <v>131.9</v>
      </c>
      <c r="J1262" s="9">
        <f t="shared" si="369"/>
        <v>3</v>
      </c>
      <c r="K1262" s="9">
        <v>0</v>
      </c>
      <c r="L1262" s="9">
        <v>3</v>
      </c>
      <c r="M1262" s="11">
        <f t="shared" si="370"/>
        <v>113.3</v>
      </c>
      <c r="N1262" s="3">
        <v>0</v>
      </c>
      <c r="O1262" s="3">
        <v>113.3</v>
      </c>
      <c r="P1262" s="11">
        <f t="shared" si="364"/>
        <v>4127519</v>
      </c>
      <c r="Q1262" s="72">
        <v>1945334.9</v>
      </c>
      <c r="R1262" s="72">
        <v>872873.64</v>
      </c>
      <c r="S1262" s="72">
        <f t="shared" si="371"/>
        <v>1309310.46</v>
      </c>
      <c r="T1262" s="56"/>
      <c r="Z1262" s="65"/>
      <c r="AA1262" s="65"/>
    </row>
    <row r="1263" spans="1:27" s="55" customFormat="1" ht="17.25" customHeight="1">
      <c r="A1263" s="99"/>
      <c r="B1263" s="29" t="s">
        <v>1991</v>
      </c>
      <c r="C1263" s="5"/>
      <c r="D1263" s="10"/>
      <c r="E1263" s="5"/>
      <c r="F1263" s="5"/>
      <c r="G1263" s="9"/>
      <c r="H1263" s="9"/>
      <c r="I1263" s="11"/>
      <c r="J1263" s="9"/>
      <c r="K1263" s="9"/>
      <c r="L1263" s="9"/>
      <c r="M1263" s="11"/>
      <c r="N1263" s="11"/>
      <c r="O1263" s="11"/>
      <c r="P1263" s="11"/>
      <c r="Q1263" s="72"/>
      <c r="R1263" s="72"/>
      <c r="S1263" s="72"/>
      <c r="T1263" s="56"/>
      <c r="Z1263" s="65"/>
      <c r="AA1263" s="65"/>
    </row>
    <row r="1264" spans="1:27" s="183" customFormat="1" ht="21">
      <c r="A1264" s="98"/>
      <c r="B1264" s="30" t="s">
        <v>2016</v>
      </c>
      <c r="C1264" s="5"/>
      <c r="D1264" s="10"/>
      <c r="E1264" s="5"/>
      <c r="F1264" s="5"/>
      <c r="G1264" s="9"/>
      <c r="H1264" s="9"/>
      <c r="I1264" s="11"/>
      <c r="J1264" s="9"/>
      <c r="K1264" s="9"/>
      <c r="L1264" s="9"/>
      <c r="M1264" s="11"/>
      <c r="N1264" s="11"/>
      <c r="O1264" s="11"/>
      <c r="P1264" s="11"/>
      <c r="Q1264" s="72"/>
      <c r="R1264" s="72"/>
      <c r="S1264" s="72"/>
      <c r="T1264" s="56"/>
      <c r="Z1264" s="65"/>
      <c r="AA1264" s="65"/>
    </row>
    <row r="1265" spans="1:27" s="55" customFormat="1" ht="31.5">
      <c r="A1265" s="98"/>
      <c r="B1265" s="30" t="s">
        <v>2287</v>
      </c>
      <c r="C1265" s="5" t="s">
        <v>1721</v>
      </c>
      <c r="D1265" s="10" t="s">
        <v>1721</v>
      </c>
      <c r="E1265" s="5" t="s">
        <v>1721</v>
      </c>
      <c r="F1265" s="5" t="s">
        <v>1721</v>
      </c>
      <c r="G1265" s="9">
        <f aca="true" t="shared" si="372" ref="G1265:S1265">SUM(G1266:G1277)</f>
        <v>126</v>
      </c>
      <c r="H1265" s="9">
        <f t="shared" si="372"/>
        <v>126</v>
      </c>
      <c r="I1265" s="11">
        <f t="shared" si="372"/>
        <v>2261.8999999999996</v>
      </c>
      <c r="J1265" s="9">
        <f t="shared" si="372"/>
        <v>54</v>
      </c>
      <c r="K1265" s="9">
        <f t="shared" si="372"/>
        <v>17</v>
      </c>
      <c r="L1265" s="9">
        <f t="shared" si="372"/>
        <v>37</v>
      </c>
      <c r="M1265" s="11">
        <f t="shared" si="372"/>
        <v>1981.5999999999997</v>
      </c>
      <c r="N1265" s="11">
        <f t="shared" si="372"/>
        <v>646.1</v>
      </c>
      <c r="O1265" s="11">
        <f t="shared" si="372"/>
        <v>1335.5</v>
      </c>
      <c r="P1265" s="11">
        <f t="shared" si="372"/>
        <v>72189688</v>
      </c>
      <c r="Q1265" s="11">
        <f t="shared" si="372"/>
        <v>34023615.660000004</v>
      </c>
      <c r="R1265" s="11">
        <f t="shared" si="372"/>
        <v>15266428.940000001</v>
      </c>
      <c r="S1265" s="11">
        <f t="shared" si="372"/>
        <v>22899643.400000006</v>
      </c>
      <c r="T1265" s="56"/>
      <c r="Z1265" s="65"/>
      <c r="AA1265" s="65"/>
    </row>
    <row r="1266" spans="1:27" s="55" customFormat="1" ht="10.5">
      <c r="A1266" s="6" t="s">
        <v>84</v>
      </c>
      <c r="B1266" s="6" t="s">
        <v>762</v>
      </c>
      <c r="C1266" s="5">
        <v>82</v>
      </c>
      <c r="D1266" s="10" t="s">
        <v>1995</v>
      </c>
      <c r="E1266" s="8">
        <v>42947</v>
      </c>
      <c r="F1266" s="8">
        <v>42978</v>
      </c>
      <c r="G1266" s="9">
        <v>1</v>
      </c>
      <c r="H1266" s="9">
        <v>1</v>
      </c>
      <c r="I1266" s="3">
        <v>70</v>
      </c>
      <c r="J1266" s="9">
        <f aca="true" t="shared" si="373" ref="J1266:J1277">SUM(K1266:L1266)</f>
        <v>1</v>
      </c>
      <c r="K1266" s="9">
        <v>0</v>
      </c>
      <c r="L1266" s="9">
        <v>1</v>
      </c>
      <c r="M1266" s="11">
        <f aca="true" t="shared" si="374" ref="M1266:M1277">SUM(N1266:O1266)</f>
        <v>37.3</v>
      </c>
      <c r="N1266" s="3">
        <v>0</v>
      </c>
      <c r="O1266" s="3">
        <v>37.3</v>
      </c>
      <c r="P1266" s="11">
        <f t="shared" si="364"/>
        <v>1358839</v>
      </c>
      <c r="Q1266" s="72">
        <v>640432.41</v>
      </c>
      <c r="R1266" s="72">
        <v>287362.64</v>
      </c>
      <c r="S1266" s="72">
        <f aca="true" t="shared" si="375" ref="S1266:S1277">P1266-Q1266-R1266</f>
        <v>431043.94999999995</v>
      </c>
      <c r="T1266" s="56"/>
      <c r="Z1266" s="65"/>
      <c r="AA1266" s="65"/>
    </row>
    <row r="1267" spans="1:27" ht="10.5">
      <c r="A1267" s="6" t="s">
        <v>85</v>
      </c>
      <c r="B1267" s="6" t="s">
        <v>798</v>
      </c>
      <c r="C1267" s="5">
        <v>79</v>
      </c>
      <c r="D1267" s="10" t="s">
        <v>2017</v>
      </c>
      <c r="E1267" s="8">
        <v>42947</v>
      </c>
      <c r="F1267" s="8">
        <v>42978</v>
      </c>
      <c r="G1267" s="9">
        <v>26</v>
      </c>
      <c r="H1267" s="9">
        <v>26</v>
      </c>
      <c r="I1267" s="3">
        <v>318.7</v>
      </c>
      <c r="J1267" s="9">
        <f t="shared" si="373"/>
        <v>9</v>
      </c>
      <c r="K1267" s="9">
        <v>2</v>
      </c>
      <c r="L1267" s="9">
        <v>7</v>
      </c>
      <c r="M1267" s="11">
        <f t="shared" si="374"/>
        <v>318.7</v>
      </c>
      <c r="N1267" s="3">
        <v>57.7</v>
      </c>
      <c r="O1267" s="3">
        <v>261</v>
      </c>
      <c r="P1267" s="11">
        <f t="shared" si="364"/>
        <v>11610241</v>
      </c>
      <c r="Q1267" s="72">
        <v>5472005.61</v>
      </c>
      <c r="R1267" s="72">
        <v>2455294.16</v>
      </c>
      <c r="S1267" s="72">
        <f t="shared" si="375"/>
        <v>3682941.2299999995</v>
      </c>
      <c r="T1267" s="5"/>
      <c r="Z1267" s="65"/>
      <c r="AA1267" s="65"/>
    </row>
    <row r="1268" spans="1:27" s="55" customFormat="1" ht="10.5">
      <c r="A1268" s="6" t="s">
        <v>1353</v>
      </c>
      <c r="B1268" s="6" t="s">
        <v>761</v>
      </c>
      <c r="C1268" s="5">
        <v>78</v>
      </c>
      <c r="D1268" s="10" t="s">
        <v>2019</v>
      </c>
      <c r="E1268" s="8">
        <v>42947</v>
      </c>
      <c r="F1268" s="8">
        <v>42978</v>
      </c>
      <c r="G1268" s="9">
        <v>10</v>
      </c>
      <c r="H1268" s="9">
        <v>10</v>
      </c>
      <c r="I1268" s="3">
        <v>160.4</v>
      </c>
      <c r="J1268" s="9">
        <f t="shared" si="373"/>
        <v>6</v>
      </c>
      <c r="K1268" s="9">
        <v>0</v>
      </c>
      <c r="L1268" s="9">
        <v>6</v>
      </c>
      <c r="M1268" s="11">
        <f t="shared" si="374"/>
        <v>143.2</v>
      </c>
      <c r="N1268" s="3">
        <v>0</v>
      </c>
      <c r="O1268" s="3">
        <v>143.2</v>
      </c>
      <c r="P1268" s="11">
        <f t="shared" si="364"/>
        <v>5216776</v>
      </c>
      <c r="Q1268" s="72">
        <v>2458711.03</v>
      </c>
      <c r="R1268" s="72">
        <v>1103225.99</v>
      </c>
      <c r="S1268" s="72">
        <f t="shared" si="375"/>
        <v>1654838.9800000002</v>
      </c>
      <c r="T1268" s="56"/>
      <c r="Z1268" s="65"/>
      <c r="AA1268" s="65"/>
    </row>
    <row r="1269" spans="1:27" s="55" customFormat="1" ht="10.5">
      <c r="A1269" s="6" t="s">
        <v>86</v>
      </c>
      <c r="B1269" s="6" t="s">
        <v>763</v>
      </c>
      <c r="C1269" s="5">
        <v>77</v>
      </c>
      <c r="D1269" s="10" t="s">
        <v>2019</v>
      </c>
      <c r="E1269" s="8">
        <v>42947</v>
      </c>
      <c r="F1269" s="8">
        <v>42978</v>
      </c>
      <c r="G1269" s="9">
        <v>17</v>
      </c>
      <c r="H1269" s="9">
        <v>17</v>
      </c>
      <c r="I1269" s="3">
        <v>225.4</v>
      </c>
      <c r="J1269" s="9">
        <f t="shared" si="373"/>
        <v>8</v>
      </c>
      <c r="K1269" s="9">
        <v>4</v>
      </c>
      <c r="L1269" s="9">
        <v>4</v>
      </c>
      <c r="M1269" s="11">
        <f t="shared" si="374"/>
        <v>225.39999999999998</v>
      </c>
      <c r="N1269" s="3">
        <v>112.6</v>
      </c>
      <c r="O1269" s="3">
        <v>112.8</v>
      </c>
      <c r="P1269" s="11">
        <f t="shared" si="364"/>
        <v>8211321.999999999</v>
      </c>
      <c r="Q1269" s="72">
        <v>3870066.09</v>
      </c>
      <c r="R1269" s="72">
        <v>1736502.36</v>
      </c>
      <c r="S1269" s="72">
        <f t="shared" si="375"/>
        <v>2604753.549999999</v>
      </c>
      <c r="T1269" s="56"/>
      <c r="Z1269" s="65"/>
      <c r="AA1269" s="65"/>
    </row>
    <row r="1270" spans="1:27" s="55" customFormat="1" ht="10.5">
      <c r="A1270" s="6" t="s">
        <v>87</v>
      </c>
      <c r="B1270" s="6" t="s">
        <v>1287</v>
      </c>
      <c r="C1270" s="5">
        <v>81</v>
      </c>
      <c r="D1270" s="10" t="s">
        <v>2019</v>
      </c>
      <c r="E1270" s="8">
        <v>42947</v>
      </c>
      <c r="F1270" s="8">
        <v>42978</v>
      </c>
      <c r="G1270" s="9">
        <v>6</v>
      </c>
      <c r="H1270" s="9">
        <v>6</v>
      </c>
      <c r="I1270" s="3">
        <v>90.3</v>
      </c>
      <c r="J1270" s="9">
        <f t="shared" si="373"/>
        <v>3</v>
      </c>
      <c r="K1270" s="9">
        <v>0</v>
      </c>
      <c r="L1270" s="9">
        <v>3</v>
      </c>
      <c r="M1270" s="11">
        <f t="shared" si="374"/>
        <v>90.3</v>
      </c>
      <c r="N1270" s="3">
        <v>0</v>
      </c>
      <c r="O1270" s="3">
        <v>90.3</v>
      </c>
      <c r="P1270" s="11">
        <f t="shared" si="364"/>
        <v>3289629</v>
      </c>
      <c r="Q1270" s="72">
        <v>1550430.2</v>
      </c>
      <c r="R1270" s="72">
        <v>695679.52</v>
      </c>
      <c r="S1270" s="72">
        <f t="shared" si="375"/>
        <v>1043519.28</v>
      </c>
      <c r="T1270" s="56"/>
      <c r="Z1270" s="65"/>
      <c r="AA1270" s="65"/>
    </row>
    <row r="1271" spans="1:27" s="55" customFormat="1" ht="10.5">
      <c r="A1271" s="6" t="s">
        <v>88</v>
      </c>
      <c r="B1271" s="6" t="s">
        <v>1134</v>
      </c>
      <c r="C1271" s="5">
        <v>17</v>
      </c>
      <c r="D1271" s="10">
        <v>40730</v>
      </c>
      <c r="E1271" s="8">
        <v>42947</v>
      </c>
      <c r="F1271" s="8">
        <v>42978</v>
      </c>
      <c r="G1271" s="9">
        <v>10</v>
      </c>
      <c r="H1271" s="9">
        <v>10</v>
      </c>
      <c r="I1271" s="3">
        <v>132.8</v>
      </c>
      <c r="J1271" s="9">
        <f t="shared" si="373"/>
        <v>3</v>
      </c>
      <c r="K1271" s="9">
        <v>2</v>
      </c>
      <c r="L1271" s="9">
        <v>1</v>
      </c>
      <c r="M1271" s="11">
        <f t="shared" si="374"/>
        <v>132.8</v>
      </c>
      <c r="N1271" s="3">
        <v>109.2</v>
      </c>
      <c r="O1271" s="3">
        <v>23.6</v>
      </c>
      <c r="P1271" s="11">
        <f t="shared" si="364"/>
        <v>4837904</v>
      </c>
      <c r="Q1271" s="72">
        <v>2280145.42</v>
      </c>
      <c r="R1271" s="72">
        <v>1023103.43</v>
      </c>
      <c r="S1271" s="72">
        <f t="shared" si="375"/>
        <v>1534655.15</v>
      </c>
      <c r="T1271" s="56"/>
      <c r="Z1271" s="65"/>
      <c r="AA1271" s="65"/>
    </row>
    <row r="1272" spans="1:27" s="55" customFormat="1" ht="10.5">
      <c r="A1272" s="6" t="s">
        <v>89</v>
      </c>
      <c r="B1272" s="6" t="s">
        <v>1288</v>
      </c>
      <c r="C1272" s="5">
        <v>18</v>
      </c>
      <c r="D1272" s="10" t="s">
        <v>2020</v>
      </c>
      <c r="E1272" s="8">
        <v>42947</v>
      </c>
      <c r="F1272" s="8">
        <v>42978</v>
      </c>
      <c r="G1272" s="9">
        <v>15</v>
      </c>
      <c r="H1272" s="9">
        <v>15</v>
      </c>
      <c r="I1272" s="3">
        <v>211.6</v>
      </c>
      <c r="J1272" s="9">
        <f t="shared" si="373"/>
        <v>6</v>
      </c>
      <c r="K1272" s="9">
        <v>2</v>
      </c>
      <c r="L1272" s="9">
        <v>4</v>
      </c>
      <c r="M1272" s="11">
        <f t="shared" si="374"/>
        <v>211.60000000000002</v>
      </c>
      <c r="N1272" s="3">
        <v>59.2</v>
      </c>
      <c r="O1272" s="3">
        <v>152.4</v>
      </c>
      <c r="P1272" s="11">
        <f t="shared" si="364"/>
        <v>7708588.000000001</v>
      </c>
      <c r="Q1272" s="72">
        <v>3633123.27</v>
      </c>
      <c r="R1272" s="72">
        <v>1630185.89</v>
      </c>
      <c r="S1272" s="72">
        <f t="shared" si="375"/>
        <v>2445278.840000001</v>
      </c>
      <c r="T1272" s="56"/>
      <c r="Z1272" s="65"/>
      <c r="AA1272" s="65"/>
    </row>
    <row r="1273" spans="1:27" s="55" customFormat="1" ht="10.5">
      <c r="A1273" s="6" t="s">
        <v>90</v>
      </c>
      <c r="B1273" s="6" t="s">
        <v>799</v>
      </c>
      <c r="C1273" s="5">
        <v>30</v>
      </c>
      <c r="D1273" s="10" t="s">
        <v>2018</v>
      </c>
      <c r="E1273" s="8">
        <v>42947</v>
      </c>
      <c r="F1273" s="8">
        <v>42978</v>
      </c>
      <c r="G1273" s="9">
        <v>6</v>
      </c>
      <c r="H1273" s="9">
        <v>6</v>
      </c>
      <c r="I1273" s="3">
        <v>169.7</v>
      </c>
      <c r="J1273" s="9">
        <f t="shared" si="373"/>
        <v>4</v>
      </c>
      <c r="K1273" s="9">
        <v>3</v>
      </c>
      <c r="L1273" s="9">
        <v>1</v>
      </c>
      <c r="M1273" s="11">
        <f t="shared" si="374"/>
        <v>169.7</v>
      </c>
      <c r="N1273" s="3">
        <v>127.5</v>
      </c>
      <c r="O1273" s="3">
        <v>42.2</v>
      </c>
      <c r="P1273" s="11">
        <f t="shared" si="364"/>
        <v>6182171</v>
      </c>
      <c r="Q1273" s="72">
        <v>2913709.92</v>
      </c>
      <c r="R1273" s="72">
        <v>1307384.43</v>
      </c>
      <c r="S1273" s="72">
        <f t="shared" si="375"/>
        <v>1961076.6500000001</v>
      </c>
      <c r="T1273" s="56"/>
      <c r="Z1273" s="65"/>
      <c r="AA1273" s="65"/>
    </row>
    <row r="1274" spans="1:27" s="55" customFormat="1" ht="10.5">
      <c r="A1274" s="6" t="s">
        <v>91</v>
      </c>
      <c r="B1274" s="6" t="s">
        <v>800</v>
      </c>
      <c r="C1274" s="5">
        <v>31</v>
      </c>
      <c r="D1274" s="10" t="s">
        <v>2018</v>
      </c>
      <c r="E1274" s="8">
        <v>42947</v>
      </c>
      <c r="F1274" s="8">
        <v>42978</v>
      </c>
      <c r="G1274" s="9">
        <v>7</v>
      </c>
      <c r="H1274" s="9">
        <v>7</v>
      </c>
      <c r="I1274" s="3">
        <v>178.3</v>
      </c>
      <c r="J1274" s="9">
        <f t="shared" si="373"/>
        <v>4</v>
      </c>
      <c r="K1274" s="9">
        <v>3</v>
      </c>
      <c r="L1274" s="9">
        <v>1</v>
      </c>
      <c r="M1274" s="11">
        <f t="shared" si="374"/>
        <v>178.3</v>
      </c>
      <c r="N1274" s="3">
        <v>134</v>
      </c>
      <c r="O1274" s="3">
        <v>44.3</v>
      </c>
      <c r="P1274" s="11">
        <f t="shared" si="364"/>
        <v>6495469</v>
      </c>
      <c r="Q1274" s="72">
        <v>3061369.94</v>
      </c>
      <c r="R1274" s="72">
        <v>1373639.63</v>
      </c>
      <c r="S1274" s="72">
        <f t="shared" si="375"/>
        <v>2060459.4300000002</v>
      </c>
      <c r="T1274" s="56"/>
      <c r="Z1274" s="65"/>
      <c r="AA1274" s="65"/>
    </row>
    <row r="1275" spans="1:27" ht="10.5">
      <c r="A1275" s="6" t="s">
        <v>92</v>
      </c>
      <c r="B1275" s="6" t="s">
        <v>760</v>
      </c>
      <c r="C1275" s="5">
        <v>34</v>
      </c>
      <c r="D1275" s="10" t="s">
        <v>2018</v>
      </c>
      <c r="E1275" s="8">
        <v>42947</v>
      </c>
      <c r="F1275" s="8">
        <v>42978</v>
      </c>
      <c r="G1275" s="9">
        <v>8</v>
      </c>
      <c r="H1275" s="9">
        <v>8</v>
      </c>
      <c r="I1275" s="3">
        <v>91.2</v>
      </c>
      <c r="J1275" s="9">
        <f t="shared" si="373"/>
        <v>2</v>
      </c>
      <c r="K1275" s="9">
        <v>0</v>
      </c>
      <c r="L1275" s="9">
        <v>2</v>
      </c>
      <c r="M1275" s="11">
        <f t="shared" si="374"/>
        <v>91.2</v>
      </c>
      <c r="N1275" s="3">
        <v>0</v>
      </c>
      <c r="O1275" s="3">
        <v>91.2</v>
      </c>
      <c r="P1275" s="11">
        <f t="shared" si="364"/>
        <v>3322416</v>
      </c>
      <c r="Q1275" s="72">
        <v>1565883</v>
      </c>
      <c r="R1275" s="72">
        <v>702613.2</v>
      </c>
      <c r="S1275" s="72">
        <f t="shared" si="375"/>
        <v>1053919.8</v>
      </c>
      <c r="T1275" s="5"/>
      <c r="Z1275" s="65"/>
      <c r="AA1275" s="65"/>
    </row>
    <row r="1276" spans="1:27" s="93" customFormat="1" ht="10.5">
      <c r="A1276" s="6" t="s">
        <v>93</v>
      </c>
      <c r="B1276" s="6" t="s">
        <v>1289</v>
      </c>
      <c r="C1276" s="5">
        <v>32</v>
      </c>
      <c r="D1276" s="10" t="s">
        <v>2018</v>
      </c>
      <c r="E1276" s="8">
        <v>42947</v>
      </c>
      <c r="F1276" s="8">
        <v>42978</v>
      </c>
      <c r="G1276" s="9">
        <v>5</v>
      </c>
      <c r="H1276" s="9">
        <v>5</v>
      </c>
      <c r="I1276" s="3">
        <v>92.1</v>
      </c>
      <c r="J1276" s="9">
        <f t="shared" si="373"/>
        <v>2</v>
      </c>
      <c r="K1276" s="9">
        <v>1</v>
      </c>
      <c r="L1276" s="9">
        <v>1</v>
      </c>
      <c r="M1276" s="11">
        <f t="shared" si="374"/>
        <v>92.1</v>
      </c>
      <c r="N1276" s="3">
        <v>45.9</v>
      </c>
      <c r="O1276" s="3">
        <v>46.2</v>
      </c>
      <c r="P1276" s="11">
        <f t="shared" si="364"/>
        <v>3355203</v>
      </c>
      <c r="Q1276" s="72">
        <v>1581335.79</v>
      </c>
      <c r="R1276" s="72">
        <v>709546.88</v>
      </c>
      <c r="S1276" s="72">
        <f t="shared" si="375"/>
        <v>1064320.33</v>
      </c>
      <c r="T1276" s="5"/>
      <c r="Z1276" s="65"/>
      <c r="AA1276" s="65"/>
    </row>
    <row r="1277" spans="1:27" ht="10.5">
      <c r="A1277" s="6" t="s">
        <v>94</v>
      </c>
      <c r="B1277" s="6" t="s">
        <v>1290</v>
      </c>
      <c r="C1277" s="5">
        <v>80</v>
      </c>
      <c r="D1277" s="10" t="s">
        <v>2019</v>
      </c>
      <c r="E1277" s="8">
        <v>42947</v>
      </c>
      <c r="F1277" s="8">
        <v>42978</v>
      </c>
      <c r="G1277" s="9">
        <v>15</v>
      </c>
      <c r="H1277" s="9">
        <v>15</v>
      </c>
      <c r="I1277" s="3">
        <v>521.4</v>
      </c>
      <c r="J1277" s="9">
        <f t="shared" si="373"/>
        <v>6</v>
      </c>
      <c r="K1277" s="9">
        <v>0</v>
      </c>
      <c r="L1277" s="9">
        <v>6</v>
      </c>
      <c r="M1277" s="11">
        <f t="shared" si="374"/>
        <v>291</v>
      </c>
      <c r="N1277" s="3">
        <v>0</v>
      </c>
      <c r="O1277" s="3">
        <v>291</v>
      </c>
      <c r="P1277" s="11">
        <f t="shared" si="364"/>
        <v>10601130</v>
      </c>
      <c r="Q1277" s="72">
        <v>4996402.98</v>
      </c>
      <c r="R1277" s="72">
        <v>2241890.81</v>
      </c>
      <c r="S1277" s="72">
        <f t="shared" si="375"/>
        <v>3362836.2099999995</v>
      </c>
      <c r="T1277" s="5"/>
      <c r="Z1277" s="65"/>
      <c r="AA1277" s="65"/>
    </row>
    <row r="1278" spans="1:27" ht="21">
      <c r="A1278" s="31"/>
      <c r="B1278" s="30" t="s">
        <v>1439</v>
      </c>
      <c r="C1278" s="5"/>
      <c r="D1278" s="10"/>
      <c r="E1278" s="5"/>
      <c r="F1278" s="5"/>
      <c r="G1278" s="84"/>
      <c r="H1278" s="84"/>
      <c r="I1278" s="11"/>
      <c r="J1278" s="9"/>
      <c r="K1278" s="84"/>
      <c r="L1278" s="84"/>
      <c r="M1278" s="11"/>
      <c r="N1278" s="72"/>
      <c r="O1278" s="72"/>
      <c r="P1278" s="11"/>
      <c r="Q1278" s="72"/>
      <c r="R1278" s="72"/>
      <c r="S1278" s="72"/>
      <c r="T1278" s="5"/>
      <c r="Z1278" s="65"/>
      <c r="AA1278" s="65"/>
    </row>
    <row r="1279" spans="1:27" ht="31.5">
      <c r="A1279" s="98"/>
      <c r="B1279" s="30" t="s">
        <v>2282</v>
      </c>
      <c r="C1279" s="5" t="s">
        <v>1721</v>
      </c>
      <c r="D1279" s="10" t="s">
        <v>1721</v>
      </c>
      <c r="E1279" s="5" t="s">
        <v>1721</v>
      </c>
      <c r="F1279" s="5" t="s">
        <v>1721</v>
      </c>
      <c r="G1279" s="84">
        <f>SUM(G1280:G1282)</f>
        <v>10</v>
      </c>
      <c r="H1279" s="84">
        <f aca="true" t="shared" si="376" ref="H1279:S1279">SUM(H1280:H1282)</f>
        <v>10</v>
      </c>
      <c r="I1279" s="72">
        <f t="shared" si="376"/>
        <v>332.90000000000003</v>
      </c>
      <c r="J1279" s="84">
        <f t="shared" si="376"/>
        <v>5</v>
      </c>
      <c r="K1279" s="84">
        <f t="shared" si="376"/>
        <v>0</v>
      </c>
      <c r="L1279" s="84">
        <f t="shared" si="376"/>
        <v>5</v>
      </c>
      <c r="M1279" s="72">
        <f t="shared" si="376"/>
        <v>186.00000000000003</v>
      </c>
      <c r="N1279" s="72">
        <f t="shared" si="376"/>
        <v>0</v>
      </c>
      <c r="O1279" s="72">
        <f t="shared" si="376"/>
        <v>186.00000000000003</v>
      </c>
      <c r="P1279" s="72">
        <f t="shared" si="376"/>
        <v>6775980</v>
      </c>
      <c r="Q1279" s="72">
        <f t="shared" si="376"/>
        <v>3193577.17</v>
      </c>
      <c r="R1279" s="72">
        <f t="shared" si="376"/>
        <v>1432961.1300000001</v>
      </c>
      <c r="S1279" s="72">
        <f t="shared" si="376"/>
        <v>2149441.7</v>
      </c>
      <c r="T1279" s="5"/>
      <c r="Z1279" s="65"/>
      <c r="AA1279" s="65"/>
    </row>
    <row r="1280" spans="1:27" ht="10.5">
      <c r="A1280" s="6" t="s">
        <v>95</v>
      </c>
      <c r="B1280" s="6" t="s">
        <v>697</v>
      </c>
      <c r="C1280" s="7" t="s">
        <v>1526</v>
      </c>
      <c r="D1280" s="10">
        <v>39787</v>
      </c>
      <c r="E1280" s="8">
        <v>42947</v>
      </c>
      <c r="F1280" s="8">
        <v>42978</v>
      </c>
      <c r="G1280" s="9">
        <v>5</v>
      </c>
      <c r="H1280" s="9">
        <v>5</v>
      </c>
      <c r="I1280" s="3">
        <v>104.4</v>
      </c>
      <c r="J1280" s="9">
        <f>SUM(K1280:L1280)</f>
        <v>2</v>
      </c>
      <c r="K1280" s="9">
        <v>0</v>
      </c>
      <c r="L1280" s="9">
        <v>2</v>
      </c>
      <c r="M1280" s="11">
        <f>SUM(N1280:O1280)</f>
        <v>104.4</v>
      </c>
      <c r="N1280" s="3">
        <v>0</v>
      </c>
      <c r="O1280" s="3">
        <v>104.4</v>
      </c>
      <c r="P1280" s="11">
        <f t="shared" si="364"/>
        <v>3803292</v>
      </c>
      <c r="Q1280" s="72">
        <v>1792523.96</v>
      </c>
      <c r="R1280" s="72">
        <v>804307.22</v>
      </c>
      <c r="S1280" s="72">
        <f>P1280-Q1280-R1280</f>
        <v>1206460.82</v>
      </c>
      <c r="T1280" s="5"/>
      <c r="Z1280" s="65"/>
      <c r="AA1280" s="65"/>
    </row>
    <row r="1281" spans="1:27" ht="10.5">
      <c r="A1281" s="6" t="s">
        <v>96</v>
      </c>
      <c r="B1281" s="6" t="s">
        <v>698</v>
      </c>
      <c r="C1281" s="7" t="s">
        <v>1519</v>
      </c>
      <c r="D1281" s="10">
        <v>40702</v>
      </c>
      <c r="E1281" s="8">
        <v>42947</v>
      </c>
      <c r="F1281" s="8">
        <v>42978</v>
      </c>
      <c r="G1281" s="9">
        <v>2</v>
      </c>
      <c r="H1281" s="9">
        <v>2</v>
      </c>
      <c r="I1281" s="3">
        <v>70.7</v>
      </c>
      <c r="J1281" s="9">
        <f>SUM(K1281:L1281)</f>
        <v>2</v>
      </c>
      <c r="K1281" s="9">
        <v>0</v>
      </c>
      <c r="L1281" s="9">
        <v>2</v>
      </c>
      <c r="M1281" s="11">
        <f>SUM(N1281:O1281)</f>
        <v>47.2</v>
      </c>
      <c r="N1281" s="3">
        <v>0</v>
      </c>
      <c r="O1281" s="3">
        <v>47.2</v>
      </c>
      <c r="P1281" s="11">
        <f t="shared" si="364"/>
        <v>1719496</v>
      </c>
      <c r="Q1281" s="72">
        <v>810413.13</v>
      </c>
      <c r="R1281" s="72">
        <v>363633.15</v>
      </c>
      <c r="S1281" s="72">
        <f>P1281-Q1281-R1281</f>
        <v>545449.72</v>
      </c>
      <c r="T1281" s="5"/>
      <c r="Z1281" s="65"/>
      <c r="AA1281" s="65"/>
    </row>
    <row r="1282" spans="1:27" ht="15" customHeight="1">
      <c r="A1282" s="6" t="s">
        <v>97</v>
      </c>
      <c r="B1282" s="6" t="s">
        <v>35</v>
      </c>
      <c r="C1282" s="7" t="s">
        <v>1731</v>
      </c>
      <c r="D1282" s="10">
        <v>39484</v>
      </c>
      <c r="E1282" s="8">
        <v>42947</v>
      </c>
      <c r="F1282" s="8">
        <v>42978</v>
      </c>
      <c r="G1282" s="9">
        <v>3</v>
      </c>
      <c r="H1282" s="9">
        <v>3</v>
      </c>
      <c r="I1282" s="3">
        <v>157.8</v>
      </c>
      <c r="J1282" s="9">
        <f>SUM(K1282:L1282)</f>
        <v>1</v>
      </c>
      <c r="K1282" s="9">
        <v>0</v>
      </c>
      <c r="L1282" s="9">
        <v>1</v>
      </c>
      <c r="M1282" s="11">
        <f>SUM(N1282:O1282)</f>
        <v>34.4</v>
      </c>
      <c r="N1282" s="3">
        <v>0</v>
      </c>
      <c r="O1282" s="3">
        <v>34.4</v>
      </c>
      <c r="P1282" s="11">
        <f t="shared" si="364"/>
        <v>1253192</v>
      </c>
      <c r="Q1282" s="72">
        <v>590640.08</v>
      </c>
      <c r="R1282" s="72">
        <v>265020.76</v>
      </c>
      <c r="S1282" s="72">
        <f>P1282-Q1282-R1282</f>
        <v>397531.16000000003</v>
      </c>
      <c r="T1282" s="5"/>
      <c r="Z1282" s="65"/>
      <c r="AA1282" s="65"/>
    </row>
    <row r="1283" spans="1:27" s="55" customFormat="1" ht="17.25" customHeight="1">
      <c r="A1283" s="98"/>
      <c r="B1283" s="29" t="s">
        <v>1835</v>
      </c>
      <c r="C1283" s="5"/>
      <c r="D1283" s="10"/>
      <c r="E1283" s="164"/>
      <c r="F1283" s="3"/>
      <c r="G1283" s="9"/>
      <c r="H1283" s="9"/>
      <c r="I1283" s="11"/>
      <c r="J1283" s="9"/>
      <c r="K1283" s="9"/>
      <c r="L1283" s="9"/>
      <c r="M1283" s="11"/>
      <c r="N1283" s="11"/>
      <c r="O1283" s="11"/>
      <c r="P1283" s="11"/>
      <c r="Q1283" s="72"/>
      <c r="R1283" s="72"/>
      <c r="S1283" s="72"/>
      <c r="T1283" s="56"/>
      <c r="Z1283" s="65"/>
      <c r="AA1283" s="65"/>
    </row>
    <row r="1284" spans="1:27" s="55" customFormat="1" ht="21">
      <c r="A1284" s="98"/>
      <c r="B1284" s="30" t="s">
        <v>191</v>
      </c>
      <c r="C1284" s="5"/>
      <c r="D1284" s="10"/>
      <c r="E1284" s="5"/>
      <c r="F1284" s="5"/>
      <c r="G1284" s="9"/>
      <c r="H1284" s="9"/>
      <c r="I1284" s="11"/>
      <c r="J1284" s="9"/>
      <c r="K1284" s="9"/>
      <c r="L1284" s="9"/>
      <c r="M1284" s="11"/>
      <c r="N1284" s="11"/>
      <c r="O1284" s="11"/>
      <c r="P1284" s="11"/>
      <c r="Q1284" s="72"/>
      <c r="R1284" s="72"/>
      <c r="S1284" s="72"/>
      <c r="T1284" s="56"/>
      <c r="Z1284" s="65"/>
      <c r="AA1284" s="65"/>
    </row>
    <row r="1285" spans="1:27" ht="31.5">
      <c r="A1285" s="31"/>
      <c r="B1285" s="30" t="s">
        <v>2285</v>
      </c>
      <c r="C1285" s="5" t="s">
        <v>1721</v>
      </c>
      <c r="D1285" s="10" t="s">
        <v>1721</v>
      </c>
      <c r="E1285" s="5" t="s">
        <v>1721</v>
      </c>
      <c r="F1285" s="5" t="s">
        <v>1721</v>
      </c>
      <c r="G1285" s="9">
        <f>SUM(G1286:G1293)</f>
        <v>78</v>
      </c>
      <c r="H1285" s="9">
        <f aca="true" t="shared" si="377" ref="H1285:S1285">SUM(H1286:H1293)</f>
        <v>78</v>
      </c>
      <c r="I1285" s="11">
        <f t="shared" si="377"/>
        <v>1089.2</v>
      </c>
      <c r="J1285" s="9">
        <f t="shared" si="377"/>
        <v>36</v>
      </c>
      <c r="K1285" s="9">
        <f t="shared" si="377"/>
        <v>22</v>
      </c>
      <c r="L1285" s="9">
        <f t="shared" si="377"/>
        <v>14</v>
      </c>
      <c r="M1285" s="11">
        <f t="shared" si="377"/>
        <v>1067.3000000000002</v>
      </c>
      <c r="N1285" s="11">
        <f t="shared" si="377"/>
        <v>612.4</v>
      </c>
      <c r="O1285" s="11">
        <f t="shared" si="377"/>
        <v>454.90000000000003</v>
      </c>
      <c r="P1285" s="11">
        <f t="shared" si="377"/>
        <v>38881739</v>
      </c>
      <c r="Q1285" s="11">
        <f t="shared" si="377"/>
        <v>18325295.21</v>
      </c>
      <c r="R1285" s="11">
        <f t="shared" si="377"/>
        <v>8222577.520000001</v>
      </c>
      <c r="S1285" s="11">
        <f t="shared" si="377"/>
        <v>12333866.27</v>
      </c>
      <c r="T1285" s="5"/>
      <c r="Z1285" s="65"/>
      <c r="AA1285" s="65"/>
    </row>
    <row r="1286" spans="1:27" ht="10.5">
      <c r="A1286" s="6" t="s">
        <v>98</v>
      </c>
      <c r="B1286" s="6" t="s">
        <v>476</v>
      </c>
      <c r="C1286" s="7" t="s">
        <v>2234</v>
      </c>
      <c r="D1286" s="10">
        <v>39058</v>
      </c>
      <c r="E1286" s="8">
        <v>42947</v>
      </c>
      <c r="F1286" s="8">
        <v>42978</v>
      </c>
      <c r="G1286" s="9">
        <v>7</v>
      </c>
      <c r="H1286" s="9">
        <v>7</v>
      </c>
      <c r="I1286" s="3">
        <v>118.1</v>
      </c>
      <c r="J1286" s="9">
        <f>SUM(K1286:L1286)</f>
        <v>3</v>
      </c>
      <c r="K1286" s="9">
        <v>1</v>
      </c>
      <c r="L1286" s="9">
        <v>2</v>
      </c>
      <c r="M1286" s="11">
        <f aca="true" t="shared" si="378" ref="M1286:M1293">SUM(N1286:O1286)</f>
        <v>96.2</v>
      </c>
      <c r="N1286" s="3">
        <v>37.1</v>
      </c>
      <c r="O1286" s="3">
        <v>59.1</v>
      </c>
      <c r="P1286" s="11">
        <f aca="true" t="shared" si="379" ref="P1286:P1346">M1286*36430</f>
        <v>3504566</v>
      </c>
      <c r="Q1286" s="72">
        <v>1651731.85</v>
      </c>
      <c r="R1286" s="72">
        <v>741133.66</v>
      </c>
      <c r="S1286" s="72">
        <f aca="true" t="shared" si="380" ref="S1286:S1293">P1286-Q1286-R1286</f>
        <v>1111700.4899999998</v>
      </c>
      <c r="T1286" s="5"/>
      <c r="Z1286" s="65"/>
      <c r="AA1286" s="65"/>
    </row>
    <row r="1287" spans="1:27" ht="10.5">
      <c r="A1287" s="6" t="s">
        <v>99</v>
      </c>
      <c r="B1287" s="6" t="s">
        <v>477</v>
      </c>
      <c r="C1287" s="7" t="s">
        <v>849</v>
      </c>
      <c r="D1287" s="10">
        <v>39058</v>
      </c>
      <c r="E1287" s="8">
        <v>42947</v>
      </c>
      <c r="F1287" s="8">
        <v>42978</v>
      </c>
      <c r="G1287" s="9">
        <v>5</v>
      </c>
      <c r="H1287" s="9">
        <v>5</v>
      </c>
      <c r="I1287" s="3">
        <v>71.4</v>
      </c>
      <c r="J1287" s="9">
        <f aca="true" t="shared" si="381" ref="J1287:J1293">SUM(K1287:L1287)</f>
        <v>3</v>
      </c>
      <c r="K1287" s="9">
        <v>0</v>
      </c>
      <c r="L1287" s="9">
        <v>3</v>
      </c>
      <c r="M1287" s="11">
        <f t="shared" si="378"/>
        <v>71.4</v>
      </c>
      <c r="N1287" s="3">
        <v>0</v>
      </c>
      <c r="O1287" s="3">
        <v>71.4</v>
      </c>
      <c r="P1287" s="11">
        <f t="shared" si="379"/>
        <v>2601102</v>
      </c>
      <c r="Q1287" s="72">
        <v>1225921.56</v>
      </c>
      <c r="R1287" s="72">
        <v>550072.18</v>
      </c>
      <c r="S1287" s="72">
        <f t="shared" si="380"/>
        <v>825108.2599999999</v>
      </c>
      <c r="T1287" s="5"/>
      <c r="Z1287" s="65"/>
      <c r="AA1287" s="65"/>
    </row>
    <row r="1288" spans="1:27" ht="10.5">
      <c r="A1288" s="6" t="s">
        <v>100</v>
      </c>
      <c r="B1288" s="6" t="s">
        <v>478</v>
      </c>
      <c r="C1288" s="7" t="s">
        <v>2235</v>
      </c>
      <c r="D1288" s="10">
        <v>39058</v>
      </c>
      <c r="E1288" s="8">
        <v>42947</v>
      </c>
      <c r="F1288" s="8">
        <v>42978</v>
      </c>
      <c r="G1288" s="9">
        <v>11</v>
      </c>
      <c r="H1288" s="9">
        <v>11</v>
      </c>
      <c r="I1288" s="3">
        <v>136.5</v>
      </c>
      <c r="J1288" s="9">
        <f t="shared" si="381"/>
        <v>6</v>
      </c>
      <c r="K1288" s="9">
        <v>5</v>
      </c>
      <c r="L1288" s="9">
        <v>1</v>
      </c>
      <c r="M1288" s="11">
        <f t="shared" si="378"/>
        <v>136.5</v>
      </c>
      <c r="N1288" s="3">
        <v>109</v>
      </c>
      <c r="O1288" s="3">
        <v>27.5</v>
      </c>
      <c r="P1288" s="11">
        <f t="shared" si="379"/>
        <v>4972695</v>
      </c>
      <c r="Q1288" s="72">
        <v>2343673.57</v>
      </c>
      <c r="R1288" s="72">
        <v>1051608.57</v>
      </c>
      <c r="S1288" s="72">
        <f t="shared" si="380"/>
        <v>1577412.86</v>
      </c>
      <c r="T1288" s="5"/>
      <c r="Z1288" s="65"/>
      <c r="AA1288" s="65"/>
    </row>
    <row r="1289" spans="1:27" ht="10.5">
      <c r="A1289" s="6" t="s">
        <v>791</v>
      </c>
      <c r="B1289" s="6" t="s">
        <v>479</v>
      </c>
      <c r="C1289" s="7" t="s">
        <v>2231</v>
      </c>
      <c r="D1289" s="10">
        <v>39058</v>
      </c>
      <c r="E1289" s="8">
        <v>42947</v>
      </c>
      <c r="F1289" s="8">
        <v>42978</v>
      </c>
      <c r="G1289" s="9">
        <v>21</v>
      </c>
      <c r="H1289" s="9">
        <v>21</v>
      </c>
      <c r="I1289" s="3">
        <v>229.3</v>
      </c>
      <c r="J1289" s="9">
        <f t="shared" si="381"/>
        <v>8</v>
      </c>
      <c r="K1289" s="9">
        <v>7</v>
      </c>
      <c r="L1289" s="9">
        <v>1</v>
      </c>
      <c r="M1289" s="11">
        <f t="shared" si="378"/>
        <v>229.3</v>
      </c>
      <c r="N1289" s="3">
        <v>214.4</v>
      </c>
      <c r="O1289" s="3">
        <v>14.9</v>
      </c>
      <c r="P1289" s="11">
        <f t="shared" si="379"/>
        <v>8353399</v>
      </c>
      <c r="Q1289" s="72">
        <v>3937028.19</v>
      </c>
      <c r="R1289" s="72">
        <v>1766548.33</v>
      </c>
      <c r="S1289" s="72">
        <f t="shared" si="380"/>
        <v>2649822.4800000004</v>
      </c>
      <c r="T1289" s="5"/>
      <c r="Z1289" s="65"/>
      <c r="AA1289" s="65"/>
    </row>
    <row r="1290" spans="1:27" ht="10.5">
      <c r="A1290" s="6" t="s">
        <v>790</v>
      </c>
      <c r="B1290" s="6" t="s">
        <v>480</v>
      </c>
      <c r="C1290" s="7" t="s">
        <v>1531</v>
      </c>
      <c r="D1290" s="10">
        <v>39058</v>
      </c>
      <c r="E1290" s="8">
        <v>42947</v>
      </c>
      <c r="F1290" s="8">
        <v>42978</v>
      </c>
      <c r="G1290" s="9">
        <v>14</v>
      </c>
      <c r="H1290" s="9">
        <v>14</v>
      </c>
      <c r="I1290" s="3">
        <v>160</v>
      </c>
      <c r="J1290" s="9">
        <f t="shared" si="381"/>
        <v>6</v>
      </c>
      <c r="K1290" s="9">
        <v>4</v>
      </c>
      <c r="L1290" s="9">
        <v>2</v>
      </c>
      <c r="M1290" s="11">
        <f t="shared" si="378"/>
        <v>160</v>
      </c>
      <c r="N1290" s="3">
        <v>106.7</v>
      </c>
      <c r="O1290" s="3">
        <v>53.3</v>
      </c>
      <c r="P1290" s="11">
        <f t="shared" si="379"/>
        <v>5828800</v>
      </c>
      <c r="Q1290" s="72">
        <v>2747163.15</v>
      </c>
      <c r="R1290" s="72">
        <v>1232654.74</v>
      </c>
      <c r="S1290" s="72">
        <f t="shared" si="380"/>
        <v>1848982.11</v>
      </c>
      <c r="T1290" s="5"/>
      <c r="Z1290" s="65"/>
      <c r="AA1290" s="65"/>
    </row>
    <row r="1291" spans="1:27" ht="10.5">
      <c r="A1291" s="6" t="s">
        <v>122</v>
      </c>
      <c r="B1291" s="6" t="s">
        <v>481</v>
      </c>
      <c r="C1291" s="7" t="s">
        <v>2233</v>
      </c>
      <c r="D1291" s="10">
        <v>39058</v>
      </c>
      <c r="E1291" s="8">
        <v>42947</v>
      </c>
      <c r="F1291" s="8">
        <v>42978</v>
      </c>
      <c r="G1291" s="9">
        <v>10</v>
      </c>
      <c r="H1291" s="9">
        <v>10</v>
      </c>
      <c r="I1291" s="3">
        <v>166.2</v>
      </c>
      <c r="J1291" s="9">
        <f t="shared" si="381"/>
        <v>4</v>
      </c>
      <c r="K1291" s="9">
        <v>2</v>
      </c>
      <c r="L1291" s="9">
        <v>2</v>
      </c>
      <c r="M1291" s="11">
        <f t="shared" si="378"/>
        <v>166.2</v>
      </c>
      <c r="N1291" s="3">
        <v>73.4</v>
      </c>
      <c r="O1291" s="3">
        <v>92.8</v>
      </c>
      <c r="P1291" s="11">
        <f t="shared" si="379"/>
        <v>6054666</v>
      </c>
      <c r="Q1291" s="72">
        <v>2853615.72</v>
      </c>
      <c r="R1291" s="72">
        <v>1280420.11</v>
      </c>
      <c r="S1291" s="72">
        <f t="shared" si="380"/>
        <v>1920630.1699999997</v>
      </c>
      <c r="T1291" s="5"/>
      <c r="Z1291" s="65"/>
      <c r="AA1291" s="65"/>
    </row>
    <row r="1292" spans="1:27" s="55" customFormat="1" ht="10.5">
      <c r="A1292" s="6" t="s">
        <v>795</v>
      </c>
      <c r="B1292" s="6" t="s">
        <v>1599</v>
      </c>
      <c r="C1292" s="7" t="s">
        <v>1533</v>
      </c>
      <c r="D1292" s="10">
        <v>39058</v>
      </c>
      <c r="E1292" s="8">
        <v>42947</v>
      </c>
      <c r="F1292" s="8">
        <v>42978</v>
      </c>
      <c r="G1292" s="9">
        <v>4</v>
      </c>
      <c r="H1292" s="9">
        <v>4</v>
      </c>
      <c r="I1292" s="3">
        <v>110.3</v>
      </c>
      <c r="J1292" s="9">
        <f t="shared" si="381"/>
        <v>2</v>
      </c>
      <c r="K1292" s="9">
        <v>0</v>
      </c>
      <c r="L1292" s="9">
        <v>2</v>
      </c>
      <c r="M1292" s="11">
        <f t="shared" si="378"/>
        <v>110.3</v>
      </c>
      <c r="N1292" s="3">
        <v>0</v>
      </c>
      <c r="O1292" s="3">
        <v>110.3</v>
      </c>
      <c r="P1292" s="11">
        <f t="shared" si="379"/>
        <v>4018229</v>
      </c>
      <c r="Q1292" s="72">
        <v>1893825.6</v>
      </c>
      <c r="R1292" s="72">
        <v>849761.36</v>
      </c>
      <c r="S1292" s="72">
        <f t="shared" si="380"/>
        <v>1274642.04</v>
      </c>
      <c r="T1292" s="56"/>
      <c r="Z1292" s="65"/>
      <c r="AA1292" s="65"/>
    </row>
    <row r="1293" spans="1:27" s="55" customFormat="1" ht="10.5">
      <c r="A1293" s="6" t="s">
        <v>120</v>
      </c>
      <c r="B1293" s="6" t="s">
        <v>1600</v>
      </c>
      <c r="C1293" s="7" t="s">
        <v>851</v>
      </c>
      <c r="D1293" s="10">
        <v>39058</v>
      </c>
      <c r="E1293" s="8">
        <v>42947</v>
      </c>
      <c r="F1293" s="8">
        <v>42978</v>
      </c>
      <c r="G1293" s="9">
        <v>6</v>
      </c>
      <c r="H1293" s="9">
        <v>6</v>
      </c>
      <c r="I1293" s="3">
        <v>97.4</v>
      </c>
      <c r="J1293" s="9">
        <f t="shared" si="381"/>
        <v>4</v>
      </c>
      <c r="K1293" s="9">
        <v>3</v>
      </c>
      <c r="L1293" s="9">
        <v>1</v>
      </c>
      <c r="M1293" s="11">
        <f t="shared" si="378"/>
        <v>97.4</v>
      </c>
      <c r="N1293" s="3">
        <v>71.8</v>
      </c>
      <c r="O1293" s="3">
        <v>25.6</v>
      </c>
      <c r="P1293" s="11">
        <f t="shared" si="379"/>
        <v>3548282</v>
      </c>
      <c r="Q1293" s="72">
        <v>1672335.57</v>
      </c>
      <c r="R1293" s="72">
        <v>750378.57</v>
      </c>
      <c r="S1293" s="72">
        <f t="shared" si="380"/>
        <v>1125567.8599999999</v>
      </c>
      <c r="T1293" s="56"/>
      <c r="Z1293" s="65"/>
      <c r="AA1293" s="65"/>
    </row>
    <row r="1294" spans="1:27" s="91" customFormat="1" ht="16.5" customHeight="1">
      <c r="A1294" s="31"/>
      <c r="B1294" s="203" t="s">
        <v>1973</v>
      </c>
      <c r="C1294" s="7"/>
      <c r="D1294" s="83"/>
      <c r="E1294" s="56"/>
      <c r="F1294" s="206"/>
      <c r="G1294" s="84"/>
      <c r="H1294" s="84"/>
      <c r="I1294" s="72"/>
      <c r="J1294" s="84"/>
      <c r="K1294" s="84"/>
      <c r="L1294" s="84"/>
      <c r="M1294" s="72"/>
      <c r="N1294" s="72"/>
      <c r="O1294" s="72"/>
      <c r="P1294" s="11"/>
      <c r="Q1294" s="72"/>
      <c r="R1294" s="72"/>
      <c r="S1294" s="72"/>
      <c r="T1294" s="90"/>
      <c r="Z1294" s="65"/>
      <c r="AA1294" s="65"/>
    </row>
    <row r="1295" spans="1:27" s="55" customFormat="1" ht="21">
      <c r="A1295" s="98"/>
      <c r="B1295" s="1" t="s">
        <v>1466</v>
      </c>
      <c r="C1295" s="3"/>
      <c r="D1295" s="10"/>
      <c r="E1295" s="3"/>
      <c r="F1295" s="3"/>
      <c r="G1295" s="9"/>
      <c r="H1295" s="9"/>
      <c r="I1295" s="11"/>
      <c r="J1295" s="9"/>
      <c r="K1295" s="9"/>
      <c r="L1295" s="9"/>
      <c r="M1295" s="11"/>
      <c r="N1295" s="11"/>
      <c r="O1295" s="11"/>
      <c r="P1295" s="11"/>
      <c r="Q1295" s="72"/>
      <c r="R1295" s="72"/>
      <c r="S1295" s="72"/>
      <c r="T1295" s="56"/>
      <c r="Z1295" s="65"/>
      <c r="AA1295" s="65"/>
    </row>
    <row r="1296" spans="1:27" s="55" customFormat="1" ht="31.5">
      <c r="A1296" s="98"/>
      <c r="B1296" s="1" t="s">
        <v>2280</v>
      </c>
      <c r="C1296" s="5" t="s">
        <v>1721</v>
      </c>
      <c r="D1296" s="10" t="s">
        <v>1721</v>
      </c>
      <c r="E1296" s="5" t="s">
        <v>1721</v>
      </c>
      <c r="F1296" s="5" t="s">
        <v>1721</v>
      </c>
      <c r="G1296" s="9">
        <f aca="true" t="shared" si="382" ref="G1296:S1296">SUM(G1297:G1300)</f>
        <v>57</v>
      </c>
      <c r="H1296" s="9">
        <f t="shared" si="382"/>
        <v>57</v>
      </c>
      <c r="I1296" s="11">
        <f t="shared" si="382"/>
        <v>1389.3999999999999</v>
      </c>
      <c r="J1296" s="9">
        <f t="shared" si="382"/>
        <v>16</v>
      </c>
      <c r="K1296" s="9">
        <f t="shared" si="382"/>
        <v>2</v>
      </c>
      <c r="L1296" s="9">
        <f t="shared" si="382"/>
        <v>14</v>
      </c>
      <c r="M1296" s="11">
        <f t="shared" si="382"/>
        <v>1038.2</v>
      </c>
      <c r="N1296" s="11">
        <f t="shared" si="382"/>
        <v>82.5</v>
      </c>
      <c r="O1296" s="11">
        <f t="shared" si="382"/>
        <v>955.6999999999999</v>
      </c>
      <c r="P1296" s="11">
        <f t="shared" si="382"/>
        <v>37821626</v>
      </c>
      <c r="Q1296" s="11">
        <f t="shared" si="382"/>
        <v>17825654.92</v>
      </c>
      <c r="R1296" s="11">
        <f t="shared" si="382"/>
        <v>7998388.43</v>
      </c>
      <c r="S1296" s="11">
        <f t="shared" si="382"/>
        <v>11997582.65</v>
      </c>
      <c r="T1296" s="56"/>
      <c r="Z1296" s="65"/>
      <c r="AA1296" s="65"/>
    </row>
    <row r="1297" spans="1:27" s="183" customFormat="1" ht="10.5">
      <c r="A1297" s="6" t="s">
        <v>101</v>
      </c>
      <c r="B1297" s="1" t="s">
        <v>715</v>
      </c>
      <c r="C1297" s="9">
        <v>1</v>
      </c>
      <c r="D1297" s="10" t="s">
        <v>1467</v>
      </c>
      <c r="E1297" s="8">
        <v>42947</v>
      </c>
      <c r="F1297" s="8">
        <v>42978</v>
      </c>
      <c r="G1297" s="9">
        <v>41</v>
      </c>
      <c r="H1297" s="9">
        <v>41</v>
      </c>
      <c r="I1297" s="3">
        <v>896.4</v>
      </c>
      <c r="J1297" s="9">
        <f>SUM(K1297:L1297)</f>
        <v>11</v>
      </c>
      <c r="K1297" s="9">
        <v>0</v>
      </c>
      <c r="L1297" s="9">
        <v>11</v>
      </c>
      <c r="M1297" s="11">
        <v>833</v>
      </c>
      <c r="N1297" s="3">
        <v>0</v>
      </c>
      <c r="O1297" s="3">
        <v>833</v>
      </c>
      <c r="P1297" s="11">
        <f t="shared" si="379"/>
        <v>30346190</v>
      </c>
      <c r="Q1297" s="72">
        <v>14302418.17</v>
      </c>
      <c r="R1297" s="72">
        <v>6417508.73</v>
      </c>
      <c r="S1297" s="72">
        <f>P1297-Q1297-R1297</f>
        <v>9626263.1</v>
      </c>
      <c r="T1297" s="56"/>
      <c r="Z1297" s="65"/>
      <c r="AA1297" s="65"/>
    </row>
    <row r="1298" spans="1:27" s="55" customFormat="1" ht="10.5">
      <c r="A1298" s="6" t="s">
        <v>102</v>
      </c>
      <c r="B1298" s="1" t="s">
        <v>717</v>
      </c>
      <c r="C1298" s="9">
        <v>3</v>
      </c>
      <c r="D1298" s="10" t="s">
        <v>1468</v>
      </c>
      <c r="E1298" s="8">
        <v>42947</v>
      </c>
      <c r="F1298" s="8">
        <v>42978</v>
      </c>
      <c r="G1298" s="9">
        <v>2</v>
      </c>
      <c r="H1298" s="9">
        <v>2</v>
      </c>
      <c r="I1298" s="3">
        <v>165.2</v>
      </c>
      <c r="J1298" s="9">
        <f>SUM(K1298:L1298)</f>
        <v>2</v>
      </c>
      <c r="K1298" s="9">
        <v>2</v>
      </c>
      <c r="L1298" s="9">
        <v>0</v>
      </c>
      <c r="M1298" s="11">
        <f>SUM(N1298:O1298)</f>
        <v>82.5</v>
      </c>
      <c r="N1298" s="3">
        <v>82.5</v>
      </c>
      <c r="O1298" s="3">
        <v>0</v>
      </c>
      <c r="P1298" s="11">
        <f t="shared" si="379"/>
        <v>3005475</v>
      </c>
      <c r="Q1298" s="72">
        <v>1416506</v>
      </c>
      <c r="R1298" s="72">
        <v>635587.6</v>
      </c>
      <c r="S1298" s="72">
        <f>P1298-Q1298-R1298</f>
        <v>953381.4</v>
      </c>
      <c r="T1298" s="56"/>
      <c r="Z1298" s="65"/>
      <c r="AA1298" s="65"/>
    </row>
    <row r="1299" spans="1:27" s="55" customFormat="1" ht="10.5">
      <c r="A1299" s="6" t="s">
        <v>103</v>
      </c>
      <c r="B1299" s="1" t="s">
        <v>716</v>
      </c>
      <c r="C1299" s="9">
        <v>2</v>
      </c>
      <c r="D1299" s="10" t="s">
        <v>1467</v>
      </c>
      <c r="E1299" s="8">
        <v>42947</v>
      </c>
      <c r="F1299" s="8">
        <v>42978</v>
      </c>
      <c r="G1299" s="9">
        <v>6</v>
      </c>
      <c r="H1299" s="9">
        <v>6</v>
      </c>
      <c r="I1299" s="3">
        <v>164.8</v>
      </c>
      <c r="J1299" s="9">
        <f>SUM(K1299:L1299)</f>
        <v>1</v>
      </c>
      <c r="K1299" s="9">
        <v>0</v>
      </c>
      <c r="L1299" s="9">
        <v>1</v>
      </c>
      <c r="M1299" s="11">
        <f>SUM(N1299:O1299)</f>
        <v>41.3</v>
      </c>
      <c r="N1299" s="3">
        <v>0</v>
      </c>
      <c r="O1299" s="3">
        <v>41.3</v>
      </c>
      <c r="P1299" s="11">
        <f t="shared" si="379"/>
        <v>1504559</v>
      </c>
      <c r="Q1299" s="72">
        <v>709111.49</v>
      </c>
      <c r="R1299" s="72">
        <v>318179</v>
      </c>
      <c r="S1299" s="72">
        <f>P1299-Q1299-R1299</f>
        <v>477268.51</v>
      </c>
      <c r="T1299" s="56"/>
      <c r="Z1299" s="65"/>
      <c r="AA1299" s="65"/>
    </row>
    <row r="1300" spans="1:27" s="55" customFormat="1" ht="10.5">
      <c r="A1300" s="6" t="s">
        <v>1298</v>
      </c>
      <c r="B1300" s="1" t="s">
        <v>1606</v>
      </c>
      <c r="C1300" s="9">
        <v>4</v>
      </c>
      <c r="D1300" s="10" t="s">
        <v>1467</v>
      </c>
      <c r="E1300" s="8">
        <v>42947</v>
      </c>
      <c r="F1300" s="8">
        <v>42978</v>
      </c>
      <c r="G1300" s="9">
        <v>8</v>
      </c>
      <c r="H1300" s="9">
        <v>8</v>
      </c>
      <c r="I1300" s="3">
        <v>163</v>
      </c>
      <c r="J1300" s="9">
        <f>SUM(K1300:L1300)</f>
        <v>2</v>
      </c>
      <c r="K1300" s="9">
        <v>0</v>
      </c>
      <c r="L1300" s="9">
        <v>2</v>
      </c>
      <c r="M1300" s="11">
        <f>SUM(N1300:O1300)</f>
        <v>81.4</v>
      </c>
      <c r="N1300" s="3">
        <v>0</v>
      </c>
      <c r="O1300" s="3">
        <v>81.4</v>
      </c>
      <c r="P1300" s="11">
        <f t="shared" si="379"/>
        <v>2965402</v>
      </c>
      <c r="Q1300" s="72">
        <v>1397619.26</v>
      </c>
      <c r="R1300" s="72">
        <v>627113.1</v>
      </c>
      <c r="S1300" s="72">
        <f>P1300-Q1300-R1300</f>
        <v>940669.64</v>
      </c>
      <c r="T1300" s="56"/>
      <c r="Z1300" s="65"/>
      <c r="AA1300" s="65"/>
    </row>
    <row r="1301" spans="1:27" s="55" customFormat="1" ht="18" customHeight="1">
      <c r="A1301" s="98"/>
      <c r="B1301" s="203" t="s">
        <v>1900</v>
      </c>
      <c r="C1301" s="7"/>
      <c r="D1301" s="83"/>
      <c r="E1301" s="90"/>
      <c r="F1301" s="206"/>
      <c r="G1301" s="84"/>
      <c r="H1301" s="84"/>
      <c r="I1301" s="72"/>
      <c r="J1301" s="84"/>
      <c r="K1301" s="84"/>
      <c r="L1301" s="84"/>
      <c r="M1301" s="72"/>
      <c r="N1301" s="72"/>
      <c r="O1301" s="72"/>
      <c r="P1301" s="11"/>
      <c r="Q1301" s="72"/>
      <c r="R1301" s="72"/>
      <c r="S1301" s="72"/>
      <c r="T1301" s="56"/>
      <c r="Z1301" s="65"/>
      <c r="AA1301" s="65"/>
    </row>
    <row r="1302" spans="1:27" s="89" customFormat="1" ht="21">
      <c r="A1302" s="98"/>
      <c r="B1302" s="1" t="s">
        <v>1732</v>
      </c>
      <c r="C1302" s="3"/>
      <c r="D1302" s="10"/>
      <c r="E1302" s="3"/>
      <c r="F1302" s="3"/>
      <c r="G1302" s="84"/>
      <c r="H1302" s="84"/>
      <c r="I1302" s="72"/>
      <c r="J1302" s="84"/>
      <c r="K1302" s="84"/>
      <c r="L1302" s="84"/>
      <c r="M1302" s="72"/>
      <c r="N1302" s="72"/>
      <c r="O1302" s="72"/>
      <c r="P1302" s="11"/>
      <c r="Q1302" s="72"/>
      <c r="R1302" s="72"/>
      <c r="S1302" s="72"/>
      <c r="T1302" s="3"/>
      <c r="Z1302" s="65"/>
      <c r="AA1302" s="65"/>
    </row>
    <row r="1303" spans="1:27" s="89" customFormat="1" ht="31.5">
      <c r="A1303" s="98"/>
      <c r="B1303" s="30" t="s">
        <v>2281</v>
      </c>
      <c r="C1303" s="5" t="s">
        <v>1721</v>
      </c>
      <c r="D1303" s="10" t="s">
        <v>1721</v>
      </c>
      <c r="E1303" s="5" t="s">
        <v>1721</v>
      </c>
      <c r="F1303" s="5" t="s">
        <v>1721</v>
      </c>
      <c r="G1303" s="9">
        <f aca="true" t="shared" si="383" ref="G1303:S1303">SUM(G1304:G1308)</f>
        <v>99</v>
      </c>
      <c r="H1303" s="9">
        <f t="shared" si="383"/>
        <v>99</v>
      </c>
      <c r="I1303" s="11">
        <f t="shared" si="383"/>
        <v>1989.8000000000002</v>
      </c>
      <c r="J1303" s="9">
        <f t="shared" si="383"/>
        <v>41</v>
      </c>
      <c r="K1303" s="9">
        <f t="shared" si="383"/>
        <v>23</v>
      </c>
      <c r="L1303" s="9">
        <f t="shared" si="383"/>
        <v>18</v>
      </c>
      <c r="M1303" s="11">
        <f t="shared" si="383"/>
        <v>1779.4</v>
      </c>
      <c r="N1303" s="11">
        <f t="shared" si="383"/>
        <v>1003.3</v>
      </c>
      <c r="O1303" s="11">
        <f t="shared" si="383"/>
        <v>776.1</v>
      </c>
      <c r="P1303" s="11">
        <f t="shared" si="383"/>
        <v>64823542</v>
      </c>
      <c r="Q1303" s="11">
        <f t="shared" si="383"/>
        <v>30551888.23</v>
      </c>
      <c r="R1303" s="11">
        <f t="shared" si="383"/>
        <v>13708661.510000002</v>
      </c>
      <c r="S1303" s="11">
        <f t="shared" si="383"/>
        <v>20562992.259999998</v>
      </c>
      <c r="T1303" s="3"/>
      <c r="Z1303" s="65"/>
      <c r="AA1303" s="65"/>
    </row>
    <row r="1304" spans="1:27" s="91" customFormat="1" ht="10.5">
      <c r="A1304" s="6" t="s">
        <v>104</v>
      </c>
      <c r="B1304" s="6" t="s">
        <v>1167</v>
      </c>
      <c r="C1304" s="5">
        <v>6</v>
      </c>
      <c r="D1304" s="7" t="s">
        <v>1255</v>
      </c>
      <c r="E1304" s="8">
        <v>42947</v>
      </c>
      <c r="F1304" s="8">
        <v>42978</v>
      </c>
      <c r="G1304" s="9">
        <v>13</v>
      </c>
      <c r="H1304" s="9">
        <v>13</v>
      </c>
      <c r="I1304" s="3">
        <v>417.9</v>
      </c>
      <c r="J1304" s="9">
        <f>SUM(K1304:L1304)</f>
        <v>7</v>
      </c>
      <c r="K1304" s="9">
        <v>6</v>
      </c>
      <c r="L1304" s="9">
        <v>1</v>
      </c>
      <c r="M1304" s="11">
        <f>SUM(N1304:O1304)</f>
        <v>368.6</v>
      </c>
      <c r="N1304" s="3">
        <v>319.5</v>
      </c>
      <c r="O1304" s="20">
        <v>49.1</v>
      </c>
      <c r="P1304" s="11">
        <f t="shared" si="379"/>
        <v>13428098</v>
      </c>
      <c r="Q1304" s="72">
        <v>6328777.12</v>
      </c>
      <c r="R1304" s="72">
        <v>2839728.35</v>
      </c>
      <c r="S1304" s="72">
        <f>P1304-Q1304-R1304</f>
        <v>4259592.529999999</v>
      </c>
      <c r="T1304" s="90"/>
      <c r="Z1304" s="65"/>
      <c r="AA1304" s="65"/>
    </row>
    <row r="1305" spans="1:27" s="91" customFormat="1" ht="10.5">
      <c r="A1305" s="6" t="s">
        <v>105</v>
      </c>
      <c r="B1305" s="6" t="s">
        <v>1168</v>
      </c>
      <c r="C1305" s="5">
        <v>4</v>
      </c>
      <c r="D1305" s="7" t="s">
        <v>1255</v>
      </c>
      <c r="E1305" s="8">
        <v>42947</v>
      </c>
      <c r="F1305" s="8">
        <v>42978</v>
      </c>
      <c r="G1305" s="9">
        <v>25</v>
      </c>
      <c r="H1305" s="9">
        <v>25</v>
      </c>
      <c r="I1305" s="3">
        <v>378.1</v>
      </c>
      <c r="J1305" s="9">
        <f>SUM(K1305:L1305)</f>
        <v>8</v>
      </c>
      <c r="K1305" s="9">
        <v>5</v>
      </c>
      <c r="L1305" s="9">
        <v>3</v>
      </c>
      <c r="M1305" s="11">
        <f>SUM(N1305:O1305)</f>
        <v>378.1</v>
      </c>
      <c r="N1305" s="3">
        <v>243.5</v>
      </c>
      <c r="O1305" s="20">
        <v>134.6</v>
      </c>
      <c r="P1305" s="11">
        <f t="shared" si="379"/>
        <v>13774183</v>
      </c>
      <c r="Q1305" s="72">
        <v>6491889.93</v>
      </c>
      <c r="R1305" s="72">
        <v>2912917.23</v>
      </c>
      <c r="S1305" s="72">
        <f>P1305-Q1305-R1305</f>
        <v>4369375.84</v>
      </c>
      <c r="T1305" s="90"/>
      <c r="Z1305" s="65"/>
      <c r="AA1305" s="65"/>
    </row>
    <row r="1306" spans="1:27" s="91" customFormat="1" ht="10.5">
      <c r="A1306" s="6" t="s">
        <v>106</v>
      </c>
      <c r="B1306" s="6" t="s">
        <v>1169</v>
      </c>
      <c r="C1306" s="5">
        <v>3</v>
      </c>
      <c r="D1306" s="7" t="s">
        <v>1252</v>
      </c>
      <c r="E1306" s="8">
        <v>42947</v>
      </c>
      <c r="F1306" s="8">
        <v>42978</v>
      </c>
      <c r="G1306" s="9">
        <v>14</v>
      </c>
      <c r="H1306" s="9">
        <v>14</v>
      </c>
      <c r="I1306" s="3">
        <v>301.7</v>
      </c>
      <c r="J1306" s="9">
        <f>SUM(K1306:L1306)</f>
        <v>8</v>
      </c>
      <c r="K1306" s="9">
        <v>7</v>
      </c>
      <c r="L1306" s="9">
        <v>1</v>
      </c>
      <c r="M1306" s="11">
        <f>SUM(N1306:O1306)</f>
        <v>301.7</v>
      </c>
      <c r="N1306" s="3">
        <v>267.3</v>
      </c>
      <c r="O1306" s="20">
        <v>34.4</v>
      </c>
      <c r="P1306" s="11">
        <f t="shared" si="379"/>
        <v>10990931</v>
      </c>
      <c r="Q1306" s="72">
        <v>5180119.52</v>
      </c>
      <c r="R1306" s="72">
        <v>2324324.59</v>
      </c>
      <c r="S1306" s="72">
        <f>P1306-Q1306-R1306</f>
        <v>3486486.8900000006</v>
      </c>
      <c r="T1306" s="90"/>
      <c r="Z1306" s="65"/>
      <c r="AA1306" s="65"/>
    </row>
    <row r="1307" spans="1:27" s="91" customFormat="1" ht="10.5">
      <c r="A1307" s="6" t="s">
        <v>107</v>
      </c>
      <c r="B1307" s="6" t="s">
        <v>1170</v>
      </c>
      <c r="C1307" s="5">
        <v>2</v>
      </c>
      <c r="D1307" s="7" t="s">
        <v>1255</v>
      </c>
      <c r="E1307" s="8">
        <v>42947</v>
      </c>
      <c r="F1307" s="8">
        <v>42978</v>
      </c>
      <c r="G1307" s="9">
        <v>23</v>
      </c>
      <c r="H1307" s="9">
        <v>23</v>
      </c>
      <c r="I1307" s="3">
        <v>416.2</v>
      </c>
      <c r="J1307" s="9">
        <f>SUM(K1307:L1307)</f>
        <v>7</v>
      </c>
      <c r="K1307" s="9">
        <v>1</v>
      </c>
      <c r="L1307" s="9">
        <v>6</v>
      </c>
      <c r="M1307" s="11">
        <f>SUM(N1307:O1307)</f>
        <v>368.3</v>
      </c>
      <c r="N1307" s="3">
        <v>47.7</v>
      </c>
      <c r="O1307" s="20">
        <v>320.6</v>
      </c>
      <c r="P1307" s="11">
        <f t="shared" si="379"/>
        <v>13417169</v>
      </c>
      <c r="Q1307" s="72">
        <v>6323626.19</v>
      </c>
      <c r="R1307" s="72">
        <v>2837417.13</v>
      </c>
      <c r="S1307" s="72">
        <f>P1307-Q1307-R1307</f>
        <v>4256125.68</v>
      </c>
      <c r="T1307" s="90"/>
      <c r="Z1307" s="65"/>
      <c r="AA1307" s="65"/>
    </row>
    <row r="1308" spans="1:27" s="91" customFormat="1" ht="10.5">
      <c r="A1308" s="6" t="s">
        <v>108</v>
      </c>
      <c r="B1308" s="6" t="s">
        <v>1171</v>
      </c>
      <c r="C1308" s="5">
        <v>1</v>
      </c>
      <c r="D1308" s="7" t="s">
        <v>1255</v>
      </c>
      <c r="E1308" s="8">
        <v>42947</v>
      </c>
      <c r="F1308" s="8">
        <v>42978</v>
      </c>
      <c r="G1308" s="9">
        <v>24</v>
      </c>
      <c r="H1308" s="9">
        <v>24</v>
      </c>
      <c r="I1308" s="3">
        <v>475.9</v>
      </c>
      <c r="J1308" s="9">
        <f>SUM(K1308:L1308)</f>
        <v>11</v>
      </c>
      <c r="K1308" s="9">
        <v>4</v>
      </c>
      <c r="L1308" s="9">
        <v>7</v>
      </c>
      <c r="M1308" s="11">
        <f>SUM(N1308:O1308)</f>
        <v>362.7</v>
      </c>
      <c r="N1308" s="3">
        <v>125.3</v>
      </c>
      <c r="O1308" s="20">
        <v>237.4</v>
      </c>
      <c r="P1308" s="11">
        <f t="shared" si="379"/>
        <v>13213161</v>
      </c>
      <c r="Q1308" s="72">
        <v>6227475.47</v>
      </c>
      <c r="R1308" s="72">
        <v>2794274.21</v>
      </c>
      <c r="S1308" s="72">
        <f>P1308-Q1308-R1308</f>
        <v>4191411.3200000003</v>
      </c>
      <c r="T1308" s="90"/>
      <c r="Z1308" s="65"/>
      <c r="AA1308" s="65"/>
    </row>
    <row r="1309" spans="1:27" s="55" customFormat="1" ht="21">
      <c r="A1309" s="98"/>
      <c r="B1309" s="87" t="s">
        <v>1902</v>
      </c>
      <c r="C1309" s="56"/>
      <c r="D1309" s="83"/>
      <c r="E1309" s="56"/>
      <c r="F1309" s="56"/>
      <c r="G1309" s="84"/>
      <c r="H1309" s="84"/>
      <c r="I1309" s="72"/>
      <c r="J1309" s="84"/>
      <c r="K1309" s="84"/>
      <c r="L1309" s="84"/>
      <c r="M1309" s="72"/>
      <c r="N1309" s="72"/>
      <c r="O1309" s="72"/>
      <c r="P1309" s="11"/>
      <c r="Q1309" s="72"/>
      <c r="R1309" s="72"/>
      <c r="S1309" s="72"/>
      <c r="T1309" s="56"/>
      <c r="Z1309" s="65"/>
      <c r="AA1309" s="65"/>
    </row>
    <row r="1310" spans="1:27" s="55" customFormat="1" ht="31.5">
      <c r="A1310" s="98"/>
      <c r="B1310" s="30" t="s">
        <v>1692</v>
      </c>
      <c r="C1310" s="5" t="s">
        <v>1721</v>
      </c>
      <c r="D1310" s="10" t="s">
        <v>1721</v>
      </c>
      <c r="E1310" s="5" t="s">
        <v>1721</v>
      </c>
      <c r="F1310" s="5" t="s">
        <v>1721</v>
      </c>
      <c r="G1310" s="84">
        <f>SUM(G1311:G1331)</f>
        <v>196</v>
      </c>
      <c r="H1310" s="84">
        <f aca="true" t="shared" si="384" ref="H1310:S1310">SUM(H1311:H1331)</f>
        <v>196</v>
      </c>
      <c r="I1310" s="72">
        <f t="shared" si="384"/>
        <v>4429.07</v>
      </c>
      <c r="J1310" s="84">
        <f t="shared" si="384"/>
        <v>90</v>
      </c>
      <c r="K1310" s="84">
        <f t="shared" si="384"/>
        <v>38</v>
      </c>
      <c r="L1310" s="84">
        <f t="shared" si="384"/>
        <v>52</v>
      </c>
      <c r="M1310" s="72">
        <f t="shared" si="384"/>
        <v>3183.8499999999995</v>
      </c>
      <c r="N1310" s="72">
        <f t="shared" si="384"/>
        <v>1285.8</v>
      </c>
      <c r="O1310" s="72">
        <f t="shared" si="384"/>
        <v>1898.0500000000002</v>
      </c>
      <c r="P1310" s="72">
        <f t="shared" si="384"/>
        <v>115987655.5</v>
      </c>
      <c r="Q1310" s="72">
        <f t="shared" si="384"/>
        <v>54665971.30000001</v>
      </c>
      <c r="R1310" s="72">
        <f t="shared" si="384"/>
        <v>24528673.680000007</v>
      </c>
      <c r="S1310" s="72">
        <f t="shared" si="384"/>
        <v>36793010.51999999</v>
      </c>
      <c r="T1310" s="56"/>
      <c r="Z1310" s="65"/>
      <c r="AA1310" s="65"/>
    </row>
    <row r="1311" spans="1:27" s="89" customFormat="1" ht="10.5">
      <c r="A1311" s="6" t="s">
        <v>109</v>
      </c>
      <c r="B1311" s="63" t="s">
        <v>971</v>
      </c>
      <c r="C1311" s="5">
        <v>16</v>
      </c>
      <c r="D1311" s="10">
        <v>38810</v>
      </c>
      <c r="E1311" s="8">
        <v>42947</v>
      </c>
      <c r="F1311" s="8">
        <v>42978</v>
      </c>
      <c r="G1311" s="5">
        <v>1</v>
      </c>
      <c r="H1311" s="5">
        <v>1</v>
      </c>
      <c r="I1311" s="3">
        <v>53.9</v>
      </c>
      <c r="J1311" s="9">
        <f>SUM(K1311:L1311)</f>
        <v>1</v>
      </c>
      <c r="K1311" s="5">
        <v>1</v>
      </c>
      <c r="L1311" s="5">
        <v>0</v>
      </c>
      <c r="M1311" s="11">
        <f aca="true" t="shared" si="385" ref="M1311:M1331">SUM(N1311:O1311)</f>
        <v>45.5</v>
      </c>
      <c r="N1311" s="3">
        <v>45.5</v>
      </c>
      <c r="O1311" s="3">
        <v>0</v>
      </c>
      <c r="P1311" s="11">
        <f t="shared" si="379"/>
        <v>1657565</v>
      </c>
      <c r="Q1311" s="72">
        <v>781224.52</v>
      </c>
      <c r="R1311" s="72">
        <v>350536.19</v>
      </c>
      <c r="S1311" s="72">
        <f aca="true" t="shared" si="386" ref="S1311:S1331">P1311-Q1311-R1311</f>
        <v>525804.29</v>
      </c>
      <c r="T1311" s="3"/>
      <c r="Z1311" s="65"/>
      <c r="AA1311" s="65"/>
    </row>
    <row r="1312" spans="1:27" s="89" customFormat="1" ht="10.5">
      <c r="A1312" s="6" t="s">
        <v>110</v>
      </c>
      <c r="B1312" s="63" t="s">
        <v>972</v>
      </c>
      <c r="C1312" s="5">
        <v>15</v>
      </c>
      <c r="D1312" s="10">
        <v>38810</v>
      </c>
      <c r="E1312" s="8">
        <v>42947</v>
      </c>
      <c r="F1312" s="8">
        <v>42978</v>
      </c>
      <c r="G1312" s="5">
        <v>1</v>
      </c>
      <c r="H1312" s="5">
        <v>1</v>
      </c>
      <c r="I1312" s="3">
        <v>61.8</v>
      </c>
      <c r="J1312" s="9">
        <f aca="true" t="shared" si="387" ref="J1312:J1324">SUM(K1312:L1312)</f>
        <v>1</v>
      </c>
      <c r="K1312" s="5">
        <v>1</v>
      </c>
      <c r="L1312" s="5">
        <v>0</v>
      </c>
      <c r="M1312" s="11">
        <f t="shared" si="385"/>
        <v>29.4</v>
      </c>
      <c r="N1312" s="3">
        <v>29.4</v>
      </c>
      <c r="O1312" s="3">
        <v>0</v>
      </c>
      <c r="P1312" s="11">
        <f t="shared" si="379"/>
        <v>1071042</v>
      </c>
      <c r="Q1312" s="72">
        <v>504791.23</v>
      </c>
      <c r="R1312" s="72">
        <v>226500.31</v>
      </c>
      <c r="S1312" s="72">
        <f t="shared" si="386"/>
        <v>339750.46</v>
      </c>
      <c r="T1312" s="3"/>
      <c r="Z1312" s="65"/>
      <c r="AA1312" s="65"/>
    </row>
    <row r="1313" spans="1:27" s="89" customFormat="1" ht="10.5">
      <c r="A1313" s="6" t="s">
        <v>111</v>
      </c>
      <c r="B1313" s="6" t="s">
        <v>1650</v>
      </c>
      <c r="C1313" s="7" t="s">
        <v>1903</v>
      </c>
      <c r="D1313" s="10">
        <v>39237</v>
      </c>
      <c r="E1313" s="8">
        <v>42947</v>
      </c>
      <c r="F1313" s="8">
        <v>42978</v>
      </c>
      <c r="G1313" s="9">
        <v>2</v>
      </c>
      <c r="H1313" s="9">
        <v>2</v>
      </c>
      <c r="I1313" s="3">
        <v>98.6</v>
      </c>
      <c r="J1313" s="9">
        <f t="shared" si="387"/>
        <v>2</v>
      </c>
      <c r="K1313" s="9">
        <v>0</v>
      </c>
      <c r="L1313" s="9">
        <v>2</v>
      </c>
      <c r="M1313" s="11">
        <f t="shared" si="385"/>
        <v>79.9</v>
      </c>
      <c r="N1313" s="3">
        <v>0</v>
      </c>
      <c r="O1313" s="3">
        <v>79.9</v>
      </c>
      <c r="P1313" s="11">
        <f t="shared" si="379"/>
        <v>2910757</v>
      </c>
      <c r="Q1313" s="72">
        <v>1371864.6</v>
      </c>
      <c r="R1313" s="72">
        <v>615556.96</v>
      </c>
      <c r="S1313" s="72">
        <f t="shared" si="386"/>
        <v>923335.44</v>
      </c>
      <c r="T1313" s="3"/>
      <c r="Z1313" s="65"/>
      <c r="AA1313" s="65"/>
    </row>
    <row r="1314" spans="1:27" s="89" customFormat="1" ht="10.5">
      <c r="A1314" s="6" t="s">
        <v>112</v>
      </c>
      <c r="B1314" s="6" t="s">
        <v>1651</v>
      </c>
      <c r="C1314" s="7" t="s">
        <v>1520</v>
      </c>
      <c r="D1314" s="10">
        <v>39237</v>
      </c>
      <c r="E1314" s="8">
        <v>42947</v>
      </c>
      <c r="F1314" s="8">
        <v>42978</v>
      </c>
      <c r="G1314" s="9">
        <v>4</v>
      </c>
      <c r="H1314" s="9">
        <v>4</v>
      </c>
      <c r="I1314" s="3">
        <v>82.4</v>
      </c>
      <c r="J1314" s="9">
        <f t="shared" si="387"/>
        <v>1</v>
      </c>
      <c r="K1314" s="9">
        <v>0</v>
      </c>
      <c r="L1314" s="9">
        <v>1</v>
      </c>
      <c r="M1314" s="11">
        <f t="shared" si="385"/>
        <v>41.7</v>
      </c>
      <c r="N1314" s="3">
        <v>0</v>
      </c>
      <c r="O1314" s="3">
        <v>41.7</v>
      </c>
      <c r="P1314" s="11">
        <f t="shared" si="379"/>
        <v>1519131</v>
      </c>
      <c r="Q1314" s="72">
        <v>715979.4</v>
      </c>
      <c r="R1314" s="72">
        <v>321260.64</v>
      </c>
      <c r="S1314" s="72">
        <f t="shared" si="386"/>
        <v>481890.95999999996</v>
      </c>
      <c r="T1314" s="3"/>
      <c r="Z1314" s="65"/>
      <c r="AA1314" s="65"/>
    </row>
    <row r="1315" spans="1:27" s="89" customFormat="1" ht="10.5">
      <c r="A1315" s="6" t="s">
        <v>113</v>
      </c>
      <c r="B1315" s="6" t="s">
        <v>1357</v>
      </c>
      <c r="C1315" s="7" t="s">
        <v>1524</v>
      </c>
      <c r="D1315" s="10">
        <v>39237</v>
      </c>
      <c r="E1315" s="8">
        <v>42947</v>
      </c>
      <c r="F1315" s="8">
        <v>42978</v>
      </c>
      <c r="G1315" s="9">
        <v>4</v>
      </c>
      <c r="H1315" s="9">
        <v>4</v>
      </c>
      <c r="I1315" s="3">
        <v>108.5</v>
      </c>
      <c r="J1315" s="9">
        <f t="shared" si="387"/>
        <v>2</v>
      </c>
      <c r="K1315" s="9">
        <v>1</v>
      </c>
      <c r="L1315" s="9">
        <v>1</v>
      </c>
      <c r="M1315" s="11">
        <f t="shared" si="385"/>
        <v>67.2</v>
      </c>
      <c r="N1315" s="3">
        <v>26.6</v>
      </c>
      <c r="O1315" s="3">
        <v>40.6</v>
      </c>
      <c r="P1315" s="11">
        <f t="shared" si="379"/>
        <v>2448096</v>
      </c>
      <c r="Q1315" s="72">
        <v>1153808.53</v>
      </c>
      <c r="R1315" s="72">
        <v>517714.99</v>
      </c>
      <c r="S1315" s="72">
        <f t="shared" si="386"/>
        <v>776572.48</v>
      </c>
      <c r="T1315" s="3"/>
      <c r="Z1315" s="65"/>
      <c r="AA1315" s="65"/>
    </row>
    <row r="1316" spans="1:27" s="89" customFormat="1" ht="10.5">
      <c r="A1316" s="6" t="s">
        <v>114</v>
      </c>
      <c r="B1316" s="6" t="s">
        <v>1359</v>
      </c>
      <c r="C1316" s="7" t="s">
        <v>1522</v>
      </c>
      <c r="D1316" s="10">
        <v>39238</v>
      </c>
      <c r="E1316" s="8">
        <v>42947</v>
      </c>
      <c r="F1316" s="8">
        <v>42978</v>
      </c>
      <c r="G1316" s="9">
        <v>11</v>
      </c>
      <c r="H1316" s="9">
        <v>11</v>
      </c>
      <c r="I1316" s="3">
        <v>207.8</v>
      </c>
      <c r="J1316" s="9">
        <f t="shared" si="387"/>
        <v>6</v>
      </c>
      <c r="K1316" s="9">
        <v>1</v>
      </c>
      <c r="L1316" s="9">
        <v>5</v>
      </c>
      <c r="M1316" s="11">
        <f t="shared" si="385"/>
        <v>166.8</v>
      </c>
      <c r="N1316" s="3">
        <v>32.5</v>
      </c>
      <c r="O1316" s="3">
        <v>134.3</v>
      </c>
      <c r="P1316" s="11">
        <f t="shared" si="379"/>
        <v>6076524</v>
      </c>
      <c r="Q1316" s="72">
        <v>2863917.59</v>
      </c>
      <c r="R1316" s="72">
        <v>1285042.56</v>
      </c>
      <c r="S1316" s="72">
        <f t="shared" si="386"/>
        <v>1927563.85</v>
      </c>
      <c r="T1316" s="3"/>
      <c r="Z1316" s="65"/>
      <c r="AA1316" s="65"/>
    </row>
    <row r="1317" spans="1:27" s="89" customFormat="1" ht="10.5">
      <c r="A1317" s="6" t="s">
        <v>115</v>
      </c>
      <c r="B1317" s="6" t="s">
        <v>1358</v>
      </c>
      <c r="C1317" s="7" t="s">
        <v>1522</v>
      </c>
      <c r="D1317" s="10">
        <v>40002</v>
      </c>
      <c r="E1317" s="8">
        <v>42947</v>
      </c>
      <c r="F1317" s="8">
        <v>42978</v>
      </c>
      <c r="G1317" s="9">
        <v>5</v>
      </c>
      <c r="H1317" s="9">
        <v>5</v>
      </c>
      <c r="I1317" s="3">
        <v>106.2</v>
      </c>
      <c r="J1317" s="9">
        <f t="shared" si="387"/>
        <v>2</v>
      </c>
      <c r="K1317" s="9">
        <v>1</v>
      </c>
      <c r="L1317" s="9">
        <v>1</v>
      </c>
      <c r="M1317" s="11">
        <f t="shared" si="385"/>
        <v>53.1</v>
      </c>
      <c r="N1317" s="3">
        <v>35.2</v>
      </c>
      <c r="O1317" s="3">
        <v>17.9</v>
      </c>
      <c r="P1317" s="11">
        <f t="shared" si="379"/>
        <v>1934433</v>
      </c>
      <c r="Q1317" s="72">
        <v>911714.77</v>
      </c>
      <c r="R1317" s="72">
        <v>409087.29</v>
      </c>
      <c r="S1317" s="72">
        <f t="shared" si="386"/>
        <v>613630.94</v>
      </c>
      <c r="T1317" s="3"/>
      <c r="Z1317" s="65"/>
      <c r="AA1317" s="65"/>
    </row>
    <row r="1318" spans="1:27" s="89" customFormat="1" ht="10.5">
      <c r="A1318" s="6" t="s">
        <v>116</v>
      </c>
      <c r="B1318" s="6" t="s">
        <v>1360</v>
      </c>
      <c r="C1318" s="7" t="s">
        <v>2220</v>
      </c>
      <c r="D1318" s="10">
        <v>40002</v>
      </c>
      <c r="E1318" s="8">
        <v>42947</v>
      </c>
      <c r="F1318" s="8">
        <v>42978</v>
      </c>
      <c r="G1318" s="9">
        <v>8</v>
      </c>
      <c r="H1318" s="9">
        <v>8</v>
      </c>
      <c r="I1318" s="3">
        <v>240.7</v>
      </c>
      <c r="J1318" s="9">
        <f t="shared" si="387"/>
        <v>3</v>
      </c>
      <c r="K1318" s="9">
        <v>2</v>
      </c>
      <c r="L1318" s="9">
        <v>1</v>
      </c>
      <c r="M1318" s="11">
        <f t="shared" si="385"/>
        <v>177.7</v>
      </c>
      <c r="N1318" s="3">
        <v>120.5</v>
      </c>
      <c r="O1318" s="3">
        <v>57.2</v>
      </c>
      <c r="P1318" s="11">
        <f t="shared" si="379"/>
        <v>6473611</v>
      </c>
      <c r="Q1318" s="72">
        <v>3051068.08</v>
      </c>
      <c r="R1318" s="72">
        <v>1369017.17</v>
      </c>
      <c r="S1318" s="72">
        <f t="shared" si="386"/>
        <v>2053525.75</v>
      </c>
      <c r="T1318" s="3"/>
      <c r="Z1318" s="65"/>
      <c r="AA1318" s="65"/>
    </row>
    <row r="1319" spans="1:27" s="89" customFormat="1" ht="10.5">
      <c r="A1319" s="6" t="s">
        <v>117</v>
      </c>
      <c r="B1319" s="6" t="s">
        <v>1361</v>
      </c>
      <c r="C1319" s="7" t="s">
        <v>1731</v>
      </c>
      <c r="D1319" s="10">
        <v>40002</v>
      </c>
      <c r="E1319" s="8">
        <v>42947</v>
      </c>
      <c r="F1319" s="8">
        <v>42978</v>
      </c>
      <c r="G1319" s="9">
        <v>10</v>
      </c>
      <c r="H1319" s="9">
        <v>10</v>
      </c>
      <c r="I1319" s="3">
        <v>277.1</v>
      </c>
      <c r="J1319" s="9">
        <f t="shared" si="387"/>
        <v>5</v>
      </c>
      <c r="K1319" s="9">
        <v>3</v>
      </c>
      <c r="L1319" s="9">
        <v>2</v>
      </c>
      <c r="M1319" s="11">
        <f t="shared" si="385"/>
        <v>163.3</v>
      </c>
      <c r="N1319" s="3">
        <v>98.5</v>
      </c>
      <c r="O1319" s="3">
        <v>64.8</v>
      </c>
      <c r="P1319" s="11">
        <f t="shared" si="379"/>
        <v>5949019</v>
      </c>
      <c r="Q1319" s="72">
        <v>2803823.39</v>
      </c>
      <c r="R1319" s="72">
        <v>1258078.24</v>
      </c>
      <c r="S1319" s="72">
        <f t="shared" si="386"/>
        <v>1887117.3699999999</v>
      </c>
      <c r="T1319" s="3"/>
      <c r="Z1319" s="65"/>
      <c r="AA1319" s="65"/>
    </row>
    <row r="1320" spans="1:27" s="89" customFormat="1" ht="10.5">
      <c r="A1320" s="6" t="s">
        <v>37</v>
      </c>
      <c r="B1320" s="6" t="s">
        <v>718</v>
      </c>
      <c r="C1320" s="7" t="s">
        <v>1730</v>
      </c>
      <c r="D1320" s="10">
        <v>40002</v>
      </c>
      <c r="E1320" s="8">
        <v>42947</v>
      </c>
      <c r="F1320" s="8">
        <v>42978</v>
      </c>
      <c r="G1320" s="9">
        <v>2</v>
      </c>
      <c r="H1320" s="9">
        <v>2</v>
      </c>
      <c r="I1320" s="3">
        <v>194.7</v>
      </c>
      <c r="J1320" s="9">
        <f t="shared" si="387"/>
        <v>2</v>
      </c>
      <c r="K1320" s="9">
        <v>0</v>
      </c>
      <c r="L1320" s="9">
        <v>2</v>
      </c>
      <c r="M1320" s="11">
        <f t="shared" si="385"/>
        <v>45.5</v>
      </c>
      <c r="N1320" s="3">
        <v>0</v>
      </c>
      <c r="O1320" s="3">
        <v>45.5</v>
      </c>
      <c r="P1320" s="11">
        <f t="shared" si="379"/>
        <v>1657565</v>
      </c>
      <c r="Q1320" s="72">
        <v>781224.52</v>
      </c>
      <c r="R1320" s="72">
        <v>350536.19</v>
      </c>
      <c r="S1320" s="72">
        <f t="shared" si="386"/>
        <v>525804.29</v>
      </c>
      <c r="T1320" s="3"/>
      <c r="Z1320" s="65"/>
      <c r="AA1320" s="65"/>
    </row>
    <row r="1321" spans="1:27" s="89" customFormat="1" ht="10.5">
      <c r="A1321" s="6" t="s">
        <v>2190</v>
      </c>
      <c r="B1321" s="6" t="s">
        <v>1614</v>
      </c>
      <c r="C1321" s="7" t="s">
        <v>1519</v>
      </c>
      <c r="D1321" s="10">
        <v>40002</v>
      </c>
      <c r="E1321" s="8">
        <v>42947</v>
      </c>
      <c r="F1321" s="8">
        <v>42978</v>
      </c>
      <c r="G1321" s="9">
        <v>1</v>
      </c>
      <c r="H1321" s="9">
        <v>1</v>
      </c>
      <c r="I1321" s="3">
        <v>129.5</v>
      </c>
      <c r="J1321" s="9">
        <f t="shared" si="387"/>
        <v>1</v>
      </c>
      <c r="K1321" s="9">
        <v>0</v>
      </c>
      <c r="L1321" s="9">
        <v>1</v>
      </c>
      <c r="M1321" s="11">
        <f t="shared" si="385"/>
        <v>26.9</v>
      </c>
      <c r="N1321" s="3">
        <v>0</v>
      </c>
      <c r="O1321" s="3">
        <v>26.9</v>
      </c>
      <c r="P1321" s="11">
        <f t="shared" si="379"/>
        <v>979967</v>
      </c>
      <c r="Q1321" s="72">
        <v>461866.81</v>
      </c>
      <c r="R1321" s="72">
        <v>207240.08</v>
      </c>
      <c r="S1321" s="72">
        <f t="shared" si="386"/>
        <v>310860.11</v>
      </c>
      <c r="T1321" s="3"/>
      <c r="Z1321" s="65"/>
      <c r="AA1321" s="65"/>
    </row>
    <row r="1322" spans="1:27" s="89" customFormat="1" ht="10.5">
      <c r="A1322" s="6" t="s">
        <v>839</v>
      </c>
      <c r="B1322" s="6" t="s">
        <v>1197</v>
      </c>
      <c r="C1322" s="7" t="s">
        <v>1518</v>
      </c>
      <c r="D1322" s="10">
        <v>40002</v>
      </c>
      <c r="E1322" s="8">
        <v>42947</v>
      </c>
      <c r="F1322" s="8">
        <v>42978</v>
      </c>
      <c r="G1322" s="9">
        <v>3</v>
      </c>
      <c r="H1322" s="9">
        <v>3</v>
      </c>
      <c r="I1322" s="3">
        <v>323.5</v>
      </c>
      <c r="J1322" s="9">
        <f t="shared" si="387"/>
        <v>2</v>
      </c>
      <c r="K1322" s="9">
        <v>0</v>
      </c>
      <c r="L1322" s="9">
        <v>2</v>
      </c>
      <c r="M1322" s="11">
        <f t="shared" si="385"/>
        <v>76.7</v>
      </c>
      <c r="N1322" s="3">
        <v>0</v>
      </c>
      <c r="O1322" s="3">
        <v>76.7</v>
      </c>
      <c r="P1322" s="11">
        <f t="shared" si="379"/>
        <v>2794181</v>
      </c>
      <c r="Q1322" s="72">
        <v>1316921.34</v>
      </c>
      <c r="R1322" s="72">
        <v>590903.86</v>
      </c>
      <c r="S1322" s="72">
        <f t="shared" si="386"/>
        <v>886355.7999999999</v>
      </c>
      <c r="T1322" s="3"/>
      <c r="Z1322" s="65"/>
      <c r="AA1322" s="65"/>
    </row>
    <row r="1323" spans="1:27" s="89" customFormat="1" ht="10.5">
      <c r="A1323" s="6" t="s">
        <v>1681</v>
      </c>
      <c r="B1323" s="6" t="s">
        <v>1615</v>
      </c>
      <c r="C1323" s="7" t="s">
        <v>1523</v>
      </c>
      <c r="D1323" s="10">
        <v>40002</v>
      </c>
      <c r="E1323" s="8">
        <v>42947</v>
      </c>
      <c r="F1323" s="8">
        <v>42978</v>
      </c>
      <c r="G1323" s="9">
        <v>16</v>
      </c>
      <c r="H1323" s="9">
        <v>16</v>
      </c>
      <c r="I1323" s="3">
        <v>325.4</v>
      </c>
      <c r="J1323" s="9">
        <f t="shared" si="387"/>
        <v>7</v>
      </c>
      <c r="K1323" s="9">
        <v>4</v>
      </c>
      <c r="L1323" s="9">
        <v>3</v>
      </c>
      <c r="M1323" s="11">
        <f t="shared" si="385"/>
        <v>275.6</v>
      </c>
      <c r="N1323" s="3">
        <v>150.1</v>
      </c>
      <c r="O1323" s="3">
        <v>125.5</v>
      </c>
      <c r="P1323" s="11">
        <f t="shared" si="379"/>
        <v>10040108</v>
      </c>
      <c r="Q1323" s="72">
        <v>4731988.53</v>
      </c>
      <c r="R1323" s="72">
        <v>2123247.79</v>
      </c>
      <c r="S1323" s="72">
        <f t="shared" si="386"/>
        <v>3184871.6799999997</v>
      </c>
      <c r="T1323" s="3"/>
      <c r="Z1323" s="65"/>
      <c r="AA1323" s="65"/>
    </row>
    <row r="1324" spans="1:27" s="89" customFormat="1" ht="10.5">
      <c r="A1324" s="6" t="s">
        <v>1682</v>
      </c>
      <c r="B1324" s="6" t="s">
        <v>1199</v>
      </c>
      <c r="C1324" s="7" t="s">
        <v>1520</v>
      </c>
      <c r="D1324" s="10">
        <v>40002</v>
      </c>
      <c r="E1324" s="8">
        <v>42947</v>
      </c>
      <c r="F1324" s="8">
        <v>42978</v>
      </c>
      <c r="G1324" s="9">
        <v>34</v>
      </c>
      <c r="H1324" s="9">
        <v>34</v>
      </c>
      <c r="I1324" s="3">
        <v>589.5</v>
      </c>
      <c r="J1324" s="9">
        <f t="shared" si="387"/>
        <v>15</v>
      </c>
      <c r="K1324" s="9">
        <v>6</v>
      </c>
      <c r="L1324" s="9">
        <v>9</v>
      </c>
      <c r="M1324" s="11">
        <f t="shared" si="385"/>
        <v>556.7</v>
      </c>
      <c r="N1324" s="3">
        <v>214.8</v>
      </c>
      <c r="O1324" s="3">
        <v>341.9</v>
      </c>
      <c r="P1324" s="11">
        <f t="shared" si="379"/>
        <v>20280581</v>
      </c>
      <c r="Q1324" s="72">
        <v>9558410.8</v>
      </c>
      <c r="R1324" s="72">
        <v>4288868.08</v>
      </c>
      <c r="S1324" s="72">
        <f t="shared" si="386"/>
        <v>6433302.119999999</v>
      </c>
      <c r="T1324" s="3"/>
      <c r="Z1324" s="65"/>
      <c r="AA1324" s="65"/>
    </row>
    <row r="1325" spans="1:27" s="89" customFormat="1" ht="10.5">
      <c r="A1325" s="6" t="s">
        <v>1683</v>
      </c>
      <c r="B1325" s="6" t="s">
        <v>1198</v>
      </c>
      <c r="C1325" s="7" t="s">
        <v>1524</v>
      </c>
      <c r="D1325" s="10">
        <v>40002</v>
      </c>
      <c r="E1325" s="8">
        <v>42947</v>
      </c>
      <c r="F1325" s="8">
        <v>42978</v>
      </c>
      <c r="G1325" s="9">
        <v>5</v>
      </c>
      <c r="H1325" s="9">
        <v>5</v>
      </c>
      <c r="I1325" s="3">
        <v>96.5</v>
      </c>
      <c r="J1325" s="9">
        <f>SUM(K1325:L1325)</f>
        <v>4</v>
      </c>
      <c r="K1325" s="9">
        <v>2</v>
      </c>
      <c r="L1325" s="9">
        <v>2</v>
      </c>
      <c r="M1325" s="11">
        <f t="shared" si="385"/>
        <v>96.5</v>
      </c>
      <c r="N1325" s="3">
        <v>49.1</v>
      </c>
      <c r="O1325" s="3">
        <v>47.4</v>
      </c>
      <c r="P1325" s="72">
        <f aca="true" t="shared" si="388" ref="P1325:P1331">M1325*36430</f>
        <v>3515495</v>
      </c>
      <c r="Q1325" s="72">
        <v>1656882.78</v>
      </c>
      <c r="R1325" s="72">
        <v>743444.89</v>
      </c>
      <c r="S1325" s="72">
        <f t="shared" si="386"/>
        <v>1115167.33</v>
      </c>
      <c r="T1325" s="3"/>
      <c r="Z1325" s="65"/>
      <c r="AA1325" s="65"/>
    </row>
    <row r="1326" spans="1:27" s="89" customFormat="1" ht="10.5">
      <c r="A1326" s="6" t="s">
        <v>1684</v>
      </c>
      <c r="B1326" s="6" t="s">
        <v>1200</v>
      </c>
      <c r="C1326" s="7" t="s">
        <v>1903</v>
      </c>
      <c r="D1326" s="10">
        <v>40002</v>
      </c>
      <c r="E1326" s="8">
        <v>42947</v>
      </c>
      <c r="F1326" s="8">
        <v>42978</v>
      </c>
      <c r="G1326" s="9">
        <v>38</v>
      </c>
      <c r="H1326" s="9">
        <v>38</v>
      </c>
      <c r="I1326" s="3">
        <v>579.41</v>
      </c>
      <c r="J1326" s="9">
        <f aca="true" t="shared" si="389" ref="J1326:J1331">SUM(K1326:L1326)</f>
        <v>12</v>
      </c>
      <c r="K1326" s="9">
        <v>4</v>
      </c>
      <c r="L1326" s="9">
        <v>8</v>
      </c>
      <c r="M1326" s="11">
        <f t="shared" si="385"/>
        <v>514.89</v>
      </c>
      <c r="N1326" s="3">
        <v>163</v>
      </c>
      <c r="O1326" s="3">
        <v>351.89</v>
      </c>
      <c r="P1326" s="72">
        <f t="shared" si="388"/>
        <v>18757442.7</v>
      </c>
      <c r="Q1326" s="72">
        <v>8840542.73</v>
      </c>
      <c r="R1326" s="264">
        <v>3966759.99</v>
      </c>
      <c r="S1326" s="72">
        <f t="shared" si="386"/>
        <v>5950139.979999999</v>
      </c>
      <c r="T1326" s="3"/>
      <c r="Z1326" s="65"/>
      <c r="AA1326" s="65"/>
    </row>
    <row r="1327" spans="1:27" s="89" customFormat="1" ht="10.5">
      <c r="A1327" s="6" t="s">
        <v>1685</v>
      </c>
      <c r="B1327" s="6" t="s">
        <v>1647</v>
      </c>
      <c r="C1327" s="7" t="s">
        <v>1728</v>
      </c>
      <c r="D1327" s="10">
        <v>40379</v>
      </c>
      <c r="E1327" s="8">
        <v>42947</v>
      </c>
      <c r="F1327" s="8">
        <v>42978</v>
      </c>
      <c r="G1327" s="9">
        <v>16</v>
      </c>
      <c r="H1327" s="9">
        <v>16</v>
      </c>
      <c r="I1327" s="3">
        <v>332.9</v>
      </c>
      <c r="J1327" s="9">
        <f t="shared" si="389"/>
        <v>6</v>
      </c>
      <c r="K1327" s="9">
        <v>1</v>
      </c>
      <c r="L1327" s="9">
        <v>5</v>
      </c>
      <c r="M1327" s="11">
        <f t="shared" si="385"/>
        <v>242.6</v>
      </c>
      <c r="N1327" s="3">
        <v>37.6</v>
      </c>
      <c r="O1327" s="3">
        <v>205</v>
      </c>
      <c r="P1327" s="72">
        <f t="shared" si="388"/>
        <v>8837918</v>
      </c>
      <c r="Q1327" s="72">
        <v>4165386.13</v>
      </c>
      <c r="R1327" s="72">
        <v>1869012.75</v>
      </c>
      <c r="S1327" s="72">
        <f t="shared" si="386"/>
        <v>2803519.12</v>
      </c>
      <c r="T1327" s="3"/>
      <c r="Z1327" s="65"/>
      <c r="AA1327" s="65"/>
    </row>
    <row r="1328" spans="1:27" s="89" customFormat="1" ht="10.5">
      <c r="A1328" s="6" t="s">
        <v>1686</v>
      </c>
      <c r="B1328" s="6" t="s">
        <v>1648</v>
      </c>
      <c r="C1328" s="7" t="s">
        <v>2218</v>
      </c>
      <c r="D1328" s="10">
        <v>40379</v>
      </c>
      <c r="E1328" s="8">
        <v>42947</v>
      </c>
      <c r="F1328" s="8">
        <v>42978</v>
      </c>
      <c r="G1328" s="9">
        <v>16</v>
      </c>
      <c r="H1328" s="9">
        <v>16</v>
      </c>
      <c r="I1328" s="3">
        <v>320.2</v>
      </c>
      <c r="J1328" s="9">
        <f t="shared" si="389"/>
        <v>8</v>
      </c>
      <c r="K1328" s="9">
        <v>3</v>
      </c>
      <c r="L1328" s="9">
        <v>5</v>
      </c>
      <c r="M1328" s="11">
        <f t="shared" si="385"/>
        <v>272.7</v>
      </c>
      <c r="N1328" s="3">
        <v>83.8</v>
      </c>
      <c r="O1328" s="3">
        <v>188.9</v>
      </c>
      <c r="P1328" s="72">
        <f t="shared" si="388"/>
        <v>9934461</v>
      </c>
      <c r="Q1328" s="72">
        <v>4682196.2</v>
      </c>
      <c r="R1328" s="72">
        <v>2100905.92</v>
      </c>
      <c r="S1328" s="72">
        <f t="shared" si="386"/>
        <v>3151358.88</v>
      </c>
      <c r="T1328" s="3"/>
      <c r="Z1328" s="65"/>
      <c r="AA1328" s="65"/>
    </row>
    <row r="1329" spans="1:27" s="89" customFormat="1" ht="10.5">
      <c r="A1329" s="6" t="s">
        <v>1687</v>
      </c>
      <c r="B1329" s="6" t="s">
        <v>1649</v>
      </c>
      <c r="C1329" s="7" t="s">
        <v>1528</v>
      </c>
      <c r="D1329" s="10">
        <v>40508</v>
      </c>
      <c r="E1329" s="8">
        <v>42947</v>
      </c>
      <c r="F1329" s="8">
        <v>42978</v>
      </c>
      <c r="G1329" s="9">
        <v>5</v>
      </c>
      <c r="H1329" s="9">
        <v>5</v>
      </c>
      <c r="I1329" s="3">
        <v>103.86</v>
      </c>
      <c r="J1329" s="9">
        <f t="shared" si="389"/>
        <v>4</v>
      </c>
      <c r="K1329" s="9">
        <v>3</v>
      </c>
      <c r="L1329" s="9">
        <v>1</v>
      </c>
      <c r="M1329" s="11">
        <f t="shared" si="385"/>
        <v>103.86</v>
      </c>
      <c r="N1329" s="3">
        <v>77.7</v>
      </c>
      <c r="O1329" s="3">
        <v>26.16</v>
      </c>
      <c r="P1329" s="72">
        <f t="shared" si="388"/>
        <v>3783619.8</v>
      </c>
      <c r="Q1329" s="72">
        <v>1783252.28</v>
      </c>
      <c r="R1329" s="72">
        <v>800147.01</v>
      </c>
      <c r="S1329" s="72">
        <f t="shared" si="386"/>
        <v>1200220.5099999998</v>
      </c>
      <c r="T1329" s="3"/>
      <c r="Z1329" s="65"/>
      <c r="AA1329" s="65"/>
    </row>
    <row r="1330" spans="1:27" s="89" customFormat="1" ht="10.5">
      <c r="A1330" s="6" t="s">
        <v>1688</v>
      </c>
      <c r="B1330" s="6" t="s">
        <v>1645</v>
      </c>
      <c r="C1330" s="7" t="s">
        <v>1520</v>
      </c>
      <c r="D1330" s="10">
        <v>40848</v>
      </c>
      <c r="E1330" s="8">
        <v>42947</v>
      </c>
      <c r="F1330" s="8">
        <v>42978</v>
      </c>
      <c r="G1330" s="9">
        <v>7</v>
      </c>
      <c r="H1330" s="9">
        <v>7</v>
      </c>
      <c r="I1330" s="3">
        <v>93.1</v>
      </c>
      <c r="J1330" s="9">
        <f t="shared" si="389"/>
        <v>3</v>
      </c>
      <c r="K1330" s="9">
        <v>3</v>
      </c>
      <c r="L1330" s="9">
        <v>0</v>
      </c>
      <c r="M1330" s="11">
        <f t="shared" si="385"/>
        <v>70.2</v>
      </c>
      <c r="N1330" s="3">
        <v>70.2</v>
      </c>
      <c r="O1330" s="3">
        <v>0</v>
      </c>
      <c r="P1330" s="72">
        <f t="shared" si="388"/>
        <v>2557386</v>
      </c>
      <c r="Q1330" s="72">
        <v>1205317.83</v>
      </c>
      <c r="R1330" s="72">
        <v>540827.27</v>
      </c>
      <c r="S1330" s="72">
        <f t="shared" si="386"/>
        <v>811240.8999999999</v>
      </c>
      <c r="T1330" s="3"/>
      <c r="Z1330" s="65"/>
      <c r="AA1330" s="65"/>
    </row>
    <row r="1331" spans="1:27" s="89" customFormat="1" ht="10.5">
      <c r="A1331" s="6" t="s">
        <v>1689</v>
      </c>
      <c r="B1331" s="6" t="s">
        <v>1646</v>
      </c>
      <c r="C1331" s="7" t="s">
        <v>1903</v>
      </c>
      <c r="D1331" s="10">
        <v>40848</v>
      </c>
      <c r="E1331" s="8">
        <v>42947</v>
      </c>
      <c r="F1331" s="8">
        <v>42978</v>
      </c>
      <c r="G1331" s="9">
        <v>7</v>
      </c>
      <c r="H1331" s="9">
        <v>7</v>
      </c>
      <c r="I1331" s="3">
        <v>103.5</v>
      </c>
      <c r="J1331" s="9">
        <f t="shared" si="389"/>
        <v>3</v>
      </c>
      <c r="K1331" s="9">
        <v>2</v>
      </c>
      <c r="L1331" s="9">
        <v>1</v>
      </c>
      <c r="M1331" s="11">
        <f t="shared" si="385"/>
        <v>77.1</v>
      </c>
      <c r="N1331" s="3">
        <v>51.3</v>
      </c>
      <c r="O1331" s="3">
        <v>25.8</v>
      </c>
      <c r="P1331" s="72">
        <f t="shared" si="388"/>
        <v>2808753</v>
      </c>
      <c r="Q1331" s="72">
        <v>1323789.24</v>
      </c>
      <c r="R1331" s="72">
        <v>593985.5</v>
      </c>
      <c r="S1331" s="72">
        <f t="shared" si="386"/>
        <v>890978.26</v>
      </c>
      <c r="T1331" s="3"/>
      <c r="Z1331" s="65"/>
      <c r="AA1331" s="65"/>
    </row>
    <row r="1332" spans="1:27" ht="16.5" customHeight="1">
      <c r="A1332" s="98"/>
      <c r="B1332" s="203" t="s">
        <v>202</v>
      </c>
      <c r="C1332" s="7"/>
      <c r="D1332" s="83"/>
      <c r="E1332" s="90"/>
      <c r="F1332" s="206"/>
      <c r="G1332" s="84"/>
      <c r="H1332" s="84"/>
      <c r="I1332" s="72"/>
      <c r="J1332" s="84"/>
      <c r="K1332" s="84"/>
      <c r="L1332" s="84"/>
      <c r="M1332" s="72"/>
      <c r="N1332" s="72"/>
      <c r="O1332" s="72"/>
      <c r="P1332" s="11"/>
      <c r="Q1332" s="72"/>
      <c r="R1332" s="72"/>
      <c r="S1332" s="72"/>
      <c r="T1332" s="5"/>
      <c r="Z1332" s="65"/>
      <c r="AA1332" s="65"/>
    </row>
    <row r="1333" spans="1:27" s="93" customFormat="1" ht="21">
      <c r="A1333" s="98"/>
      <c r="B1333" s="1" t="s">
        <v>1119</v>
      </c>
      <c r="C1333" s="3"/>
      <c r="D1333" s="10"/>
      <c r="E1333" s="3"/>
      <c r="F1333" s="3"/>
      <c r="G1333" s="84"/>
      <c r="H1333" s="84"/>
      <c r="I1333" s="72"/>
      <c r="J1333" s="84"/>
      <c r="K1333" s="84"/>
      <c r="L1333" s="84"/>
      <c r="M1333" s="72"/>
      <c r="N1333" s="72"/>
      <c r="O1333" s="72"/>
      <c r="P1333" s="11"/>
      <c r="Q1333" s="72"/>
      <c r="R1333" s="72"/>
      <c r="S1333" s="72"/>
      <c r="T1333" s="5"/>
      <c r="Z1333" s="65"/>
      <c r="AA1333" s="65"/>
    </row>
    <row r="1334" spans="1:27" ht="31.5">
      <c r="A1334" s="98"/>
      <c r="B1334" s="1" t="s">
        <v>2282</v>
      </c>
      <c r="C1334" s="5" t="s">
        <v>1721</v>
      </c>
      <c r="D1334" s="10" t="s">
        <v>1721</v>
      </c>
      <c r="E1334" s="5" t="s">
        <v>1721</v>
      </c>
      <c r="F1334" s="5" t="s">
        <v>1721</v>
      </c>
      <c r="G1334" s="84">
        <f aca="true" t="shared" si="390" ref="G1334:S1334">SUM(G1335:G1337)</f>
        <v>20</v>
      </c>
      <c r="H1334" s="84">
        <f t="shared" si="390"/>
        <v>20</v>
      </c>
      <c r="I1334" s="72">
        <f t="shared" si="390"/>
        <v>484.8</v>
      </c>
      <c r="J1334" s="84">
        <f t="shared" si="390"/>
        <v>9</v>
      </c>
      <c r="K1334" s="84">
        <f t="shared" si="390"/>
        <v>2</v>
      </c>
      <c r="L1334" s="84">
        <f t="shared" si="390"/>
        <v>7</v>
      </c>
      <c r="M1334" s="72">
        <f t="shared" si="390"/>
        <v>293.93</v>
      </c>
      <c r="N1334" s="72">
        <f t="shared" si="390"/>
        <v>62.489999999999995</v>
      </c>
      <c r="O1334" s="72">
        <f t="shared" si="390"/>
        <v>231.44000000000003</v>
      </c>
      <c r="P1334" s="72">
        <f t="shared" si="390"/>
        <v>10707869.9</v>
      </c>
      <c r="Q1334" s="72">
        <f t="shared" si="390"/>
        <v>5046710.41</v>
      </c>
      <c r="R1334" s="72">
        <f t="shared" si="390"/>
        <v>2264463.8</v>
      </c>
      <c r="S1334" s="72">
        <f t="shared" si="390"/>
        <v>3396695.6899999995</v>
      </c>
      <c r="T1334" s="5"/>
      <c r="Z1334" s="65"/>
      <c r="AA1334" s="65"/>
    </row>
    <row r="1335" spans="1:27" ht="10.5">
      <c r="A1335" s="6" t="s">
        <v>1690</v>
      </c>
      <c r="B1335" s="6" t="s">
        <v>1339</v>
      </c>
      <c r="C1335" s="7" t="s">
        <v>1903</v>
      </c>
      <c r="D1335" s="10">
        <v>39206</v>
      </c>
      <c r="E1335" s="8">
        <v>42947</v>
      </c>
      <c r="F1335" s="8">
        <v>42978</v>
      </c>
      <c r="G1335" s="9">
        <v>6</v>
      </c>
      <c r="H1335" s="9">
        <v>6</v>
      </c>
      <c r="I1335" s="3">
        <v>186.7</v>
      </c>
      <c r="J1335" s="9">
        <f>SUM(K1335:L1335)</f>
        <v>4</v>
      </c>
      <c r="K1335" s="9">
        <v>1</v>
      </c>
      <c r="L1335" s="9">
        <v>3</v>
      </c>
      <c r="M1335" s="11">
        <f>SUM(N1335:O1335)</f>
        <v>124.9</v>
      </c>
      <c r="N1335" s="3">
        <v>31.2</v>
      </c>
      <c r="O1335" s="3">
        <v>93.7</v>
      </c>
      <c r="P1335" s="11">
        <f t="shared" si="379"/>
        <v>4550107</v>
      </c>
      <c r="Q1335" s="72">
        <v>2144504.24</v>
      </c>
      <c r="R1335" s="72">
        <v>962241.1</v>
      </c>
      <c r="S1335" s="72">
        <f>P1335-Q1335-R1335</f>
        <v>1443361.6599999997</v>
      </c>
      <c r="T1335" s="5"/>
      <c r="Z1335" s="65"/>
      <c r="AA1335" s="65"/>
    </row>
    <row r="1336" spans="1:27" ht="10.5">
      <c r="A1336" s="6" t="s">
        <v>1691</v>
      </c>
      <c r="B1336" s="6" t="s">
        <v>1340</v>
      </c>
      <c r="C1336" s="7" t="s">
        <v>1524</v>
      </c>
      <c r="D1336" s="10">
        <v>39206</v>
      </c>
      <c r="E1336" s="8">
        <v>42947</v>
      </c>
      <c r="F1336" s="8">
        <v>42978</v>
      </c>
      <c r="G1336" s="9">
        <v>5</v>
      </c>
      <c r="H1336" s="9">
        <v>5</v>
      </c>
      <c r="I1336" s="3">
        <v>111.4</v>
      </c>
      <c r="J1336" s="9">
        <f>SUM(K1336:L1336)</f>
        <v>2</v>
      </c>
      <c r="K1336" s="9">
        <v>0</v>
      </c>
      <c r="L1336" s="9">
        <v>2</v>
      </c>
      <c r="M1336" s="11">
        <f>SUM(N1336:O1336)</f>
        <v>75.4</v>
      </c>
      <c r="N1336" s="3">
        <v>0</v>
      </c>
      <c r="O1336" s="3">
        <v>75.4</v>
      </c>
      <c r="P1336" s="11">
        <f t="shared" si="379"/>
        <v>2746822</v>
      </c>
      <c r="Q1336" s="72">
        <v>1294600.64</v>
      </c>
      <c r="R1336" s="72">
        <v>580888.55</v>
      </c>
      <c r="S1336" s="72">
        <f>P1336-Q1336-R1336</f>
        <v>871332.81</v>
      </c>
      <c r="T1336" s="5"/>
      <c r="Z1336" s="65"/>
      <c r="AA1336" s="65"/>
    </row>
    <row r="1337" spans="1:27" s="55" customFormat="1" ht="10.5">
      <c r="A1337" s="6" t="s">
        <v>1693</v>
      </c>
      <c r="B1337" s="6" t="s">
        <v>1341</v>
      </c>
      <c r="C1337" s="7" t="s">
        <v>1520</v>
      </c>
      <c r="D1337" s="10">
        <v>39206</v>
      </c>
      <c r="E1337" s="8">
        <v>42947</v>
      </c>
      <c r="F1337" s="8">
        <v>42978</v>
      </c>
      <c r="G1337" s="9">
        <v>9</v>
      </c>
      <c r="H1337" s="9">
        <v>9</v>
      </c>
      <c r="I1337" s="3">
        <v>186.7</v>
      </c>
      <c r="J1337" s="9">
        <f>SUM(K1337:L1337)</f>
        <v>3</v>
      </c>
      <c r="K1337" s="9">
        <v>1</v>
      </c>
      <c r="L1337" s="9">
        <v>2</v>
      </c>
      <c r="M1337" s="11">
        <f>SUM(N1337:O1337)</f>
        <v>93.63</v>
      </c>
      <c r="N1337" s="3">
        <v>31.29</v>
      </c>
      <c r="O1337" s="3">
        <v>62.34</v>
      </c>
      <c r="P1337" s="11">
        <f t="shared" si="379"/>
        <v>3410940.9</v>
      </c>
      <c r="Q1337" s="72">
        <v>1607605.53</v>
      </c>
      <c r="R1337" s="72">
        <v>721334.15</v>
      </c>
      <c r="S1337" s="72">
        <f>P1337-Q1337-R1337</f>
        <v>1082001.2199999997</v>
      </c>
      <c r="T1337" s="56"/>
      <c r="Z1337" s="65"/>
      <c r="AA1337" s="65"/>
    </row>
    <row r="1338" spans="1:27" s="55" customFormat="1" ht="24.75" customHeight="1">
      <c r="A1338" s="98"/>
      <c r="B1338" s="1" t="s">
        <v>203</v>
      </c>
      <c r="C1338" s="3"/>
      <c r="D1338" s="10"/>
      <c r="E1338" s="3"/>
      <c r="F1338" s="3"/>
      <c r="G1338" s="84"/>
      <c r="H1338" s="84"/>
      <c r="I1338" s="72"/>
      <c r="J1338" s="84"/>
      <c r="K1338" s="84"/>
      <c r="L1338" s="84"/>
      <c r="M1338" s="72"/>
      <c r="N1338" s="72"/>
      <c r="O1338" s="72"/>
      <c r="P1338" s="11"/>
      <c r="Q1338" s="72"/>
      <c r="R1338" s="72"/>
      <c r="S1338" s="72"/>
      <c r="T1338" s="56"/>
      <c r="Z1338" s="65"/>
      <c r="AA1338" s="65"/>
    </row>
    <row r="1339" spans="1:27" s="86" customFormat="1" ht="31.5">
      <c r="A1339" s="98"/>
      <c r="B1339" s="1" t="s">
        <v>2282</v>
      </c>
      <c r="C1339" s="5" t="s">
        <v>1721</v>
      </c>
      <c r="D1339" s="10" t="s">
        <v>1721</v>
      </c>
      <c r="E1339" s="5" t="s">
        <v>1721</v>
      </c>
      <c r="F1339" s="5" t="s">
        <v>1721</v>
      </c>
      <c r="G1339" s="84">
        <f>SUM(G1340:G1342)</f>
        <v>11</v>
      </c>
      <c r="H1339" s="84">
        <f aca="true" t="shared" si="391" ref="H1339:S1339">SUM(H1340:H1342)</f>
        <v>11</v>
      </c>
      <c r="I1339" s="72">
        <f t="shared" si="391"/>
        <v>242.9</v>
      </c>
      <c r="J1339" s="84">
        <f t="shared" si="391"/>
        <v>5</v>
      </c>
      <c r="K1339" s="84">
        <f t="shared" si="391"/>
        <v>3</v>
      </c>
      <c r="L1339" s="84">
        <f t="shared" si="391"/>
        <v>2</v>
      </c>
      <c r="M1339" s="72">
        <f t="shared" si="391"/>
        <v>164.1</v>
      </c>
      <c r="N1339" s="72">
        <f t="shared" si="391"/>
        <v>125.1</v>
      </c>
      <c r="O1339" s="72">
        <f t="shared" si="391"/>
        <v>39</v>
      </c>
      <c r="P1339" s="72">
        <f t="shared" si="391"/>
        <v>5978163</v>
      </c>
      <c r="Q1339" s="72">
        <f t="shared" si="391"/>
        <v>2817559.21</v>
      </c>
      <c r="R1339" s="72">
        <f t="shared" si="391"/>
        <v>1264241.52</v>
      </c>
      <c r="S1339" s="72">
        <f t="shared" si="391"/>
        <v>1896362.2700000003</v>
      </c>
      <c r="T1339" s="56"/>
      <c r="Z1339" s="65"/>
      <c r="AA1339" s="65"/>
    </row>
    <row r="1340" spans="1:27" s="55" customFormat="1" ht="10.5">
      <c r="A1340" s="6" t="s">
        <v>1694</v>
      </c>
      <c r="B1340" s="6" t="s">
        <v>1342</v>
      </c>
      <c r="C1340" s="7" t="s">
        <v>1726</v>
      </c>
      <c r="D1340" s="10">
        <v>39176</v>
      </c>
      <c r="E1340" s="8">
        <v>42947</v>
      </c>
      <c r="F1340" s="8">
        <v>42978</v>
      </c>
      <c r="G1340" s="9">
        <v>7</v>
      </c>
      <c r="H1340" s="9">
        <v>7</v>
      </c>
      <c r="I1340" s="3">
        <v>80.9</v>
      </c>
      <c r="J1340" s="9">
        <f>SUM(K1340:L1340)</f>
        <v>2</v>
      </c>
      <c r="K1340" s="9">
        <v>1</v>
      </c>
      <c r="L1340" s="9">
        <v>1</v>
      </c>
      <c r="M1340" s="11">
        <f>SUM(N1340:O1340)</f>
        <v>61.2</v>
      </c>
      <c r="N1340" s="3">
        <v>41</v>
      </c>
      <c r="O1340" s="3">
        <v>20.2</v>
      </c>
      <c r="P1340" s="11">
        <f t="shared" si="379"/>
        <v>2229516</v>
      </c>
      <c r="Q1340" s="72">
        <v>1050789.91</v>
      </c>
      <c r="R1340" s="72">
        <v>471490.44</v>
      </c>
      <c r="S1340" s="72">
        <f>P1340-Q1340-R1340</f>
        <v>707235.6500000001</v>
      </c>
      <c r="T1340" s="56"/>
      <c r="Z1340" s="65"/>
      <c r="AA1340" s="65"/>
    </row>
    <row r="1341" spans="1:27" s="55" customFormat="1" ht="10.5">
      <c r="A1341" s="6" t="s">
        <v>1695</v>
      </c>
      <c r="B1341" s="6" t="s">
        <v>1343</v>
      </c>
      <c r="C1341" s="7" t="s">
        <v>1529</v>
      </c>
      <c r="D1341" s="10">
        <v>39176</v>
      </c>
      <c r="E1341" s="8">
        <v>42947</v>
      </c>
      <c r="F1341" s="8">
        <v>42978</v>
      </c>
      <c r="G1341" s="9">
        <v>1</v>
      </c>
      <c r="H1341" s="9">
        <v>1</v>
      </c>
      <c r="I1341" s="3">
        <v>77.9</v>
      </c>
      <c r="J1341" s="9">
        <f>SUM(K1341:L1341)</f>
        <v>1</v>
      </c>
      <c r="K1341" s="9">
        <v>0</v>
      </c>
      <c r="L1341" s="9">
        <v>1</v>
      </c>
      <c r="M1341" s="11">
        <f>SUM(N1341:O1341)</f>
        <v>18.8</v>
      </c>
      <c r="N1341" s="3">
        <v>0</v>
      </c>
      <c r="O1341" s="3">
        <v>18.8</v>
      </c>
      <c r="P1341" s="11">
        <f t="shared" si="379"/>
        <v>684884</v>
      </c>
      <c r="Q1341" s="72">
        <v>322791.67</v>
      </c>
      <c r="R1341" s="72">
        <v>144836.93</v>
      </c>
      <c r="S1341" s="72">
        <f>P1341-Q1341-R1341</f>
        <v>217255.40000000002</v>
      </c>
      <c r="T1341" s="56"/>
      <c r="Z1341" s="65"/>
      <c r="AA1341" s="65"/>
    </row>
    <row r="1342" spans="1:27" s="55" customFormat="1" ht="10.5">
      <c r="A1342" s="6" t="s">
        <v>2103</v>
      </c>
      <c r="B1342" s="6" t="s">
        <v>1344</v>
      </c>
      <c r="C1342" s="7" t="s">
        <v>1727</v>
      </c>
      <c r="D1342" s="10">
        <v>39176</v>
      </c>
      <c r="E1342" s="8">
        <v>42947</v>
      </c>
      <c r="F1342" s="8">
        <v>42978</v>
      </c>
      <c r="G1342" s="9">
        <v>3</v>
      </c>
      <c r="H1342" s="9">
        <v>3</v>
      </c>
      <c r="I1342" s="3">
        <v>84.1</v>
      </c>
      <c r="J1342" s="9">
        <f>SUM(K1342:L1342)</f>
        <v>2</v>
      </c>
      <c r="K1342" s="9">
        <v>2</v>
      </c>
      <c r="L1342" s="9">
        <v>0</v>
      </c>
      <c r="M1342" s="11">
        <f>SUM(N1342:O1342)</f>
        <v>84.1</v>
      </c>
      <c r="N1342" s="3">
        <v>84.1</v>
      </c>
      <c r="O1342" s="3">
        <v>0</v>
      </c>
      <c r="P1342" s="11">
        <f t="shared" si="379"/>
        <v>3063763</v>
      </c>
      <c r="Q1342" s="72">
        <v>1443977.63</v>
      </c>
      <c r="R1342" s="72">
        <v>647914.15</v>
      </c>
      <c r="S1342" s="72">
        <f>P1342-Q1342-R1342</f>
        <v>971871.2200000001</v>
      </c>
      <c r="T1342" s="56"/>
      <c r="Z1342" s="65"/>
      <c r="AA1342" s="65"/>
    </row>
    <row r="1343" spans="1:27" s="55" customFormat="1" ht="21">
      <c r="A1343" s="98"/>
      <c r="B1343" s="30" t="s">
        <v>178</v>
      </c>
      <c r="C1343" s="5"/>
      <c r="D1343" s="10"/>
      <c r="E1343" s="5"/>
      <c r="F1343" s="5"/>
      <c r="G1343" s="9"/>
      <c r="H1343" s="9"/>
      <c r="I1343" s="11"/>
      <c r="J1343" s="9"/>
      <c r="K1343" s="9"/>
      <c r="L1343" s="9"/>
      <c r="M1343" s="11"/>
      <c r="N1343" s="11"/>
      <c r="O1343" s="11"/>
      <c r="P1343" s="11"/>
      <c r="Q1343" s="72"/>
      <c r="R1343" s="72"/>
      <c r="S1343" s="72"/>
      <c r="T1343" s="56"/>
      <c r="Z1343" s="65"/>
      <c r="AA1343" s="65"/>
    </row>
    <row r="1344" spans="1:27" s="55" customFormat="1" ht="31.5">
      <c r="A1344" s="98"/>
      <c r="B1344" s="30" t="s">
        <v>2289</v>
      </c>
      <c r="C1344" s="5" t="s">
        <v>1721</v>
      </c>
      <c r="D1344" s="10" t="s">
        <v>1721</v>
      </c>
      <c r="E1344" s="5" t="s">
        <v>1721</v>
      </c>
      <c r="F1344" s="5" t="s">
        <v>1721</v>
      </c>
      <c r="G1344" s="9">
        <f aca="true" t="shared" si="392" ref="G1344:S1344">SUM(G1345:G1346)</f>
        <v>5</v>
      </c>
      <c r="H1344" s="9">
        <f t="shared" si="392"/>
        <v>5</v>
      </c>
      <c r="I1344" s="11">
        <f t="shared" si="392"/>
        <v>511.64</v>
      </c>
      <c r="J1344" s="9">
        <f t="shared" si="392"/>
        <v>3</v>
      </c>
      <c r="K1344" s="9">
        <f t="shared" si="392"/>
        <v>0</v>
      </c>
      <c r="L1344" s="9">
        <f t="shared" si="392"/>
        <v>3</v>
      </c>
      <c r="M1344" s="11">
        <f t="shared" si="392"/>
        <v>99.25</v>
      </c>
      <c r="N1344" s="11">
        <f t="shared" si="392"/>
        <v>0</v>
      </c>
      <c r="O1344" s="11">
        <f t="shared" si="392"/>
        <v>99.25</v>
      </c>
      <c r="P1344" s="11">
        <f t="shared" si="392"/>
        <v>3615677.5</v>
      </c>
      <c r="Q1344" s="11">
        <f t="shared" si="392"/>
        <v>1704099.64</v>
      </c>
      <c r="R1344" s="11">
        <f t="shared" si="392"/>
        <v>764631.1399999999</v>
      </c>
      <c r="S1344" s="11">
        <f t="shared" si="392"/>
        <v>1146946.7200000002</v>
      </c>
      <c r="T1344" s="56"/>
      <c r="Z1344" s="65"/>
      <c r="AA1344" s="65"/>
    </row>
    <row r="1345" spans="1:27" s="55" customFormat="1" ht="10.5">
      <c r="A1345" s="6" t="s">
        <v>1696</v>
      </c>
      <c r="B1345" s="6" t="s">
        <v>1345</v>
      </c>
      <c r="C1345" s="5">
        <v>34</v>
      </c>
      <c r="D1345" s="10" t="s">
        <v>179</v>
      </c>
      <c r="E1345" s="8">
        <v>42947</v>
      </c>
      <c r="F1345" s="8">
        <v>42978</v>
      </c>
      <c r="G1345" s="9">
        <v>3</v>
      </c>
      <c r="H1345" s="9">
        <v>3</v>
      </c>
      <c r="I1345" s="3">
        <v>337.34</v>
      </c>
      <c r="J1345" s="9">
        <f>SUM(K1345:L1345)</f>
        <v>1</v>
      </c>
      <c r="K1345" s="9">
        <v>0</v>
      </c>
      <c r="L1345" s="9">
        <v>1</v>
      </c>
      <c r="M1345" s="11">
        <f>SUM(N1345:O1345)</f>
        <v>50.15</v>
      </c>
      <c r="N1345" s="3">
        <v>0</v>
      </c>
      <c r="O1345" s="3">
        <v>50.15</v>
      </c>
      <c r="P1345" s="11">
        <f t="shared" si="379"/>
        <v>1826964.5</v>
      </c>
      <c r="Q1345" s="72">
        <v>861063.95</v>
      </c>
      <c r="R1345" s="72">
        <v>386360.22</v>
      </c>
      <c r="S1345" s="72">
        <f>P1345-Q1345-R1345</f>
        <v>579540.3300000001</v>
      </c>
      <c r="T1345" s="56"/>
      <c r="Z1345" s="65"/>
      <c r="AA1345" s="65"/>
    </row>
    <row r="1346" spans="1:27" s="55" customFormat="1" ht="10.5">
      <c r="A1346" s="6" t="s">
        <v>1697</v>
      </c>
      <c r="B1346" s="6" t="s">
        <v>1346</v>
      </c>
      <c r="C1346" s="5">
        <v>15</v>
      </c>
      <c r="D1346" s="10" t="s">
        <v>180</v>
      </c>
      <c r="E1346" s="8">
        <v>42947</v>
      </c>
      <c r="F1346" s="8">
        <v>42978</v>
      </c>
      <c r="G1346" s="9">
        <v>2</v>
      </c>
      <c r="H1346" s="9">
        <v>2</v>
      </c>
      <c r="I1346" s="3">
        <v>174.3</v>
      </c>
      <c r="J1346" s="9">
        <f>SUM(K1346:L1346)</f>
        <v>2</v>
      </c>
      <c r="K1346" s="9">
        <v>0</v>
      </c>
      <c r="L1346" s="9">
        <v>2</v>
      </c>
      <c r="M1346" s="11">
        <f>SUM(N1346:O1346)</f>
        <v>49.1</v>
      </c>
      <c r="N1346" s="3">
        <v>0</v>
      </c>
      <c r="O1346" s="3">
        <v>49.1</v>
      </c>
      <c r="P1346" s="11">
        <f t="shared" si="379"/>
        <v>1788713</v>
      </c>
      <c r="Q1346" s="72">
        <v>843035.69</v>
      </c>
      <c r="R1346" s="72">
        <v>378270.92</v>
      </c>
      <c r="S1346" s="72">
        <f>P1346-Q1346-R1346</f>
        <v>567406.3900000001</v>
      </c>
      <c r="T1346" s="56"/>
      <c r="Z1346" s="65"/>
      <c r="AA1346" s="65"/>
    </row>
    <row r="1347" spans="1:27" s="55" customFormat="1" ht="10.5">
      <c r="A1347" s="98"/>
      <c r="B1347" s="203" t="s">
        <v>1913</v>
      </c>
      <c r="C1347" s="7"/>
      <c r="D1347" s="83"/>
      <c r="E1347" s="90"/>
      <c r="F1347" s="206"/>
      <c r="G1347" s="84"/>
      <c r="H1347" s="84"/>
      <c r="I1347" s="72"/>
      <c r="J1347" s="84"/>
      <c r="K1347" s="84"/>
      <c r="L1347" s="84"/>
      <c r="M1347" s="72"/>
      <c r="N1347" s="72"/>
      <c r="O1347" s="72"/>
      <c r="P1347" s="72"/>
      <c r="Q1347" s="72"/>
      <c r="R1347" s="72"/>
      <c r="S1347" s="72"/>
      <c r="T1347" s="56"/>
      <c r="Z1347" s="65"/>
      <c r="AA1347" s="65"/>
    </row>
    <row r="1348" spans="1:27" s="55" customFormat="1" ht="21">
      <c r="A1348" s="98"/>
      <c r="B1348" s="1" t="s">
        <v>2269</v>
      </c>
      <c r="C1348" s="3"/>
      <c r="D1348" s="10"/>
      <c r="E1348" s="3"/>
      <c r="F1348" s="3"/>
      <c r="G1348" s="84"/>
      <c r="H1348" s="84"/>
      <c r="I1348" s="72"/>
      <c r="J1348" s="84"/>
      <c r="K1348" s="84"/>
      <c r="L1348" s="84"/>
      <c r="M1348" s="72"/>
      <c r="N1348" s="72"/>
      <c r="O1348" s="72"/>
      <c r="P1348" s="72"/>
      <c r="Q1348" s="72"/>
      <c r="R1348" s="72"/>
      <c r="S1348" s="72"/>
      <c r="T1348" s="56"/>
      <c r="Z1348" s="65"/>
      <c r="AA1348" s="65"/>
    </row>
    <row r="1349" spans="1:27" s="55" customFormat="1" ht="31.5">
      <c r="A1349" s="98"/>
      <c r="B1349" s="1" t="s">
        <v>2284</v>
      </c>
      <c r="C1349" s="5" t="s">
        <v>1721</v>
      </c>
      <c r="D1349" s="10" t="s">
        <v>1721</v>
      </c>
      <c r="E1349" s="5" t="s">
        <v>1721</v>
      </c>
      <c r="F1349" s="5" t="s">
        <v>1721</v>
      </c>
      <c r="G1349" s="96">
        <f aca="true" t="shared" si="393" ref="G1349:L1349">SUM(G1350:G1360)</f>
        <v>86</v>
      </c>
      <c r="H1349" s="96">
        <f t="shared" si="393"/>
        <v>86</v>
      </c>
      <c r="I1349" s="11">
        <f t="shared" si="393"/>
        <v>1557.9</v>
      </c>
      <c r="J1349" s="96">
        <f t="shared" si="393"/>
        <v>33</v>
      </c>
      <c r="K1349" s="96">
        <f t="shared" si="393"/>
        <v>3</v>
      </c>
      <c r="L1349" s="96">
        <f t="shared" si="393"/>
        <v>30</v>
      </c>
      <c r="M1349" s="11">
        <f>SUM(M1350:M1360)</f>
        <v>1158.5</v>
      </c>
      <c r="N1349" s="11">
        <f aca="true" t="shared" si="394" ref="N1349:S1349">SUM(N1350:N1360)</f>
        <v>107.8</v>
      </c>
      <c r="O1349" s="11">
        <f t="shared" si="394"/>
        <v>1050.6999999999998</v>
      </c>
      <c r="P1349" s="11">
        <f>SUM(P1350:P1360)</f>
        <v>42204155</v>
      </c>
      <c r="Q1349" s="11">
        <f t="shared" si="394"/>
        <v>19891178.21</v>
      </c>
      <c r="R1349" s="11">
        <f t="shared" si="394"/>
        <v>8925190.719999999</v>
      </c>
      <c r="S1349" s="11">
        <f t="shared" si="394"/>
        <v>13387786.070000004</v>
      </c>
      <c r="T1349" s="56"/>
      <c r="Z1349" s="65"/>
      <c r="AA1349" s="65"/>
    </row>
    <row r="1350" spans="1:27" s="55" customFormat="1" ht="10.5">
      <c r="A1350" s="6" t="s">
        <v>1698</v>
      </c>
      <c r="B1350" s="1" t="s">
        <v>915</v>
      </c>
      <c r="C1350" s="9">
        <v>11</v>
      </c>
      <c r="D1350" s="10" t="s">
        <v>2271</v>
      </c>
      <c r="E1350" s="8">
        <v>42947</v>
      </c>
      <c r="F1350" s="8">
        <v>42978</v>
      </c>
      <c r="G1350" s="9">
        <v>4</v>
      </c>
      <c r="H1350" s="9">
        <v>4</v>
      </c>
      <c r="I1350" s="3">
        <v>118.1</v>
      </c>
      <c r="J1350" s="9">
        <f aca="true" t="shared" si="395" ref="J1350:J1360">SUM(K1350:L1350)</f>
        <v>2</v>
      </c>
      <c r="K1350" s="9">
        <v>1</v>
      </c>
      <c r="L1350" s="9">
        <v>1</v>
      </c>
      <c r="M1350" s="11">
        <f aca="true" t="shared" si="396" ref="M1350:M1360">SUM(N1350:O1350)</f>
        <v>58.8</v>
      </c>
      <c r="N1350" s="3">
        <v>29.7</v>
      </c>
      <c r="O1350" s="3">
        <v>29.1</v>
      </c>
      <c r="P1350" s="72">
        <f aca="true" t="shared" si="397" ref="P1350:P1360">M1350*36430</f>
        <v>2142084</v>
      </c>
      <c r="Q1350" s="72">
        <v>1009582.46</v>
      </c>
      <c r="R1350" s="72">
        <v>453000.62</v>
      </c>
      <c r="S1350" s="72">
        <f aca="true" t="shared" si="398" ref="S1350:S1360">P1350-Q1350-R1350</f>
        <v>679500.92</v>
      </c>
      <c r="T1350" s="56"/>
      <c r="Z1350" s="65"/>
      <c r="AA1350" s="65"/>
    </row>
    <row r="1351" spans="1:27" s="255" customFormat="1" ht="10.5">
      <c r="A1351" s="6" t="s">
        <v>1699</v>
      </c>
      <c r="B1351" s="1" t="s">
        <v>2254</v>
      </c>
      <c r="C1351" s="9">
        <v>12</v>
      </c>
      <c r="D1351" s="10" t="s">
        <v>2271</v>
      </c>
      <c r="E1351" s="8">
        <v>42947</v>
      </c>
      <c r="F1351" s="8">
        <v>42978</v>
      </c>
      <c r="G1351" s="9">
        <v>1</v>
      </c>
      <c r="H1351" s="9">
        <v>1</v>
      </c>
      <c r="I1351" s="3">
        <v>243.6</v>
      </c>
      <c r="J1351" s="9">
        <v>1</v>
      </c>
      <c r="K1351" s="9">
        <v>1</v>
      </c>
      <c r="L1351" s="9">
        <v>0</v>
      </c>
      <c r="M1351" s="11">
        <f t="shared" si="396"/>
        <v>37.8</v>
      </c>
      <c r="N1351" s="3">
        <v>37.8</v>
      </c>
      <c r="O1351" s="3">
        <v>0</v>
      </c>
      <c r="P1351" s="72">
        <f>M1351*36430</f>
        <v>1377054</v>
      </c>
      <c r="Q1351" s="72">
        <v>649017.3</v>
      </c>
      <c r="R1351" s="72">
        <v>291214.68</v>
      </c>
      <c r="S1351" s="72">
        <f>P1351-Q1351-R1351</f>
        <v>436822.01999999996</v>
      </c>
      <c r="T1351" s="56"/>
      <c r="Z1351" s="256"/>
      <c r="AA1351" s="256"/>
    </row>
    <row r="1352" spans="1:27" s="55" customFormat="1" ht="10.5">
      <c r="A1352" s="6" t="s">
        <v>1700</v>
      </c>
      <c r="B1352" s="1" t="s">
        <v>724</v>
      </c>
      <c r="C1352" s="9">
        <v>2</v>
      </c>
      <c r="D1352" s="10">
        <v>39049</v>
      </c>
      <c r="E1352" s="8">
        <v>42947</v>
      </c>
      <c r="F1352" s="8">
        <v>42978</v>
      </c>
      <c r="G1352" s="9">
        <v>9</v>
      </c>
      <c r="H1352" s="9">
        <v>9</v>
      </c>
      <c r="I1352" s="3">
        <v>162.1</v>
      </c>
      <c r="J1352" s="9">
        <f t="shared" si="395"/>
        <v>4</v>
      </c>
      <c r="K1352" s="9">
        <v>0</v>
      </c>
      <c r="L1352" s="9">
        <v>4</v>
      </c>
      <c r="M1352" s="11">
        <f t="shared" si="396"/>
        <v>162.1</v>
      </c>
      <c r="N1352" s="3">
        <v>0</v>
      </c>
      <c r="O1352" s="3">
        <v>162.1</v>
      </c>
      <c r="P1352" s="72">
        <f t="shared" si="397"/>
        <v>5905303</v>
      </c>
      <c r="Q1352" s="72">
        <v>2783219.67</v>
      </c>
      <c r="R1352" s="72">
        <v>1248833.33</v>
      </c>
      <c r="S1352" s="72">
        <f t="shared" si="398"/>
        <v>1873250</v>
      </c>
      <c r="T1352" s="56"/>
      <c r="Z1352" s="65"/>
      <c r="AA1352" s="65"/>
    </row>
    <row r="1353" spans="1:27" s="55" customFormat="1" ht="10.5">
      <c r="A1353" s="6" t="s">
        <v>1701</v>
      </c>
      <c r="B1353" s="1" t="s">
        <v>725</v>
      </c>
      <c r="C1353" s="9">
        <v>3</v>
      </c>
      <c r="D1353" s="10">
        <v>39049</v>
      </c>
      <c r="E1353" s="8">
        <v>42947</v>
      </c>
      <c r="F1353" s="8">
        <v>42978</v>
      </c>
      <c r="G1353" s="9">
        <v>9</v>
      </c>
      <c r="H1353" s="9">
        <f>G1353</f>
        <v>9</v>
      </c>
      <c r="I1353" s="3">
        <v>161.5</v>
      </c>
      <c r="J1353" s="9">
        <f t="shared" si="395"/>
        <v>4</v>
      </c>
      <c r="K1353" s="9">
        <v>1</v>
      </c>
      <c r="L1353" s="9">
        <v>3</v>
      </c>
      <c r="M1353" s="11">
        <f t="shared" si="396"/>
        <v>161.5</v>
      </c>
      <c r="N1353" s="3">
        <v>40.3</v>
      </c>
      <c r="O1353" s="3">
        <v>121.2</v>
      </c>
      <c r="P1353" s="72">
        <f t="shared" si="397"/>
        <v>5883445</v>
      </c>
      <c r="Q1353" s="72">
        <v>2772917.81</v>
      </c>
      <c r="R1353" s="72">
        <v>1244210.88</v>
      </c>
      <c r="S1353" s="72">
        <f t="shared" si="398"/>
        <v>1866316.31</v>
      </c>
      <c r="T1353" s="56"/>
      <c r="Z1353" s="65"/>
      <c r="AA1353" s="65"/>
    </row>
    <row r="1354" spans="1:27" s="55" customFormat="1" ht="10.5">
      <c r="A1354" s="6" t="s">
        <v>1702</v>
      </c>
      <c r="B1354" s="1" t="s">
        <v>726</v>
      </c>
      <c r="C1354" s="9">
        <v>4</v>
      </c>
      <c r="D1354" s="10">
        <v>39049</v>
      </c>
      <c r="E1354" s="8">
        <v>42947</v>
      </c>
      <c r="F1354" s="8">
        <v>42978</v>
      </c>
      <c r="G1354" s="9">
        <v>12</v>
      </c>
      <c r="H1354" s="9">
        <f>G1354</f>
        <v>12</v>
      </c>
      <c r="I1354" s="3">
        <v>159.4</v>
      </c>
      <c r="J1354" s="9">
        <f t="shared" si="395"/>
        <v>4</v>
      </c>
      <c r="K1354" s="9">
        <v>0</v>
      </c>
      <c r="L1354" s="9">
        <v>4</v>
      </c>
      <c r="M1354" s="11">
        <f t="shared" si="396"/>
        <v>159.4</v>
      </c>
      <c r="N1354" s="3">
        <v>0</v>
      </c>
      <c r="O1354" s="3">
        <v>159.4</v>
      </c>
      <c r="P1354" s="72">
        <f t="shared" si="397"/>
        <v>5806942</v>
      </c>
      <c r="Q1354" s="72">
        <v>2736861.29</v>
      </c>
      <c r="R1354" s="72">
        <v>1228032.28</v>
      </c>
      <c r="S1354" s="72">
        <f t="shared" si="398"/>
        <v>1842048.43</v>
      </c>
      <c r="T1354" s="56"/>
      <c r="Z1354" s="65"/>
      <c r="AA1354" s="65"/>
    </row>
    <row r="1355" spans="1:27" s="55" customFormat="1" ht="10.5">
      <c r="A1355" s="6" t="s">
        <v>1703</v>
      </c>
      <c r="B1355" s="1" t="s">
        <v>910</v>
      </c>
      <c r="C1355" s="9">
        <v>4</v>
      </c>
      <c r="D1355" s="10" t="s">
        <v>2270</v>
      </c>
      <c r="E1355" s="8">
        <v>42947</v>
      </c>
      <c r="F1355" s="8">
        <v>42978</v>
      </c>
      <c r="G1355" s="9">
        <v>9</v>
      </c>
      <c r="H1355" s="9">
        <v>9</v>
      </c>
      <c r="I1355" s="3">
        <v>122.4</v>
      </c>
      <c r="J1355" s="9">
        <f t="shared" si="395"/>
        <v>4</v>
      </c>
      <c r="K1355" s="9">
        <v>0</v>
      </c>
      <c r="L1355" s="9">
        <v>4</v>
      </c>
      <c r="M1355" s="11">
        <f t="shared" si="396"/>
        <v>122.4</v>
      </c>
      <c r="N1355" s="3">
        <v>0</v>
      </c>
      <c r="O1355" s="3">
        <v>122.4</v>
      </c>
      <c r="P1355" s="72">
        <f t="shared" si="397"/>
        <v>4459032</v>
      </c>
      <c r="Q1355" s="72">
        <v>2101579.81</v>
      </c>
      <c r="R1355" s="72">
        <v>942980.88</v>
      </c>
      <c r="S1355" s="72">
        <f t="shared" si="398"/>
        <v>1414471.31</v>
      </c>
      <c r="T1355" s="56"/>
      <c r="Z1355" s="65"/>
      <c r="AA1355" s="65"/>
    </row>
    <row r="1356" spans="1:27" s="55" customFormat="1" ht="10.5">
      <c r="A1356" s="6" t="s">
        <v>1704</v>
      </c>
      <c r="B1356" s="1" t="s">
        <v>911</v>
      </c>
      <c r="C1356" s="9">
        <v>2</v>
      </c>
      <c r="D1356" s="10" t="s">
        <v>2270</v>
      </c>
      <c r="E1356" s="8">
        <v>42947</v>
      </c>
      <c r="F1356" s="8">
        <v>42978</v>
      </c>
      <c r="G1356" s="9">
        <v>12</v>
      </c>
      <c r="H1356" s="9">
        <v>12</v>
      </c>
      <c r="I1356" s="3">
        <v>132.7</v>
      </c>
      <c r="J1356" s="9">
        <f t="shared" si="395"/>
        <v>4</v>
      </c>
      <c r="K1356" s="9">
        <v>0</v>
      </c>
      <c r="L1356" s="9">
        <v>4</v>
      </c>
      <c r="M1356" s="11">
        <f t="shared" si="396"/>
        <v>132.7</v>
      </c>
      <c r="N1356" s="3">
        <v>0</v>
      </c>
      <c r="O1356" s="3">
        <v>132.7</v>
      </c>
      <c r="P1356" s="72">
        <f t="shared" si="397"/>
        <v>4834261</v>
      </c>
      <c r="Q1356" s="72">
        <v>2278428.44</v>
      </c>
      <c r="R1356" s="72">
        <v>1022333.02</v>
      </c>
      <c r="S1356" s="72">
        <f t="shared" si="398"/>
        <v>1533499.54</v>
      </c>
      <c r="T1356" s="56"/>
      <c r="Z1356" s="65"/>
      <c r="AA1356" s="65"/>
    </row>
    <row r="1357" spans="1:27" s="55" customFormat="1" ht="10.5">
      <c r="A1357" s="6" t="s">
        <v>1705</v>
      </c>
      <c r="B1357" s="1" t="s">
        <v>912</v>
      </c>
      <c r="C1357" s="9">
        <v>3</v>
      </c>
      <c r="D1357" s="10" t="s">
        <v>2270</v>
      </c>
      <c r="E1357" s="8">
        <v>42947</v>
      </c>
      <c r="F1357" s="8">
        <v>42978</v>
      </c>
      <c r="G1357" s="9">
        <v>3</v>
      </c>
      <c r="H1357" s="9">
        <v>3</v>
      </c>
      <c r="I1357" s="3">
        <v>100</v>
      </c>
      <c r="J1357" s="9">
        <f t="shared" si="395"/>
        <v>1</v>
      </c>
      <c r="K1357" s="9">
        <v>0</v>
      </c>
      <c r="L1357" s="9">
        <v>1</v>
      </c>
      <c r="M1357" s="11">
        <f t="shared" si="396"/>
        <v>24.5</v>
      </c>
      <c r="N1357" s="3">
        <v>0</v>
      </c>
      <c r="O1357" s="3">
        <v>24.5</v>
      </c>
      <c r="P1357" s="72">
        <f t="shared" si="397"/>
        <v>892535</v>
      </c>
      <c r="Q1357" s="72">
        <v>420659.36</v>
      </c>
      <c r="R1357" s="72">
        <v>188750.26</v>
      </c>
      <c r="S1357" s="72">
        <f t="shared" si="398"/>
        <v>283125.38</v>
      </c>
      <c r="T1357" s="56"/>
      <c r="Z1357" s="65"/>
      <c r="AA1357" s="65"/>
    </row>
    <row r="1358" spans="1:27" s="55" customFormat="1" ht="10.5">
      <c r="A1358" s="6" t="s">
        <v>1706</v>
      </c>
      <c r="B1358" s="1" t="s">
        <v>913</v>
      </c>
      <c r="C1358" s="9">
        <v>6</v>
      </c>
      <c r="D1358" s="10" t="s">
        <v>2270</v>
      </c>
      <c r="E1358" s="8">
        <v>42947</v>
      </c>
      <c r="F1358" s="8">
        <v>42978</v>
      </c>
      <c r="G1358" s="9">
        <v>10</v>
      </c>
      <c r="H1358" s="9">
        <v>10</v>
      </c>
      <c r="I1358" s="3">
        <v>116.4</v>
      </c>
      <c r="J1358" s="9">
        <f t="shared" si="395"/>
        <v>2</v>
      </c>
      <c r="K1358" s="9">
        <v>0</v>
      </c>
      <c r="L1358" s="9">
        <v>2</v>
      </c>
      <c r="M1358" s="11">
        <f t="shared" si="396"/>
        <v>57.6</v>
      </c>
      <c r="N1358" s="3">
        <v>0</v>
      </c>
      <c r="O1358" s="3">
        <v>57.6</v>
      </c>
      <c r="P1358" s="72">
        <f t="shared" si="397"/>
        <v>2098368</v>
      </c>
      <c r="Q1358" s="72">
        <v>988978.73</v>
      </c>
      <c r="R1358" s="72">
        <v>443755.71</v>
      </c>
      <c r="S1358" s="72">
        <f t="shared" si="398"/>
        <v>665633.56</v>
      </c>
      <c r="T1358" s="56"/>
      <c r="Z1358" s="65"/>
      <c r="AA1358" s="65"/>
    </row>
    <row r="1359" spans="1:27" s="55" customFormat="1" ht="10.5">
      <c r="A1359" s="6" t="s">
        <v>2255</v>
      </c>
      <c r="B1359" s="1" t="s">
        <v>914</v>
      </c>
      <c r="C1359" s="9">
        <v>1</v>
      </c>
      <c r="D1359" s="10" t="s">
        <v>2270</v>
      </c>
      <c r="E1359" s="8">
        <v>42947</v>
      </c>
      <c r="F1359" s="8">
        <v>42978</v>
      </c>
      <c r="G1359" s="9">
        <v>5</v>
      </c>
      <c r="H1359" s="9">
        <v>5</v>
      </c>
      <c r="I1359" s="3">
        <v>104</v>
      </c>
      <c r="J1359" s="9">
        <f t="shared" si="395"/>
        <v>3</v>
      </c>
      <c r="K1359" s="9">
        <v>0</v>
      </c>
      <c r="L1359" s="9">
        <v>3</v>
      </c>
      <c r="M1359" s="11">
        <f t="shared" si="396"/>
        <v>104</v>
      </c>
      <c r="N1359" s="3">
        <v>0</v>
      </c>
      <c r="O1359" s="3">
        <v>104</v>
      </c>
      <c r="P1359" s="72">
        <f t="shared" si="397"/>
        <v>3788720</v>
      </c>
      <c r="Q1359" s="72">
        <v>1785656.05</v>
      </c>
      <c r="R1359" s="72">
        <v>801225.58</v>
      </c>
      <c r="S1359" s="72">
        <f t="shared" si="398"/>
        <v>1201838.37</v>
      </c>
      <c r="T1359" s="56"/>
      <c r="Z1359" s="65"/>
      <c r="AA1359" s="65"/>
    </row>
    <row r="1360" spans="1:27" s="55" customFormat="1" ht="10.5">
      <c r="A1360" s="6" t="s">
        <v>1507</v>
      </c>
      <c r="B1360" s="1" t="s">
        <v>916</v>
      </c>
      <c r="C1360" s="9">
        <v>5</v>
      </c>
      <c r="D1360" s="10" t="s">
        <v>2270</v>
      </c>
      <c r="E1360" s="8">
        <v>42947</v>
      </c>
      <c r="F1360" s="8">
        <v>42978</v>
      </c>
      <c r="G1360" s="9">
        <v>12</v>
      </c>
      <c r="H1360" s="9">
        <v>12</v>
      </c>
      <c r="I1360" s="3">
        <v>137.7</v>
      </c>
      <c r="J1360" s="9">
        <f t="shared" si="395"/>
        <v>4</v>
      </c>
      <c r="K1360" s="9">
        <v>0</v>
      </c>
      <c r="L1360" s="9">
        <v>4</v>
      </c>
      <c r="M1360" s="11">
        <f t="shared" si="396"/>
        <v>137.7</v>
      </c>
      <c r="N1360" s="3">
        <v>0</v>
      </c>
      <c r="O1360" s="3">
        <v>137.7</v>
      </c>
      <c r="P1360" s="72">
        <f t="shared" si="397"/>
        <v>5016411</v>
      </c>
      <c r="Q1360" s="72">
        <v>2364277.29</v>
      </c>
      <c r="R1360" s="72">
        <v>1060853.48</v>
      </c>
      <c r="S1360" s="72">
        <f t="shared" si="398"/>
        <v>1591280.23</v>
      </c>
      <c r="T1360" s="56"/>
      <c r="Z1360" s="65"/>
      <c r="AA1360" s="65"/>
    </row>
    <row r="1361" spans="1:27" s="55" customFormat="1" ht="24" customHeight="1">
      <c r="A1361" s="98"/>
      <c r="B1361" s="29" t="s">
        <v>1505</v>
      </c>
      <c r="C1361" s="5"/>
      <c r="D1361" s="10"/>
      <c r="E1361" s="207"/>
      <c r="F1361" s="207"/>
      <c r="G1361" s="54">
        <f>G1364+G1367+G1383+G1388+G1393+G1398+G1402+G1406+G1371</f>
        <v>253</v>
      </c>
      <c r="H1361" s="54">
        <f aca="true" t="shared" si="399" ref="H1361:T1361">H1364+H1367+H1383+H1388+H1393+H1398+H1402+H1406+H1371</f>
        <v>253</v>
      </c>
      <c r="I1361" s="13">
        <f t="shared" si="399"/>
        <v>6713.99</v>
      </c>
      <c r="J1361" s="54">
        <f t="shared" si="399"/>
        <v>108</v>
      </c>
      <c r="K1361" s="54">
        <f t="shared" si="399"/>
        <v>45</v>
      </c>
      <c r="L1361" s="54">
        <f t="shared" si="399"/>
        <v>63</v>
      </c>
      <c r="M1361" s="13">
        <f t="shared" si="399"/>
        <v>4347.97</v>
      </c>
      <c r="N1361" s="13">
        <f t="shared" si="399"/>
        <v>1644.9</v>
      </c>
      <c r="O1361" s="13">
        <f t="shared" si="399"/>
        <v>2703.0699999999997</v>
      </c>
      <c r="P1361" s="13">
        <f t="shared" si="399"/>
        <v>147882849.1</v>
      </c>
      <c r="Q1361" s="13">
        <f t="shared" si="399"/>
        <v>0</v>
      </c>
      <c r="R1361" s="13">
        <f t="shared" si="399"/>
        <v>100972208.56</v>
      </c>
      <c r="S1361" s="13">
        <f t="shared" si="399"/>
        <v>46910640.54000001</v>
      </c>
      <c r="T1361" s="54">
        <f t="shared" si="399"/>
        <v>0</v>
      </c>
      <c r="Z1361" s="65"/>
      <c r="AA1361" s="65"/>
    </row>
    <row r="1362" spans="1:27" s="55" customFormat="1" ht="24" customHeight="1">
      <c r="A1362" s="6"/>
      <c r="B1362" s="29" t="s">
        <v>854</v>
      </c>
      <c r="C1362" s="219"/>
      <c r="D1362" s="18"/>
      <c r="E1362" s="210"/>
      <c r="F1362" s="210"/>
      <c r="G1362" s="17"/>
      <c r="H1362" s="17"/>
      <c r="I1362" s="19"/>
      <c r="J1362" s="17"/>
      <c r="K1362" s="17"/>
      <c r="L1362" s="17"/>
      <c r="M1362" s="74"/>
      <c r="N1362" s="19"/>
      <c r="O1362" s="19"/>
      <c r="P1362" s="95"/>
      <c r="Q1362" s="74"/>
      <c r="R1362" s="74"/>
      <c r="S1362" s="74"/>
      <c r="T1362" s="155"/>
      <c r="Z1362" s="65"/>
      <c r="AA1362" s="65"/>
    </row>
    <row r="1363" spans="1:27" s="55" customFormat="1" ht="24" customHeight="1">
      <c r="A1363" s="6"/>
      <c r="B1363" s="6" t="s">
        <v>764</v>
      </c>
      <c r="C1363" s="7"/>
      <c r="D1363" s="10"/>
      <c r="E1363" s="8"/>
      <c r="F1363" s="8"/>
      <c r="G1363" s="78"/>
      <c r="H1363" s="78"/>
      <c r="I1363" s="78"/>
      <c r="J1363" s="78"/>
      <c r="K1363" s="78"/>
      <c r="L1363" s="78"/>
      <c r="M1363" s="78"/>
      <c r="N1363" s="78"/>
      <c r="O1363" s="78"/>
      <c r="P1363" s="78"/>
      <c r="Q1363" s="78"/>
      <c r="R1363" s="78"/>
      <c r="S1363" s="78"/>
      <c r="T1363" s="78"/>
      <c r="Z1363" s="65"/>
      <c r="AA1363" s="65"/>
    </row>
    <row r="1364" spans="1:27" s="55" customFormat="1" ht="35.25" customHeight="1">
      <c r="A1364" s="6"/>
      <c r="B1364" s="1" t="s">
        <v>1367</v>
      </c>
      <c r="C1364" s="5" t="s">
        <v>1721</v>
      </c>
      <c r="D1364" s="10" t="s">
        <v>1721</v>
      </c>
      <c r="E1364" s="5" t="s">
        <v>1721</v>
      </c>
      <c r="F1364" s="5" t="s">
        <v>1721</v>
      </c>
      <c r="G1364" s="9">
        <f aca="true" t="shared" si="400" ref="G1364:S1364">G1365</f>
        <v>19</v>
      </c>
      <c r="H1364" s="9">
        <f t="shared" si="400"/>
        <v>19</v>
      </c>
      <c r="I1364" s="11">
        <f t="shared" si="400"/>
        <v>250.27</v>
      </c>
      <c r="J1364" s="9">
        <f t="shared" si="400"/>
        <v>5</v>
      </c>
      <c r="K1364" s="9">
        <f t="shared" si="400"/>
        <v>1</v>
      </c>
      <c r="L1364" s="9">
        <f t="shared" si="400"/>
        <v>4</v>
      </c>
      <c r="M1364" s="11">
        <f t="shared" si="400"/>
        <v>250.26999999999998</v>
      </c>
      <c r="N1364" s="11">
        <f t="shared" si="400"/>
        <v>66.6</v>
      </c>
      <c r="O1364" s="11">
        <f t="shared" si="400"/>
        <v>183.67</v>
      </c>
      <c r="P1364" s="11">
        <f t="shared" si="400"/>
        <v>9117336.1</v>
      </c>
      <c r="Q1364" s="11">
        <f t="shared" si="400"/>
        <v>0</v>
      </c>
      <c r="R1364" s="11">
        <f t="shared" si="400"/>
        <v>6225181.399999999</v>
      </c>
      <c r="S1364" s="11">
        <f t="shared" si="400"/>
        <v>2892154.7</v>
      </c>
      <c r="T1364" s="11"/>
      <c r="Z1364" s="65"/>
      <c r="AA1364" s="65"/>
    </row>
    <row r="1365" spans="1:27" s="55" customFormat="1" ht="11.25" customHeight="1">
      <c r="A1365" s="6" t="s">
        <v>1903</v>
      </c>
      <c r="B1365" s="6" t="s">
        <v>765</v>
      </c>
      <c r="C1365" s="7" t="s">
        <v>1522</v>
      </c>
      <c r="D1365" s="10">
        <v>39849</v>
      </c>
      <c r="E1365" s="8">
        <v>42947</v>
      </c>
      <c r="F1365" s="8">
        <v>42978</v>
      </c>
      <c r="G1365" s="9">
        <v>19</v>
      </c>
      <c r="H1365" s="9">
        <v>19</v>
      </c>
      <c r="I1365" s="3">
        <v>250.27</v>
      </c>
      <c r="J1365" s="9">
        <f>SUM(K1365:L1365)</f>
        <v>5</v>
      </c>
      <c r="K1365" s="9">
        <v>1</v>
      </c>
      <c r="L1365" s="9">
        <v>4</v>
      </c>
      <c r="M1365" s="11">
        <f>SUM(N1365:O1365)</f>
        <v>250.26999999999998</v>
      </c>
      <c r="N1365" s="3">
        <v>66.6</v>
      </c>
      <c r="O1365" s="3">
        <v>183.67</v>
      </c>
      <c r="P1365" s="72">
        <f>M1365*36430</f>
        <v>9117336.1</v>
      </c>
      <c r="Q1365" s="11"/>
      <c r="R1365" s="11">
        <f>P1365-S1365</f>
        <v>6225181.399999999</v>
      </c>
      <c r="S1365" s="11">
        <v>2892154.7</v>
      </c>
      <c r="T1365" s="5"/>
      <c r="Z1365" s="65"/>
      <c r="AA1365" s="65"/>
    </row>
    <row r="1366" spans="1:27" s="55" customFormat="1" ht="24" customHeight="1">
      <c r="A1366" s="31"/>
      <c r="B1366" s="1" t="s">
        <v>204</v>
      </c>
      <c r="C1366" s="3"/>
      <c r="D1366" s="10"/>
      <c r="E1366" s="3"/>
      <c r="F1366" s="3"/>
      <c r="G1366" s="9"/>
      <c r="H1366" s="9"/>
      <c r="I1366" s="11"/>
      <c r="J1366" s="9"/>
      <c r="K1366" s="9"/>
      <c r="L1366" s="9"/>
      <c r="M1366" s="11"/>
      <c r="N1366" s="11"/>
      <c r="O1366" s="11"/>
      <c r="P1366" s="72"/>
      <c r="Q1366" s="72"/>
      <c r="R1366" s="72"/>
      <c r="S1366" s="72"/>
      <c r="T1366" s="56"/>
      <c r="Z1366" s="65"/>
      <c r="AA1366" s="65"/>
    </row>
    <row r="1367" spans="1:27" s="55" customFormat="1" ht="37.5" customHeight="1">
      <c r="A1367" s="31"/>
      <c r="B1367" s="1" t="s">
        <v>2289</v>
      </c>
      <c r="C1367" s="5" t="s">
        <v>1721</v>
      </c>
      <c r="D1367" s="10" t="s">
        <v>1721</v>
      </c>
      <c r="E1367" s="5" t="s">
        <v>1721</v>
      </c>
      <c r="F1367" s="5" t="s">
        <v>1721</v>
      </c>
      <c r="G1367" s="9">
        <f>SUM(G1368:G1369)</f>
        <v>13</v>
      </c>
      <c r="H1367" s="9">
        <f aca="true" t="shared" si="401" ref="H1367:S1367">SUM(H1368:H1369)</f>
        <v>13</v>
      </c>
      <c r="I1367" s="11">
        <f t="shared" si="401"/>
        <v>366</v>
      </c>
      <c r="J1367" s="9">
        <f t="shared" si="401"/>
        <v>8</v>
      </c>
      <c r="K1367" s="9">
        <f t="shared" si="401"/>
        <v>4</v>
      </c>
      <c r="L1367" s="9">
        <f t="shared" si="401"/>
        <v>4</v>
      </c>
      <c r="M1367" s="11">
        <f t="shared" si="401"/>
        <v>288.6</v>
      </c>
      <c r="N1367" s="11">
        <f t="shared" si="401"/>
        <v>140.7</v>
      </c>
      <c r="O1367" s="11">
        <f t="shared" si="401"/>
        <v>147.89999999999998</v>
      </c>
      <c r="P1367" s="11">
        <f t="shared" si="401"/>
        <v>0</v>
      </c>
      <c r="Q1367" s="11">
        <f t="shared" si="401"/>
        <v>0</v>
      </c>
      <c r="R1367" s="11">
        <f t="shared" si="401"/>
        <v>0</v>
      </c>
      <c r="S1367" s="11">
        <f t="shared" si="401"/>
        <v>0</v>
      </c>
      <c r="T1367" s="56"/>
      <c r="Z1367" s="65"/>
      <c r="AA1367" s="65"/>
    </row>
    <row r="1368" spans="1:27" s="55" customFormat="1" ht="11.25" customHeight="1">
      <c r="A1368" s="6" t="s">
        <v>1520</v>
      </c>
      <c r="B1368" s="6" t="s">
        <v>1330</v>
      </c>
      <c r="C1368" s="7" t="s">
        <v>1522</v>
      </c>
      <c r="D1368" s="10">
        <v>40353</v>
      </c>
      <c r="E1368" s="8">
        <v>42947</v>
      </c>
      <c r="F1368" s="8">
        <v>42978</v>
      </c>
      <c r="G1368" s="9">
        <v>11</v>
      </c>
      <c r="H1368" s="9">
        <v>11</v>
      </c>
      <c r="I1368" s="3">
        <v>238.7</v>
      </c>
      <c r="J1368" s="9">
        <f>SUM(K1368:L1368)</f>
        <v>6</v>
      </c>
      <c r="K1368" s="9">
        <v>3</v>
      </c>
      <c r="L1368" s="9">
        <v>3</v>
      </c>
      <c r="M1368" s="11">
        <f>SUM(N1368:O1368)</f>
        <v>216.8</v>
      </c>
      <c r="N1368" s="3">
        <v>109.7</v>
      </c>
      <c r="O1368" s="3">
        <v>107.1</v>
      </c>
      <c r="P1368" s="72"/>
      <c r="Q1368" s="72"/>
      <c r="R1368" s="72"/>
      <c r="S1368" s="72"/>
      <c r="T1368" s="56"/>
      <c r="Z1368" s="65"/>
      <c r="AA1368" s="65"/>
    </row>
    <row r="1369" spans="1:27" s="55" customFormat="1" ht="11.25" customHeight="1">
      <c r="A1369" s="6" t="s">
        <v>1524</v>
      </c>
      <c r="B1369" s="6" t="s">
        <v>1331</v>
      </c>
      <c r="C1369" s="7" t="s">
        <v>2217</v>
      </c>
      <c r="D1369" s="10">
        <v>40429</v>
      </c>
      <c r="E1369" s="8">
        <v>42947</v>
      </c>
      <c r="F1369" s="8">
        <v>42978</v>
      </c>
      <c r="G1369" s="9">
        <v>2</v>
      </c>
      <c r="H1369" s="9">
        <v>2</v>
      </c>
      <c r="I1369" s="3">
        <v>127.3</v>
      </c>
      <c r="J1369" s="9">
        <f>SUM(K1369:L1369)</f>
        <v>2</v>
      </c>
      <c r="K1369" s="9">
        <v>1</v>
      </c>
      <c r="L1369" s="9">
        <v>1</v>
      </c>
      <c r="M1369" s="11">
        <f>SUM(N1369:O1369)</f>
        <v>71.8</v>
      </c>
      <c r="N1369" s="3">
        <v>31</v>
      </c>
      <c r="O1369" s="3">
        <v>40.8</v>
      </c>
      <c r="P1369" s="72"/>
      <c r="Q1369" s="72"/>
      <c r="R1369" s="72"/>
      <c r="S1369" s="72"/>
      <c r="T1369" s="56"/>
      <c r="Z1369" s="65"/>
      <c r="AA1369" s="65"/>
    </row>
    <row r="1370" spans="1:27" s="55" customFormat="1" ht="21">
      <c r="A1370" s="31"/>
      <c r="B1370" s="87" t="s">
        <v>239</v>
      </c>
      <c r="C1370" s="3"/>
      <c r="D1370" s="10"/>
      <c r="E1370" s="3"/>
      <c r="F1370" s="3"/>
      <c r="G1370" s="84"/>
      <c r="H1370" s="84"/>
      <c r="I1370" s="72"/>
      <c r="J1370" s="84"/>
      <c r="K1370" s="84"/>
      <c r="L1370" s="84"/>
      <c r="M1370" s="72"/>
      <c r="N1370" s="72"/>
      <c r="O1370" s="72"/>
      <c r="P1370" s="11"/>
      <c r="Q1370" s="72"/>
      <c r="R1370" s="72"/>
      <c r="S1370" s="72"/>
      <c r="T1370" s="56"/>
      <c r="Z1370" s="65"/>
      <c r="AA1370" s="65"/>
    </row>
    <row r="1371" spans="1:27" s="55" customFormat="1" ht="31.5">
      <c r="A1371" s="98"/>
      <c r="B1371" s="30" t="s">
        <v>2283</v>
      </c>
      <c r="C1371" s="5" t="s">
        <v>1721</v>
      </c>
      <c r="D1371" s="10" t="s">
        <v>1721</v>
      </c>
      <c r="E1371" s="5" t="s">
        <v>1721</v>
      </c>
      <c r="F1371" s="5" t="s">
        <v>1721</v>
      </c>
      <c r="G1371" s="84">
        <f aca="true" t="shared" si="402" ref="G1371:S1371">SUM(G1372:G1380)</f>
        <v>88</v>
      </c>
      <c r="H1371" s="84">
        <f t="shared" si="402"/>
        <v>88</v>
      </c>
      <c r="I1371" s="72">
        <f t="shared" si="402"/>
        <v>2531.9</v>
      </c>
      <c r="J1371" s="84">
        <f t="shared" si="402"/>
        <v>36</v>
      </c>
      <c r="K1371" s="84">
        <f t="shared" si="402"/>
        <v>16</v>
      </c>
      <c r="L1371" s="84">
        <f t="shared" si="402"/>
        <v>20</v>
      </c>
      <c r="M1371" s="72">
        <f t="shared" si="402"/>
        <v>1479.7</v>
      </c>
      <c r="N1371" s="72">
        <f t="shared" si="402"/>
        <v>674.9</v>
      </c>
      <c r="O1371" s="72">
        <f t="shared" si="402"/>
        <v>804.8</v>
      </c>
      <c r="P1371" s="72">
        <f t="shared" si="402"/>
        <v>53905471</v>
      </c>
      <c r="Q1371" s="72">
        <f t="shared" si="402"/>
        <v>0</v>
      </c>
      <c r="R1371" s="72">
        <f t="shared" si="402"/>
        <v>36805853.370000005</v>
      </c>
      <c r="S1371" s="72">
        <f t="shared" si="402"/>
        <v>17099617.63</v>
      </c>
      <c r="T1371" s="56"/>
      <c r="Z1371" s="65"/>
      <c r="AA1371" s="65"/>
    </row>
    <row r="1372" spans="1:27" s="55" customFormat="1" ht="10.5">
      <c r="A1372" s="6" t="s">
        <v>1522</v>
      </c>
      <c r="B1372" s="6" t="s">
        <v>1212</v>
      </c>
      <c r="C1372" s="7" t="s">
        <v>869</v>
      </c>
      <c r="D1372" s="10">
        <v>36342</v>
      </c>
      <c r="E1372" s="8">
        <v>42947</v>
      </c>
      <c r="F1372" s="8">
        <v>42978</v>
      </c>
      <c r="G1372" s="9">
        <v>13</v>
      </c>
      <c r="H1372" s="9">
        <v>13</v>
      </c>
      <c r="I1372" s="3">
        <v>303.7</v>
      </c>
      <c r="J1372" s="9">
        <f aca="true" t="shared" si="403" ref="J1372:J1380">SUM(K1372:L1372)</f>
        <v>4</v>
      </c>
      <c r="K1372" s="9">
        <v>0</v>
      </c>
      <c r="L1372" s="9">
        <v>4</v>
      </c>
      <c r="M1372" s="11">
        <f aca="true" t="shared" si="404" ref="M1372:M1380">SUM(N1372:O1372)</f>
        <v>199.8</v>
      </c>
      <c r="N1372" s="3">
        <v>0</v>
      </c>
      <c r="O1372" s="3">
        <v>199.8</v>
      </c>
      <c r="P1372" s="11">
        <f aca="true" t="shared" si="405" ref="P1372:P1380">M1372*36430</f>
        <v>7278714</v>
      </c>
      <c r="Q1372" s="72"/>
      <c r="R1372" s="72">
        <f aca="true" t="shared" si="406" ref="R1372:R1380">P1372-S1372</f>
        <v>4969797.6</v>
      </c>
      <c r="S1372" s="72">
        <v>2308916.4</v>
      </c>
      <c r="T1372" s="56"/>
      <c r="Z1372" s="65"/>
      <c r="AA1372" s="65"/>
    </row>
    <row r="1373" spans="1:27" s="55" customFormat="1" ht="10.5">
      <c r="A1373" s="6" t="s">
        <v>2220</v>
      </c>
      <c r="B1373" s="6" t="s">
        <v>1204</v>
      </c>
      <c r="C1373" s="7" t="s">
        <v>237</v>
      </c>
      <c r="D1373" s="10">
        <v>36355</v>
      </c>
      <c r="E1373" s="8">
        <v>42947</v>
      </c>
      <c r="F1373" s="8">
        <v>42978</v>
      </c>
      <c r="G1373" s="9">
        <v>4</v>
      </c>
      <c r="H1373" s="9">
        <v>4</v>
      </c>
      <c r="I1373" s="3">
        <v>318.1</v>
      </c>
      <c r="J1373" s="9">
        <f t="shared" si="403"/>
        <v>2</v>
      </c>
      <c r="K1373" s="9">
        <v>1</v>
      </c>
      <c r="L1373" s="9">
        <v>1</v>
      </c>
      <c r="M1373" s="11">
        <f t="shared" si="404"/>
        <v>80.5</v>
      </c>
      <c r="N1373" s="3">
        <v>47.9</v>
      </c>
      <c r="O1373" s="3">
        <v>32.6</v>
      </c>
      <c r="P1373" s="11">
        <f t="shared" si="405"/>
        <v>2932615</v>
      </c>
      <c r="Q1373" s="72"/>
      <c r="R1373" s="72">
        <f t="shared" si="406"/>
        <v>2002345.88</v>
      </c>
      <c r="S1373" s="72">
        <v>930269.12</v>
      </c>
      <c r="T1373" s="56"/>
      <c r="Z1373" s="65"/>
      <c r="AA1373" s="65"/>
    </row>
    <row r="1374" spans="1:27" s="55" customFormat="1" ht="10.5">
      <c r="A1374" s="6" t="s">
        <v>1731</v>
      </c>
      <c r="B1374" s="6" t="s">
        <v>1205</v>
      </c>
      <c r="C1374" s="7" t="s">
        <v>236</v>
      </c>
      <c r="D1374" s="10">
        <v>36355</v>
      </c>
      <c r="E1374" s="8">
        <v>42947</v>
      </c>
      <c r="F1374" s="8">
        <v>42978</v>
      </c>
      <c r="G1374" s="9">
        <v>3</v>
      </c>
      <c r="H1374" s="9">
        <v>3</v>
      </c>
      <c r="I1374" s="3">
        <v>342.2</v>
      </c>
      <c r="J1374" s="9">
        <f t="shared" si="403"/>
        <v>2</v>
      </c>
      <c r="K1374" s="9">
        <v>1</v>
      </c>
      <c r="L1374" s="9">
        <v>1</v>
      </c>
      <c r="M1374" s="11">
        <f t="shared" si="404"/>
        <v>115.80000000000001</v>
      </c>
      <c r="N1374" s="3">
        <v>70.2</v>
      </c>
      <c r="O1374" s="3">
        <v>45.6</v>
      </c>
      <c r="P1374" s="11">
        <f t="shared" si="405"/>
        <v>4218594</v>
      </c>
      <c r="Q1374" s="72"/>
      <c r="R1374" s="72">
        <f t="shared" si="406"/>
        <v>2880393.2</v>
      </c>
      <c r="S1374" s="72">
        <v>1338200.8</v>
      </c>
      <c r="T1374" s="56"/>
      <c r="Z1374" s="65"/>
      <c r="AA1374" s="65"/>
    </row>
    <row r="1375" spans="1:27" s="55" customFormat="1" ht="10.5">
      <c r="A1375" s="6" t="s">
        <v>1518</v>
      </c>
      <c r="B1375" s="6" t="s">
        <v>1206</v>
      </c>
      <c r="C1375" s="7" t="s">
        <v>235</v>
      </c>
      <c r="D1375" s="10">
        <v>36355</v>
      </c>
      <c r="E1375" s="8">
        <v>42947</v>
      </c>
      <c r="F1375" s="8">
        <v>42978</v>
      </c>
      <c r="G1375" s="9">
        <v>4</v>
      </c>
      <c r="H1375" s="9">
        <v>4</v>
      </c>
      <c r="I1375" s="3">
        <v>246.8</v>
      </c>
      <c r="J1375" s="9">
        <f t="shared" si="403"/>
        <v>3</v>
      </c>
      <c r="K1375" s="9">
        <v>0</v>
      </c>
      <c r="L1375" s="9">
        <v>3</v>
      </c>
      <c r="M1375" s="11">
        <f t="shared" si="404"/>
        <v>108</v>
      </c>
      <c r="N1375" s="3">
        <v>0</v>
      </c>
      <c r="O1375" s="3">
        <v>108</v>
      </c>
      <c r="P1375" s="11">
        <f t="shared" si="405"/>
        <v>3934440</v>
      </c>
      <c r="Q1375" s="72"/>
      <c r="R1375" s="72">
        <f t="shared" si="406"/>
        <v>2686377.08</v>
      </c>
      <c r="S1375" s="72">
        <v>1248062.92</v>
      </c>
      <c r="T1375" s="56"/>
      <c r="Z1375" s="65"/>
      <c r="AA1375" s="65"/>
    </row>
    <row r="1376" spans="1:27" s="89" customFormat="1" ht="10.5">
      <c r="A1376" s="6" t="s">
        <v>1523</v>
      </c>
      <c r="B1376" s="6" t="s">
        <v>1207</v>
      </c>
      <c r="C1376" s="7" t="s">
        <v>234</v>
      </c>
      <c r="D1376" s="10">
        <v>36355</v>
      </c>
      <c r="E1376" s="8">
        <v>42947</v>
      </c>
      <c r="F1376" s="8">
        <v>42978</v>
      </c>
      <c r="G1376" s="9">
        <v>9</v>
      </c>
      <c r="H1376" s="9">
        <v>9</v>
      </c>
      <c r="I1376" s="3">
        <v>233.3</v>
      </c>
      <c r="J1376" s="9">
        <f t="shared" si="403"/>
        <v>2</v>
      </c>
      <c r="K1376" s="9">
        <v>0</v>
      </c>
      <c r="L1376" s="9">
        <v>2</v>
      </c>
      <c r="M1376" s="11">
        <f t="shared" si="404"/>
        <v>112.2</v>
      </c>
      <c r="N1376" s="3">
        <v>0</v>
      </c>
      <c r="O1376" s="3">
        <v>112.2</v>
      </c>
      <c r="P1376" s="11">
        <f t="shared" si="405"/>
        <v>4087446</v>
      </c>
      <c r="Q1376" s="72"/>
      <c r="R1376" s="72">
        <f t="shared" si="406"/>
        <v>2790847.3</v>
      </c>
      <c r="S1376" s="72">
        <v>1296598.7</v>
      </c>
      <c r="T1376" s="3"/>
      <c r="Z1376" s="65"/>
      <c r="AA1376" s="65"/>
    </row>
    <row r="1377" spans="1:27" s="217" customFormat="1" ht="10.5">
      <c r="A1377" s="6" t="s">
        <v>1730</v>
      </c>
      <c r="B1377" s="6" t="s">
        <v>1208</v>
      </c>
      <c r="C1377" s="7" t="s">
        <v>233</v>
      </c>
      <c r="D1377" s="10">
        <v>36355</v>
      </c>
      <c r="E1377" s="8">
        <v>42947</v>
      </c>
      <c r="F1377" s="8">
        <v>42978</v>
      </c>
      <c r="G1377" s="9">
        <v>3</v>
      </c>
      <c r="H1377" s="9">
        <v>3</v>
      </c>
      <c r="I1377" s="3">
        <v>196.4</v>
      </c>
      <c r="J1377" s="9">
        <f t="shared" si="403"/>
        <v>2</v>
      </c>
      <c r="K1377" s="9">
        <v>1</v>
      </c>
      <c r="L1377" s="9">
        <v>1</v>
      </c>
      <c r="M1377" s="11">
        <f t="shared" si="404"/>
        <v>67.8</v>
      </c>
      <c r="N1377" s="3">
        <v>33.8</v>
      </c>
      <c r="O1377" s="3">
        <v>34</v>
      </c>
      <c r="P1377" s="11">
        <f t="shared" si="405"/>
        <v>2469954</v>
      </c>
      <c r="Q1377" s="72"/>
      <c r="R1377" s="72">
        <f t="shared" si="406"/>
        <v>1686447.83</v>
      </c>
      <c r="S1377" s="72">
        <v>783506.17</v>
      </c>
      <c r="T1377" s="3"/>
      <c r="Z1377" s="65"/>
      <c r="AA1377" s="65"/>
    </row>
    <row r="1378" spans="1:27" s="89" customFormat="1" ht="10.5">
      <c r="A1378" s="6" t="s">
        <v>1519</v>
      </c>
      <c r="B1378" s="6" t="s">
        <v>1209</v>
      </c>
      <c r="C1378" s="7" t="s">
        <v>856</v>
      </c>
      <c r="D1378" s="10">
        <v>36355</v>
      </c>
      <c r="E1378" s="8">
        <v>42947</v>
      </c>
      <c r="F1378" s="8">
        <v>42978</v>
      </c>
      <c r="G1378" s="9">
        <v>3</v>
      </c>
      <c r="H1378" s="9">
        <v>3</v>
      </c>
      <c r="I1378" s="3">
        <v>236.3</v>
      </c>
      <c r="J1378" s="9">
        <f t="shared" si="403"/>
        <v>3</v>
      </c>
      <c r="K1378" s="9">
        <v>3</v>
      </c>
      <c r="L1378" s="9">
        <v>0</v>
      </c>
      <c r="M1378" s="11">
        <f t="shared" si="404"/>
        <v>210.9</v>
      </c>
      <c r="N1378" s="3">
        <v>210.9</v>
      </c>
      <c r="O1378" s="3">
        <v>0</v>
      </c>
      <c r="P1378" s="11">
        <f t="shared" si="405"/>
        <v>7683087</v>
      </c>
      <c r="Q1378" s="72"/>
      <c r="R1378" s="72">
        <f t="shared" si="406"/>
        <v>5245897.46</v>
      </c>
      <c r="S1378" s="72">
        <v>2437189.54</v>
      </c>
      <c r="T1378" s="3"/>
      <c r="Z1378" s="65"/>
      <c r="AA1378" s="65"/>
    </row>
    <row r="1379" spans="1:27" s="89" customFormat="1" ht="12.75" customHeight="1">
      <c r="A1379" s="6" t="s">
        <v>1521</v>
      </c>
      <c r="B1379" s="6" t="s">
        <v>720</v>
      </c>
      <c r="C1379" s="7" t="s">
        <v>868</v>
      </c>
      <c r="D1379" s="10">
        <v>40528</v>
      </c>
      <c r="E1379" s="8">
        <v>42947</v>
      </c>
      <c r="F1379" s="8">
        <v>42978</v>
      </c>
      <c r="G1379" s="9">
        <v>22</v>
      </c>
      <c r="H1379" s="9">
        <v>22</v>
      </c>
      <c r="I1379" s="3">
        <v>288</v>
      </c>
      <c r="J1379" s="9">
        <f t="shared" si="403"/>
        <v>9</v>
      </c>
      <c r="K1379" s="9">
        <v>4</v>
      </c>
      <c r="L1379" s="9">
        <v>5</v>
      </c>
      <c r="M1379" s="11">
        <f t="shared" si="404"/>
        <v>231.4</v>
      </c>
      <c r="N1379" s="3">
        <v>90.6</v>
      </c>
      <c r="O1379" s="3">
        <v>140.8</v>
      </c>
      <c r="P1379" s="11">
        <f t="shared" si="405"/>
        <v>8429902</v>
      </c>
      <c r="Q1379" s="72"/>
      <c r="R1379" s="72">
        <f t="shared" si="406"/>
        <v>5755811.63</v>
      </c>
      <c r="S1379" s="72">
        <v>2674090.37</v>
      </c>
      <c r="T1379" s="3"/>
      <c r="Z1379" s="65"/>
      <c r="AA1379" s="65"/>
    </row>
    <row r="1380" spans="1:27" s="89" customFormat="1" ht="10.5">
      <c r="A1380" s="6" t="s">
        <v>1729</v>
      </c>
      <c r="B1380" s="6" t="s">
        <v>1201</v>
      </c>
      <c r="C1380" s="7" t="s">
        <v>238</v>
      </c>
      <c r="D1380" s="10">
        <v>40864</v>
      </c>
      <c r="E1380" s="8">
        <v>42947</v>
      </c>
      <c r="F1380" s="8">
        <v>42978</v>
      </c>
      <c r="G1380" s="9">
        <v>27</v>
      </c>
      <c r="H1380" s="9">
        <v>27</v>
      </c>
      <c r="I1380" s="3">
        <v>367.1</v>
      </c>
      <c r="J1380" s="9">
        <f t="shared" si="403"/>
        <v>9</v>
      </c>
      <c r="K1380" s="9">
        <v>6</v>
      </c>
      <c r="L1380" s="9">
        <v>3</v>
      </c>
      <c r="M1380" s="11">
        <f t="shared" si="404"/>
        <v>353.3</v>
      </c>
      <c r="N1380" s="3">
        <v>221.5</v>
      </c>
      <c r="O1380" s="3">
        <v>131.8</v>
      </c>
      <c r="P1380" s="11">
        <f t="shared" si="405"/>
        <v>12870719</v>
      </c>
      <c r="Q1380" s="72"/>
      <c r="R1380" s="72">
        <f t="shared" si="406"/>
        <v>8787935.39</v>
      </c>
      <c r="S1380" s="72">
        <v>4082783.61</v>
      </c>
      <c r="T1380" s="3"/>
      <c r="Z1380" s="65"/>
      <c r="AA1380" s="65"/>
    </row>
    <row r="1381" spans="1:27" s="55" customFormat="1" ht="17.25" customHeight="1">
      <c r="A1381" s="98"/>
      <c r="B1381" s="29" t="s">
        <v>133</v>
      </c>
      <c r="C1381" s="5"/>
      <c r="D1381" s="10"/>
      <c r="E1381" s="207"/>
      <c r="F1381" s="207"/>
      <c r="G1381" s="9"/>
      <c r="H1381" s="9"/>
      <c r="I1381" s="11"/>
      <c r="J1381" s="9"/>
      <c r="K1381" s="9"/>
      <c r="L1381" s="9"/>
      <c r="M1381" s="11"/>
      <c r="N1381" s="11"/>
      <c r="O1381" s="11"/>
      <c r="P1381" s="11"/>
      <c r="Q1381" s="72"/>
      <c r="R1381" s="13"/>
      <c r="S1381" s="13"/>
      <c r="T1381" s="56"/>
      <c r="Z1381" s="65"/>
      <c r="AA1381" s="65"/>
    </row>
    <row r="1382" spans="1:27" s="55" customFormat="1" ht="21">
      <c r="A1382" s="98"/>
      <c r="B1382" s="6" t="s">
        <v>2238</v>
      </c>
      <c r="C1382" s="7"/>
      <c r="D1382" s="10"/>
      <c r="E1382" s="10"/>
      <c r="F1382" s="10"/>
      <c r="G1382" s="9"/>
      <c r="H1382" s="9"/>
      <c r="I1382" s="3"/>
      <c r="J1382" s="9"/>
      <c r="K1382" s="9"/>
      <c r="L1382" s="9"/>
      <c r="M1382" s="3"/>
      <c r="N1382" s="3"/>
      <c r="O1382" s="3"/>
      <c r="P1382" s="11"/>
      <c r="Q1382" s="72"/>
      <c r="R1382" s="72"/>
      <c r="S1382" s="72"/>
      <c r="T1382" s="56"/>
      <c r="Z1382" s="65"/>
      <c r="AA1382" s="65"/>
    </row>
    <row r="1383" spans="1:27" s="55" customFormat="1" ht="31.5">
      <c r="A1383" s="98"/>
      <c r="B1383" s="6" t="s">
        <v>463</v>
      </c>
      <c r="C1383" s="5" t="s">
        <v>1721</v>
      </c>
      <c r="D1383" s="10" t="s">
        <v>1721</v>
      </c>
      <c r="E1383" s="5" t="s">
        <v>1721</v>
      </c>
      <c r="F1383" s="5" t="s">
        <v>1721</v>
      </c>
      <c r="G1383" s="9">
        <f>SUM(G1384:G1385)</f>
        <v>36</v>
      </c>
      <c r="H1383" s="9">
        <f aca="true" t="shared" si="407" ref="H1383:S1383">SUM(H1384:H1385)</f>
        <v>36</v>
      </c>
      <c r="I1383" s="3">
        <f t="shared" si="407"/>
        <v>753.5300000000001</v>
      </c>
      <c r="J1383" s="9">
        <f t="shared" si="407"/>
        <v>13</v>
      </c>
      <c r="K1383" s="9">
        <f t="shared" si="407"/>
        <v>1</v>
      </c>
      <c r="L1383" s="9">
        <f t="shared" si="407"/>
        <v>12</v>
      </c>
      <c r="M1383" s="3">
        <f t="shared" si="407"/>
        <v>597.45</v>
      </c>
      <c r="N1383" s="3">
        <f t="shared" si="407"/>
        <v>31.7</v>
      </c>
      <c r="O1383" s="3">
        <f t="shared" si="407"/>
        <v>565.75</v>
      </c>
      <c r="P1383" s="11">
        <f t="shared" si="407"/>
        <v>21765103.5</v>
      </c>
      <c r="Q1383" s="11">
        <f t="shared" si="407"/>
        <v>0</v>
      </c>
      <c r="R1383" s="11">
        <f t="shared" si="407"/>
        <v>14860888.76</v>
      </c>
      <c r="S1383" s="11">
        <f t="shared" si="407"/>
        <v>6904214.74</v>
      </c>
      <c r="T1383" s="56"/>
      <c r="Z1383" s="65"/>
      <c r="AA1383" s="65"/>
    </row>
    <row r="1384" spans="1:27" s="55" customFormat="1" ht="10.5">
      <c r="A1384" s="6" t="s">
        <v>1728</v>
      </c>
      <c r="B1384" s="6" t="s">
        <v>1355</v>
      </c>
      <c r="C1384" s="7" t="s">
        <v>2239</v>
      </c>
      <c r="D1384" s="10">
        <v>36122</v>
      </c>
      <c r="E1384" s="8">
        <v>42947</v>
      </c>
      <c r="F1384" s="8">
        <v>42978</v>
      </c>
      <c r="G1384" s="9">
        <v>28</v>
      </c>
      <c r="H1384" s="9">
        <v>28</v>
      </c>
      <c r="I1384" s="3">
        <v>529.2</v>
      </c>
      <c r="J1384" s="9">
        <f>SUM(K1384:L1384)</f>
        <v>10</v>
      </c>
      <c r="K1384" s="9">
        <v>0</v>
      </c>
      <c r="L1384" s="9">
        <v>10</v>
      </c>
      <c r="M1384" s="11">
        <f>SUM(N1384:O1384)</f>
        <v>506.3</v>
      </c>
      <c r="N1384" s="3">
        <v>0</v>
      </c>
      <c r="O1384" s="3">
        <v>506.3</v>
      </c>
      <c r="P1384" s="11">
        <f>M1384*36430</f>
        <v>18444509</v>
      </c>
      <c r="Q1384" s="72"/>
      <c r="R1384" s="72">
        <f>P1384-S1384</f>
        <v>12593636.25</v>
      </c>
      <c r="S1384" s="72">
        <v>5850872.75</v>
      </c>
      <c r="T1384" s="56"/>
      <c r="Z1384" s="65"/>
      <c r="AA1384" s="65"/>
    </row>
    <row r="1385" spans="1:27" s="55" customFormat="1" ht="10.5">
      <c r="A1385" s="6" t="s">
        <v>2218</v>
      </c>
      <c r="B1385" s="6" t="s">
        <v>841</v>
      </c>
      <c r="C1385" s="7" t="s">
        <v>2240</v>
      </c>
      <c r="D1385" s="10">
        <v>36480</v>
      </c>
      <c r="E1385" s="8">
        <v>42947</v>
      </c>
      <c r="F1385" s="8">
        <v>42978</v>
      </c>
      <c r="G1385" s="9">
        <v>8</v>
      </c>
      <c r="H1385" s="9">
        <v>8</v>
      </c>
      <c r="I1385" s="3">
        <v>224.33</v>
      </c>
      <c r="J1385" s="9">
        <f>SUM(K1385:L1385)</f>
        <v>3</v>
      </c>
      <c r="K1385" s="9">
        <v>1</v>
      </c>
      <c r="L1385" s="9">
        <v>2</v>
      </c>
      <c r="M1385" s="11">
        <f>SUM(N1385:O1385)</f>
        <v>91.15</v>
      </c>
      <c r="N1385" s="3">
        <v>31.7</v>
      </c>
      <c r="O1385" s="3">
        <v>59.45</v>
      </c>
      <c r="P1385" s="11">
        <f>M1385*36430</f>
        <v>3320594.5</v>
      </c>
      <c r="Q1385" s="72"/>
      <c r="R1385" s="72">
        <f>P1385-S1385</f>
        <v>2267252.51</v>
      </c>
      <c r="S1385" s="72">
        <v>1053341.99</v>
      </c>
      <c r="T1385" s="56"/>
      <c r="Z1385" s="65"/>
      <c r="AA1385" s="65"/>
    </row>
    <row r="1386" spans="1:27" s="55" customFormat="1" ht="17.25" customHeight="1">
      <c r="A1386" s="98"/>
      <c r="B1386" s="203" t="s">
        <v>132</v>
      </c>
      <c r="C1386" s="5"/>
      <c r="D1386" s="10"/>
      <c r="E1386" s="207"/>
      <c r="F1386" s="207"/>
      <c r="G1386" s="9"/>
      <c r="H1386" s="9"/>
      <c r="I1386" s="11"/>
      <c r="J1386" s="9"/>
      <c r="K1386" s="9"/>
      <c r="L1386" s="9"/>
      <c r="M1386" s="11"/>
      <c r="N1386" s="11"/>
      <c r="O1386" s="11"/>
      <c r="P1386" s="11"/>
      <c r="Q1386" s="72"/>
      <c r="R1386" s="72"/>
      <c r="S1386" s="72"/>
      <c r="T1386" s="56"/>
      <c r="Z1386" s="65"/>
      <c r="AA1386" s="65"/>
    </row>
    <row r="1387" spans="1:27" s="55" customFormat="1" ht="21">
      <c r="A1387" s="98"/>
      <c r="B1387" s="30" t="s">
        <v>1895</v>
      </c>
      <c r="C1387" s="5"/>
      <c r="D1387" s="10"/>
      <c r="E1387" s="5"/>
      <c r="F1387" s="5"/>
      <c r="G1387" s="5"/>
      <c r="H1387" s="5"/>
      <c r="I1387" s="3"/>
      <c r="J1387" s="9"/>
      <c r="K1387" s="5"/>
      <c r="L1387" s="5"/>
      <c r="M1387" s="3"/>
      <c r="N1387" s="3"/>
      <c r="O1387" s="3"/>
      <c r="P1387" s="11"/>
      <c r="Q1387" s="72"/>
      <c r="R1387" s="72"/>
      <c r="S1387" s="72"/>
      <c r="T1387" s="56"/>
      <c r="Z1387" s="65"/>
      <c r="AA1387" s="65"/>
    </row>
    <row r="1388" spans="1:27" s="55" customFormat="1" ht="31.5">
      <c r="A1388" s="98"/>
      <c r="B1388" s="1" t="s">
        <v>77</v>
      </c>
      <c r="C1388" s="5" t="s">
        <v>1721</v>
      </c>
      <c r="D1388" s="10" t="s">
        <v>1721</v>
      </c>
      <c r="E1388" s="5" t="s">
        <v>1721</v>
      </c>
      <c r="F1388" s="5" t="s">
        <v>1721</v>
      </c>
      <c r="G1388" s="5">
        <f>SUM(G1389:G1391)</f>
        <v>63</v>
      </c>
      <c r="H1388" s="5">
        <f aca="true" t="shared" si="408" ref="H1388:S1388">SUM(H1389:H1391)</f>
        <v>63</v>
      </c>
      <c r="I1388" s="3">
        <f t="shared" si="408"/>
        <v>902.4</v>
      </c>
      <c r="J1388" s="9">
        <f t="shared" si="408"/>
        <v>28</v>
      </c>
      <c r="K1388" s="5">
        <f t="shared" si="408"/>
        <v>19</v>
      </c>
      <c r="L1388" s="5">
        <f t="shared" si="408"/>
        <v>9</v>
      </c>
      <c r="M1388" s="3">
        <f t="shared" si="408"/>
        <v>902.4000000000001</v>
      </c>
      <c r="N1388" s="3">
        <f t="shared" si="408"/>
        <v>584.9000000000001</v>
      </c>
      <c r="O1388" s="3">
        <f t="shared" si="408"/>
        <v>317.5</v>
      </c>
      <c r="P1388" s="11">
        <f t="shared" si="408"/>
        <v>32874432</v>
      </c>
      <c r="Q1388" s="11">
        <f t="shared" si="408"/>
        <v>0</v>
      </c>
      <c r="R1388" s="11">
        <f t="shared" si="408"/>
        <v>22446172.930000003</v>
      </c>
      <c r="S1388" s="11">
        <f t="shared" si="408"/>
        <v>10428259.07</v>
      </c>
      <c r="T1388" s="56"/>
      <c r="Z1388" s="65"/>
      <c r="AA1388" s="65"/>
    </row>
    <row r="1389" spans="1:27" s="55" customFormat="1" ht="10.5">
      <c r="A1389" s="6" t="s">
        <v>2219</v>
      </c>
      <c r="B1389" s="30" t="s">
        <v>1126</v>
      </c>
      <c r="C1389" s="5" t="s">
        <v>1896</v>
      </c>
      <c r="D1389" s="10">
        <v>37553</v>
      </c>
      <c r="E1389" s="8">
        <v>42947</v>
      </c>
      <c r="F1389" s="8">
        <v>42978</v>
      </c>
      <c r="G1389" s="5">
        <v>9</v>
      </c>
      <c r="H1389" s="5">
        <v>9</v>
      </c>
      <c r="I1389" s="3">
        <v>120.7</v>
      </c>
      <c r="J1389" s="9">
        <f>SUM(K1389:L1389)</f>
        <v>4</v>
      </c>
      <c r="K1389" s="5">
        <v>3</v>
      </c>
      <c r="L1389" s="5">
        <v>1</v>
      </c>
      <c r="M1389" s="11">
        <f>SUM(N1389:O1389)</f>
        <v>120.7</v>
      </c>
      <c r="N1389" s="3">
        <v>91.2</v>
      </c>
      <c r="O1389" s="3">
        <v>29.5</v>
      </c>
      <c r="P1389" s="11">
        <f>M1389*36430</f>
        <v>4397101</v>
      </c>
      <c r="Q1389" s="72"/>
      <c r="R1389" s="72">
        <f>P1389-S1389</f>
        <v>3002275.12</v>
      </c>
      <c r="S1389" s="72">
        <v>1394825.88</v>
      </c>
      <c r="T1389" s="56"/>
      <c r="Z1389" s="65"/>
      <c r="AA1389" s="65"/>
    </row>
    <row r="1390" spans="1:27" s="55" customFormat="1" ht="10.5">
      <c r="A1390" s="6" t="s">
        <v>850</v>
      </c>
      <c r="B1390" s="30" t="s">
        <v>1127</v>
      </c>
      <c r="C1390" s="5" t="s">
        <v>1896</v>
      </c>
      <c r="D1390" s="10">
        <v>37553</v>
      </c>
      <c r="E1390" s="8">
        <v>42947</v>
      </c>
      <c r="F1390" s="8">
        <v>42978</v>
      </c>
      <c r="G1390" s="5">
        <v>22</v>
      </c>
      <c r="H1390" s="5">
        <v>22</v>
      </c>
      <c r="I1390" s="3">
        <v>360</v>
      </c>
      <c r="J1390" s="9">
        <f>SUM(K1390:L1390)</f>
        <v>8</v>
      </c>
      <c r="K1390" s="5">
        <v>4</v>
      </c>
      <c r="L1390" s="5">
        <v>4</v>
      </c>
      <c r="M1390" s="11">
        <f>SUM(N1390:O1390)</f>
        <v>360</v>
      </c>
      <c r="N1390" s="3">
        <v>177.4</v>
      </c>
      <c r="O1390" s="3">
        <v>182.6</v>
      </c>
      <c r="P1390" s="11">
        <f>M1390*36430</f>
        <v>13114800</v>
      </c>
      <c r="Q1390" s="72"/>
      <c r="R1390" s="72">
        <f>P1390-S1390</f>
        <v>8954590.27</v>
      </c>
      <c r="S1390" s="72">
        <v>4160209.73</v>
      </c>
      <c r="T1390" s="56"/>
      <c r="Z1390" s="65"/>
      <c r="AA1390" s="65"/>
    </row>
    <row r="1391" spans="1:27" s="55" customFormat="1" ht="10.5">
      <c r="A1391" s="6" t="s">
        <v>1724</v>
      </c>
      <c r="B1391" s="30" t="s">
        <v>1125</v>
      </c>
      <c r="C1391" s="5" t="s">
        <v>1896</v>
      </c>
      <c r="D1391" s="10">
        <v>38132</v>
      </c>
      <c r="E1391" s="8">
        <v>42947</v>
      </c>
      <c r="F1391" s="8">
        <v>42978</v>
      </c>
      <c r="G1391" s="5">
        <v>32</v>
      </c>
      <c r="H1391" s="5">
        <v>32</v>
      </c>
      <c r="I1391" s="3">
        <v>421.7</v>
      </c>
      <c r="J1391" s="9">
        <f>SUM(K1391:L1391)</f>
        <v>16</v>
      </c>
      <c r="K1391" s="5">
        <v>12</v>
      </c>
      <c r="L1391" s="5">
        <v>4</v>
      </c>
      <c r="M1391" s="11">
        <f>SUM(N1391:O1391)</f>
        <v>421.70000000000005</v>
      </c>
      <c r="N1391" s="3">
        <v>316.3</v>
      </c>
      <c r="O1391" s="3">
        <v>105.4</v>
      </c>
      <c r="P1391" s="11">
        <f>M1391*36430</f>
        <v>15362531.000000002</v>
      </c>
      <c r="Q1391" s="72"/>
      <c r="R1391" s="72">
        <f>P1391-S1391</f>
        <v>10489307.540000003</v>
      </c>
      <c r="S1391" s="72">
        <v>4873223.46</v>
      </c>
      <c r="T1391" s="56"/>
      <c r="Z1391" s="65"/>
      <c r="AA1391" s="65"/>
    </row>
    <row r="1392" spans="1:27" s="55" customFormat="1" ht="21">
      <c r="A1392" s="98"/>
      <c r="B1392" s="1" t="s">
        <v>845</v>
      </c>
      <c r="C1392" s="3"/>
      <c r="D1392" s="10"/>
      <c r="E1392" s="3"/>
      <c r="F1392" s="3"/>
      <c r="G1392" s="9"/>
      <c r="H1392" s="9"/>
      <c r="I1392" s="3"/>
      <c r="J1392" s="9"/>
      <c r="K1392" s="9"/>
      <c r="L1392" s="9"/>
      <c r="M1392" s="3"/>
      <c r="N1392" s="3"/>
      <c r="O1392" s="3"/>
      <c r="P1392" s="11"/>
      <c r="Q1392" s="72"/>
      <c r="R1392" s="72"/>
      <c r="S1392" s="72"/>
      <c r="T1392" s="56"/>
      <c r="Z1392" s="65"/>
      <c r="AA1392" s="65"/>
    </row>
    <row r="1393" spans="1:27" s="55" customFormat="1" ht="31.5">
      <c r="A1393" s="98"/>
      <c r="B1393" s="1" t="s">
        <v>77</v>
      </c>
      <c r="C1393" s="5" t="s">
        <v>1721</v>
      </c>
      <c r="D1393" s="10" t="s">
        <v>1721</v>
      </c>
      <c r="E1393" s="5" t="s">
        <v>1721</v>
      </c>
      <c r="F1393" s="5" t="s">
        <v>1721</v>
      </c>
      <c r="G1393" s="9">
        <f>SUM(G1394:G1396)</f>
        <v>5</v>
      </c>
      <c r="H1393" s="9">
        <f aca="true" t="shared" si="409" ref="H1393:S1393">SUM(H1394:H1396)</f>
        <v>5</v>
      </c>
      <c r="I1393" s="3">
        <f t="shared" si="409"/>
        <v>320.1</v>
      </c>
      <c r="J1393" s="9">
        <f t="shared" si="409"/>
        <v>5</v>
      </c>
      <c r="K1393" s="9">
        <f t="shared" si="409"/>
        <v>3</v>
      </c>
      <c r="L1393" s="9">
        <f t="shared" si="409"/>
        <v>2</v>
      </c>
      <c r="M1393" s="3">
        <f t="shared" si="409"/>
        <v>166.95000000000002</v>
      </c>
      <c r="N1393" s="3">
        <f t="shared" si="409"/>
        <v>91.8</v>
      </c>
      <c r="O1393" s="3">
        <f t="shared" si="409"/>
        <v>75.15</v>
      </c>
      <c r="P1393" s="11">
        <f t="shared" si="409"/>
        <v>6081988.5</v>
      </c>
      <c r="Q1393" s="11">
        <f t="shared" si="409"/>
        <v>0</v>
      </c>
      <c r="R1393" s="11">
        <f t="shared" si="409"/>
        <v>4152691.2399999998</v>
      </c>
      <c r="S1393" s="11">
        <f t="shared" si="409"/>
        <v>1929297.26</v>
      </c>
      <c r="T1393" s="56"/>
      <c r="Z1393" s="65"/>
      <c r="AA1393" s="65"/>
    </row>
    <row r="1394" spans="1:27" s="55" customFormat="1" ht="10.5">
      <c r="A1394" s="6" t="s">
        <v>2217</v>
      </c>
      <c r="B1394" s="1" t="s">
        <v>846</v>
      </c>
      <c r="C1394" s="3" t="s">
        <v>1896</v>
      </c>
      <c r="D1394" s="10">
        <v>35943</v>
      </c>
      <c r="E1394" s="8">
        <v>42947</v>
      </c>
      <c r="F1394" s="8">
        <v>42978</v>
      </c>
      <c r="G1394" s="9">
        <v>3</v>
      </c>
      <c r="H1394" s="9">
        <f>G1394</f>
        <v>3</v>
      </c>
      <c r="I1394" s="3">
        <v>151</v>
      </c>
      <c r="J1394" s="9">
        <f>SUM(K1394:L1394)</f>
        <v>3</v>
      </c>
      <c r="K1394" s="9">
        <v>1</v>
      </c>
      <c r="L1394" s="9">
        <v>2</v>
      </c>
      <c r="M1394" s="11">
        <f>SUM(N1394:O1394)</f>
        <v>118.35000000000001</v>
      </c>
      <c r="N1394" s="3">
        <v>43.2</v>
      </c>
      <c r="O1394" s="3">
        <v>75.15</v>
      </c>
      <c r="P1394" s="11">
        <f>M1394*36430</f>
        <v>4311490.5</v>
      </c>
      <c r="Q1394" s="72"/>
      <c r="R1394" s="72">
        <f>P1394-S1394</f>
        <v>2943821.55</v>
      </c>
      <c r="S1394" s="72">
        <v>1367668.95</v>
      </c>
      <c r="T1394" s="56"/>
      <c r="Z1394" s="65"/>
      <c r="AA1394" s="65"/>
    </row>
    <row r="1395" spans="1:27" s="55" customFormat="1" ht="10.5">
      <c r="A1395" s="6" t="s">
        <v>1723</v>
      </c>
      <c r="B1395" s="1" t="s">
        <v>847</v>
      </c>
      <c r="C1395" s="3" t="s">
        <v>1896</v>
      </c>
      <c r="D1395" s="10">
        <v>35943</v>
      </c>
      <c r="E1395" s="8">
        <v>42947</v>
      </c>
      <c r="F1395" s="8">
        <v>42978</v>
      </c>
      <c r="G1395" s="9">
        <v>1</v>
      </c>
      <c r="H1395" s="9">
        <f>G1395</f>
        <v>1</v>
      </c>
      <c r="I1395" s="3">
        <v>70.8</v>
      </c>
      <c r="J1395" s="9">
        <f>SUM(K1395:L1395)</f>
        <v>1</v>
      </c>
      <c r="K1395" s="9">
        <v>1</v>
      </c>
      <c r="L1395" s="9">
        <v>0</v>
      </c>
      <c r="M1395" s="11">
        <f>SUM(N1395:O1395)</f>
        <v>34.8</v>
      </c>
      <c r="N1395" s="3">
        <v>34.8</v>
      </c>
      <c r="O1395" s="3">
        <v>0</v>
      </c>
      <c r="P1395" s="11">
        <f>M1395*36430</f>
        <v>1267764</v>
      </c>
      <c r="Q1395" s="72"/>
      <c r="R1395" s="72">
        <f>P1395-S1395</f>
        <v>865610.39</v>
      </c>
      <c r="S1395" s="72">
        <v>402153.61</v>
      </c>
      <c r="T1395" s="56"/>
      <c r="Z1395" s="65"/>
      <c r="AA1395" s="65"/>
    </row>
    <row r="1396" spans="1:27" s="55" customFormat="1" ht="10.5">
      <c r="A1396" s="6" t="s">
        <v>1530</v>
      </c>
      <c r="B1396" s="1" t="s">
        <v>848</v>
      </c>
      <c r="C1396" s="3" t="s">
        <v>1896</v>
      </c>
      <c r="D1396" s="10">
        <v>35943</v>
      </c>
      <c r="E1396" s="8">
        <v>42947</v>
      </c>
      <c r="F1396" s="8">
        <v>42978</v>
      </c>
      <c r="G1396" s="9">
        <v>1</v>
      </c>
      <c r="H1396" s="9">
        <v>1</v>
      </c>
      <c r="I1396" s="3">
        <v>98.3</v>
      </c>
      <c r="J1396" s="9">
        <f>SUM(K1396:L1396)</f>
        <v>1</v>
      </c>
      <c r="K1396" s="9">
        <v>1</v>
      </c>
      <c r="L1396" s="9">
        <v>0</v>
      </c>
      <c r="M1396" s="11">
        <f>SUM(N1396:O1396)</f>
        <v>13.8</v>
      </c>
      <c r="N1396" s="3">
        <v>13.8</v>
      </c>
      <c r="O1396" s="3">
        <v>0</v>
      </c>
      <c r="P1396" s="11">
        <f>M1396*36430</f>
        <v>502734</v>
      </c>
      <c r="Q1396" s="72"/>
      <c r="R1396" s="72">
        <f>P1396-S1396</f>
        <v>343259.3</v>
      </c>
      <c r="S1396" s="72">
        <v>159474.7</v>
      </c>
      <c r="T1396" s="56"/>
      <c r="Z1396" s="65"/>
      <c r="AA1396" s="65"/>
    </row>
    <row r="1397" spans="1:27" s="55" customFormat="1" ht="21">
      <c r="A1397" s="98"/>
      <c r="B1397" s="30" t="s">
        <v>1128</v>
      </c>
      <c r="C1397" s="5"/>
      <c r="D1397" s="10"/>
      <c r="E1397" s="5"/>
      <c r="F1397" s="5"/>
      <c r="G1397" s="9"/>
      <c r="H1397" s="9"/>
      <c r="I1397" s="3"/>
      <c r="J1397" s="9"/>
      <c r="K1397" s="9"/>
      <c r="L1397" s="9"/>
      <c r="M1397" s="3"/>
      <c r="N1397" s="3"/>
      <c r="O1397" s="3"/>
      <c r="P1397" s="11"/>
      <c r="Q1397" s="72"/>
      <c r="R1397" s="72"/>
      <c r="S1397" s="72"/>
      <c r="T1397" s="56"/>
      <c r="Z1397" s="65"/>
      <c r="AA1397" s="65"/>
    </row>
    <row r="1398" spans="1:27" s="55" customFormat="1" ht="31.5">
      <c r="A1398" s="98"/>
      <c r="B1398" s="30" t="s">
        <v>1367</v>
      </c>
      <c r="C1398" s="5" t="s">
        <v>1721</v>
      </c>
      <c r="D1398" s="10" t="s">
        <v>1721</v>
      </c>
      <c r="E1398" s="5" t="s">
        <v>1721</v>
      </c>
      <c r="F1398" s="5" t="s">
        <v>1721</v>
      </c>
      <c r="G1398" s="9">
        <f>SUM(G1399)</f>
        <v>13</v>
      </c>
      <c r="H1398" s="9">
        <f aca="true" t="shared" si="410" ref="H1398:S1398">SUM(H1399)</f>
        <v>13</v>
      </c>
      <c r="I1398" s="3">
        <f t="shared" si="410"/>
        <v>482</v>
      </c>
      <c r="J1398" s="9">
        <f t="shared" si="410"/>
        <v>4</v>
      </c>
      <c r="K1398" s="9">
        <f t="shared" si="410"/>
        <v>0</v>
      </c>
      <c r="L1398" s="9">
        <f t="shared" si="410"/>
        <v>4</v>
      </c>
      <c r="M1398" s="3">
        <f>SUM(M1399)</f>
        <v>190.6</v>
      </c>
      <c r="N1398" s="3">
        <f t="shared" si="410"/>
        <v>0</v>
      </c>
      <c r="O1398" s="11">
        <f t="shared" si="410"/>
        <v>190.6</v>
      </c>
      <c r="P1398" s="11">
        <f t="shared" si="410"/>
        <v>6943558</v>
      </c>
      <c r="Q1398" s="11">
        <f t="shared" si="410"/>
        <v>0</v>
      </c>
      <c r="R1398" s="11">
        <f t="shared" si="410"/>
        <v>4740958.07</v>
      </c>
      <c r="S1398" s="11">
        <f t="shared" si="410"/>
        <v>2202599.93</v>
      </c>
      <c r="T1398" s="56"/>
      <c r="Z1398" s="65"/>
      <c r="AA1398" s="65"/>
    </row>
    <row r="1399" spans="1:27" s="55" customFormat="1" ht="10.5">
      <c r="A1399" s="98">
        <v>21</v>
      </c>
      <c r="B1399" s="30" t="s">
        <v>1129</v>
      </c>
      <c r="C1399" s="5" t="s">
        <v>1896</v>
      </c>
      <c r="D1399" s="10">
        <v>38607</v>
      </c>
      <c r="E1399" s="8">
        <v>42947</v>
      </c>
      <c r="F1399" s="8">
        <v>42978</v>
      </c>
      <c r="G1399" s="9">
        <v>13</v>
      </c>
      <c r="H1399" s="9">
        <v>13</v>
      </c>
      <c r="I1399" s="3">
        <v>482</v>
      </c>
      <c r="J1399" s="9">
        <f>SUM(K1399:L1399)</f>
        <v>4</v>
      </c>
      <c r="K1399" s="9">
        <v>0</v>
      </c>
      <c r="L1399" s="9">
        <v>4</v>
      </c>
      <c r="M1399" s="11">
        <f>SUM(N1399:O1399)</f>
        <v>190.6</v>
      </c>
      <c r="N1399" s="3">
        <v>0</v>
      </c>
      <c r="O1399" s="3">
        <v>190.6</v>
      </c>
      <c r="P1399" s="11">
        <f>M1399*36430</f>
        <v>6943558</v>
      </c>
      <c r="Q1399" s="72"/>
      <c r="R1399" s="72">
        <f>P1399-S1399</f>
        <v>4740958.07</v>
      </c>
      <c r="S1399" s="72">
        <v>2202599.93</v>
      </c>
      <c r="T1399" s="56"/>
      <c r="Z1399" s="65"/>
      <c r="AA1399" s="65"/>
    </row>
    <row r="1400" spans="1:27" s="55" customFormat="1" ht="17.25" customHeight="1">
      <c r="A1400" s="98"/>
      <c r="B1400" s="203" t="s">
        <v>1897</v>
      </c>
      <c r="C1400" s="5"/>
      <c r="D1400" s="10"/>
      <c r="E1400" s="207"/>
      <c r="F1400" s="207"/>
      <c r="G1400" s="9"/>
      <c r="H1400" s="9"/>
      <c r="I1400" s="11"/>
      <c r="J1400" s="9"/>
      <c r="K1400" s="9"/>
      <c r="L1400" s="9"/>
      <c r="M1400" s="11"/>
      <c r="N1400" s="11"/>
      <c r="O1400" s="11"/>
      <c r="P1400" s="11"/>
      <c r="Q1400" s="72"/>
      <c r="R1400" s="72"/>
      <c r="S1400" s="72"/>
      <c r="T1400" s="56"/>
      <c r="Z1400" s="65"/>
      <c r="AA1400" s="65"/>
    </row>
    <row r="1401" spans="1:27" s="55" customFormat="1" ht="21">
      <c r="A1401" s="98"/>
      <c r="B1401" s="87" t="s">
        <v>1130</v>
      </c>
      <c r="C1401" s="5"/>
      <c r="D1401" s="10"/>
      <c r="E1401" s="207"/>
      <c r="F1401" s="207"/>
      <c r="G1401" s="9"/>
      <c r="H1401" s="9"/>
      <c r="I1401" s="11"/>
      <c r="J1401" s="9"/>
      <c r="K1401" s="9"/>
      <c r="L1401" s="9"/>
      <c r="M1401" s="11"/>
      <c r="N1401" s="11"/>
      <c r="O1401" s="11"/>
      <c r="P1401" s="11"/>
      <c r="Q1401" s="72"/>
      <c r="R1401" s="72"/>
      <c r="S1401" s="72"/>
      <c r="T1401" s="56"/>
      <c r="Z1401" s="65"/>
      <c r="AA1401" s="65"/>
    </row>
    <row r="1402" spans="1:27" s="55" customFormat="1" ht="31.5">
      <c r="A1402" s="98"/>
      <c r="B1402" s="30" t="s">
        <v>1367</v>
      </c>
      <c r="C1402" s="5" t="s">
        <v>1721</v>
      </c>
      <c r="D1402" s="10" t="s">
        <v>1721</v>
      </c>
      <c r="E1402" s="5" t="s">
        <v>1721</v>
      </c>
      <c r="F1402" s="5" t="s">
        <v>1721</v>
      </c>
      <c r="G1402" s="9">
        <f>G1403</f>
        <v>2</v>
      </c>
      <c r="H1402" s="9">
        <f aca="true" t="shared" si="411" ref="H1402:S1402">H1403</f>
        <v>2</v>
      </c>
      <c r="I1402" s="11">
        <f t="shared" si="411"/>
        <v>723.3</v>
      </c>
      <c r="J1402" s="9">
        <f t="shared" si="411"/>
        <v>2</v>
      </c>
      <c r="K1402" s="9">
        <f t="shared" si="411"/>
        <v>0</v>
      </c>
      <c r="L1402" s="9">
        <f t="shared" si="411"/>
        <v>2</v>
      </c>
      <c r="M1402" s="11">
        <f t="shared" si="411"/>
        <v>148.8</v>
      </c>
      <c r="N1402" s="11">
        <f t="shared" si="411"/>
        <v>0</v>
      </c>
      <c r="O1402" s="11">
        <f t="shared" si="411"/>
        <v>148.8</v>
      </c>
      <c r="P1402" s="11">
        <f t="shared" si="411"/>
        <v>5420784</v>
      </c>
      <c r="Q1402" s="11">
        <f t="shared" si="411"/>
        <v>0</v>
      </c>
      <c r="R1402" s="11">
        <f t="shared" si="411"/>
        <v>3701230.6399999997</v>
      </c>
      <c r="S1402" s="11">
        <f t="shared" si="411"/>
        <v>1719553.36</v>
      </c>
      <c r="T1402" s="56"/>
      <c r="Z1402" s="65"/>
      <c r="AA1402" s="65"/>
    </row>
    <row r="1403" spans="1:27" s="55" customFormat="1" ht="10.5">
      <c r="A1403" s="98">
        <v>22</v>
      </c>
      <c r="B1403" s="30" t="s">
        <v>1131</v>
      </c>
      <c r="C1403" s="5" t="s">
        <v>1896</v>
      </c>
      <c r="D1403" s="10">
        <v>39826</v>
      </c>
      <c r="E1403" s="8">
        <v>42947</v>
      </c>
      <c r="F1403" s="8">
        <v>42978</v>
      </c>
      <c r="G1403" s="5">
        <v>2</v>
      </c>
      <c r="H1403" s="5">
        <v>2</v>
      </c>
      <c r="I1403" s="3">
        <v>723.3</v>
      </c>
      <c r="J1403" s="9">
        <f>SUM(K1403:L1403)</f>
        <v>2</v>
      </c>
      <c r="K1403" s="5">
        <v>0</v>
      </c>
      <c r="L1403" s="5">
        <v>2</v>
      </c>
      <c r="M1403" s="11">
        <f>SUM(N1403:O1403)</f>
        <v>148.8</v>
      </c>
      <c r="N1403" s="3"/>
      <c r="O1403" s="3">
        <v>148.8</v>
      </c>
      <c r="P1403" s="11">
        <f>M1403*36430</f>
        <v>5420784</v>
      </c>
      <c r="Q1403" s="72"/>
      <c r="R1403" s="72">
        <f>P1403-S1403</f>
        <v>3701230.6399999997</v>
      </c>
      <c r="S1403" s="72">
        <v>1719553.36</v>
      </c>
      <c r="T1403" s="56"/>
      <c r="Z1403" s="65"/>
      <c r="AA1403" s="65"/>
    </row>
    <row r="1404" spans="1:27" s="55" customFormat="1" ht="17.25" customHeight="1">
      <c r="A1404" s="98"/>
      <c r="B1404" s="203" t="s">
        <v>1975</v>
      </c>
      <c r="C1404" s="5"/>
      <c r="D1404" s="10"/>
      <c r="E1404" s="207"/>
      <c r="F1404" s="207"/>
      <c r="G1404" s="9"/>
      <c r="H1404" s="9"/>
      <c r="I1404" s="11"/>
      <c r="J1404" s="9"/>
      <c r="K1404" s="9"/>
      <c r="L1404" s="9"/>
      <c r="M1404" s="11"/>
      <c r="N1404" s="11"/>
      <c r="O1404" s="11"/>
      <c r="P1404" s="11"/>
      <c r="Q1404" s="72"/>
      <c r="R1404" s="72"/>
      <c r="S1404" s="72"/>
      <c r="T1404" s="56"/>
      <c r="Z1404" s="65"/>
      <c r="AA1404" s="65"/>
    </row>
    <row r="1405" spans="1:27" s="55" customFormat="1" ht="21">
      <c r="A1405" s="98"/>
      <c r="B1405" s="30" t="s">
        <v>1985</v>
      </c>
      <c r="C1405" s="5"/>
      <c r="D1405" s="10"/>
      <c r="E1405" s="207"/>
      <c r="F1405" s="207"/>
      <c r="G1405" s="9"/>
      <c r="H1405" s="9"/>
      <c r="I1405" s="11"/>
      <c r="J1405" s="9"/>
      <c r="K1405" s="9"/>
      <c r="L1405" s="9"/>
      <c r="M1405" s="11"/>
      <c r="N1405" s="11"/>
      <c r="O1405" s="11"/>
      <c r="P1405" s="11"/>
      <c r="Q1405" s="72"/>
      <c r="R1405" s="72"/>
      <c r="S1405" s="72"/>
      <c r="T1405" s="56"/>
      <c r="Z1405" s="65"/>
      <c r="AA1405" s="65"/>
    </row>
    <row r="1406" spans="1:27" s="55" customFormat="1" ht="31.5">
      <c r="A1406" s="98"/>
      <c r="B1406" s="30" t="s">
        <v>1367</v>
      </c>
      <c r="C1406" s="5" t="s">
        <v>1721</v>
      </c>
      <c r="D1406" s="10" t="s">
        <v>1721</v>
      </c>
      <c r="E1406" s="5" t="s">
        <v>1721</v>
      </c>
      <c r="F1406" s="5" t="s">
        <v>1721</v>
      </c>
      <c r="G1406" s="96">
        <f>G1407</f>
        <v>14</v>
      </c>
      <c r="H1406" s="96">
        <f aca="true" t="shared" si="412" ref="H1406:S1406">H1407</f>
        <v>14</v>
      </c>
      <c r="I1406" s="11">
        <f t="shared" si="412"/>
        <v>384.49</v>
      </c>
      <c r="J1406" s="9">
        <f t="shared" si="412"/>
        <v>7</v>
      </c>
      <c r="K1406" s="96">
        <f t="shared" si="412"/>
        <v>1</v>
      </c>
      <c r="L1406" s="96">
        <f t="shared" si="412"/>
        <v>6</v>
      </c>
      <c r="M1406" s="11">
        <f t="shared" si="412"/>
        <v>323.2</v>
      </c>
      <c r="N1406" s="11">
        <f t="shared" si="412"/>
        <v>54.3</v>
      </c>
      <c r="O1406" s="11">
        <f t="shared" si="412"/>
        <v>268.9</v>
      </c>
      <c r="P1406" s="11">
        <f t="shared" si="412"/>
        <v>11774176</v>
      </c>
      <c r="Q1406" s="11">
        <f t="shared" si="412"/>
        <v>0</v>
      </c>
      <c r="R1406" s="11">
        <f t="shared" si="412"/>
        <v>8039232.15</v>
      </c>
      <c r="S1406" s="11">
        <f t="shared" si="412"/>
        <v>3734943.85</v>
      </c>
      <c r="T1406" s="56"/>
      <c r="Z1406" s="65"/>
      <c r="AA1406" s="65"/>
    </row>
    <row r="1407" spans="1:27" s="55" customFormat="1" ht="10.5">
      <c r="A1407" s="98">
        <v>23</v>
      </c>
      <c r="B1407" s="6" t="s">
        <v>1133</v>
      </c>
      <c r="C1407" s="5">
        <v>45</v>
      </c>
      <c r="D1407" s="7" t="s">
        <v>1132</v>
      </c>
      <c r="E1407" s="8">
        <v>42947</v>
      </c>
      <c r="F1407" s="8">
        <v>42978</v>
      </c>
      <c r="G1407" s="96">
        <v>14</v>
      </c>
      <c r="H1407" s="96">
        <v>14</v>
      </c>
      <c r="I1407" s="11">
        <v>384.49</v>
      </c>
      <c r="J1407" s="9">
        <f>SUM(K1407:L1407)</f>
        <v>7</v>
      </c>
      <c r="K1407" s="96">
        <v>1</v>
      </c>
      <c r="L1407" s="96">
        <v>6</v>
      </c>
      <c r="M1407" s="11">
        <f>SUM(N1407:O1407)</f>
        <v>323.2</v>
      </c>
      <c r="N1407" s="11">
        <v>54.3</v>
      </c>
      <c r="O1407" s="11">
        <v>268.9</v>
      </c>
      <c r="P1407" s="11">
        <f>M1407*36430</f>
        <v>11774176</v>
      </c>
      <c r="Q1407" s="72"/>
      <c r="R1407" s="72">
        <f>P1407-S1407</f>
        <v>8039232.15</v>
      </c>
      <c r="S1407" s="72">
        <v>3734943.85</v>
      </c>
      <c r="T1407" s="56"/>
      <c r="Z1407" s="65"/>
      <c r="AA1407" s="65"/>
    </row>
    <row r="1408" spans="1:21" ht="10.5">
      <c r="A1408" s="137"/>
      <c r="B1408" s="138"/>
      <c r="C1408" s="139"/>
      <c r="D1408" s="241"/>
      <c r="E1408" s="139"/>
      <c r="F1408" s="139"/>
      <c r="G1408" s="139"/>
      <c r="H1408" s="139"/>
      <c r="I1408" s="77"/>
      <c r="J1408" s="106"/>
      <c r="K1408" s="139"/>
      <c r="L1408" s="139"/>
      <c r="M1408" s="77"/>
      <c r="N1408" s="77"/>
      <c r="O1408" s="77"/>
      <c r="P1408" s="77"/>
      <c r="Q1408" s="77"/>
      <c r="R1408" s="77"/>
      <c r="S1408" s="77"/>
      <c r="T1408" s="139"/>
      <c r="U1408" s="142"/>
    </row>
    <row r="1409" spans="1:21" ht="10.5">
      <c r="A1409" s="284" t="s">
        <v>277</v>
      </c>
      <c r="B1409" s="284"/>
      <c r="C1409" s="284"/>
      <c r="D1409" s="284"/>
      <c r="E1409" s="284"/>
      <c r="F1409" s="284"/>
      <c r="G1409" s="284"/>
      <c r="H1409" s="284"/>
      <c r="I1409" s="284"/>
      <c r="J1409" s="284"/>
      <c r="K1409" s="284"/>
      <c r="L1409" s="284"/>
      <c r="M1409" s="284"/>
      <c r="N1409" s="284"/>
      <c r="O1409" s="284"/>
      <c r="P1409" s="284"/>
      <c r="Q1409" s="284"/>
      <c r="R1409" s="284"/>
      <c r="S1409" s="284"/>
      <c r="T1409" s="139"/>
      <c r="U1409" s="142"/>
    </row>
    <row r="1410" spans="1:21" ht="10.5">
      <c r="A1410" s="137"/>
      <c r="B1410" s="138"/>
      <c r="C1410" s="139"/>
      <c r="D1410" s="241"/>
      <c r="E1410" s="139"/>
      <c r="F1410" s="139"/>
      <c r="G1410" s="139"/>
      <c r="H1410" s="139"/>
      <c r="I1410" s="77"/>
      <c r="J1410" s="106"/>
      <c r="K1410" s="139"/>
      <c r="L1410" s="139"/>
      <c r="M1410" s="77"/>
      <c r="N1410" s="77"/>
      <c r="O1410" s="77"/>
      <c r="P1410" s="77"/>
      <c r="Q1410" s="77"/>
      <c r="R1410" s="77"/>
      <c r="S1410" s="77"/>
      <c r="T1410" s="139"/>
      <c r="U1410" s="142"/>
    </row>
    <row r="1411" spans="1:21" ht="10.5">
      <c r="A1411" s="137"/>
      <c r="B1411" s="138"/>
      <c r="C1411" s="139"/>
      <c r="D1411" s="241"/>
      <c r="E1411" s="139"/>
      <c r="F1411" s="139"/>
      <c r="G1411" s="139"/>
      <c r="H1411" s="139"/>
      <c r="I1411" s="77"/>
      <c r="J1411" s="106"/>
      <c r="K1411" s="139"/>
      <c r="L1411" s="139"/>
      <c r="M1411" s="77"/>
      <c r="N1411" s="77"/>
      <c r="O1411" s="77"/>
      <c r="P1411" s="77"/>
      <c r="Q1411" s="77"/>
      <c r="R1411" s="77"/>
      <c r="S1411" s="77"/>
      <c r="T1411" s="139"/>
      <c r="U1411" s="142"/>
    </row>
    <row r="1412" spans="1:21" ht="10.5">
      <c r="A1412" s="137"/>
      <c r="B1412" s="138"/>
      <c r="C1412" s="139"/>
      <c r="D1412" s="241"/>
      <c r="E1412" s="139"/>
      <c r="F1412" s="139"/>
      <c r="G1412" s="139"/>
      <c r="H1412" s="139"/>
      <c r="I1412" s="77"/>
      <c r="J1412" s="106"/>
      <c r="K1412" s="139"/>
      <c r="L1412" s="139"/>
      <c r="M1412" s="77"/>
      <c r="N1412" s="77"/>
      <c r="O1412" s="77"/>
      <c r="P1412" s="77"/>
      <c r="Q1412" s="77"/>
      <c r="R1412" s="77"/>
      <c r="S1412" s="77"/>
      <c r="T1412" s="139"/>
      <c r="U1412" s="142"/>
    </row>
    <row r="1413" spans="1:21" ht="10.5">
      <c r="A1413" s="137"/>
      <c r="B1413" s="138"/>
      <c r="C1413" s="139"/>
      <c r="D1413" s="241"/>
      <c r="E1413" s="139"/>
      <c r="F1413" s="139"/>
      <c r="G1413" s="139"/>
      <c r="H1413" s="139"/>
      <c r="I1413" s="77"/>
      <c r="J1413" s="106"/>
      <c r="K1413" s="139"/>
      <c r="L1413" s="139"/>
      <c r="M1413" s="77"/>
      <c r="N1413" s="77"/>
      <c r="O1413" s="77"/>
      <c r="P1413" s="77"/>
      <c r="Q1413" s="77"/>
      <c r="R1413" s="77"/>
      <c r="S1413" s="77"/>
      <c r="T1413" s="139"/>
      <c r="U1413" s="142"/>
    </row>
    <row r="1414" spans="1:21" ht="10.5">
      <c r="A1414" s="137"/>
      <c r="B1414" s="138"/>
      <c r="C1414" s="139"/>
      <c r="D1414" s="241"/>
      <c r="E1414" s="139"/>
      <c r="F1414" s="139"/>
      <c r="G1414" s="139"/>
      <c r="H1414" s="139"/>
      <c r="I1414" s="77"/>
      <c r="J1414" s="106"/>
      <c r="K1414" s="139"/>
      <c r="L1414" s="139"/>
      <c r="M1414" s="77"/>
      <c r="N1414" s="77"/>
      <c r="O1414" s="77"/>
      <c r="P1414" s="77"/>
      <c r="Q1414" s="77"/>
      <c r="R1414" s="77"/>
      <c r="S1414" s="77"/>
      <c r="T1414" s="139"/>
      <c r="U1414" s="142"/>
    </row>
    <row r="1415" spans="1:21" ht="10.5">
      <c r="A1415" s="137"/>
      <c r="B1415" s="138"/>
      <c r="C1415" s="139"/>
      <c r="D1415" s="241"/>
      <c r="E1415" s="139"/>
      <c r="F1415" s="139"/>
      <c r="G1415" s="139"/>
      <c r="H1415" s="139"/>
      <c r="I1415" s="77"/>
      <c r="J1415" s="106"/>
      <c r="K1415" s="139"/>
      <c r="L1415" s="139"/>
      <c r="M1415" s="77"/>
      <c r="N1415" s="77"/>
      <c r="O1415" s="77"/>
      <c r="P1415" s="77"/>
      <c r="Q1415" s="77"/>
      <c r="R1415" s="77"/>
      <c r="S1415" s="77"/>
      <c r="T1415" s="139"/>
      <c r="U1415" s="142"/>
    </row>
    <row r="1416" spans="1:21" ht="10.5">
      <c r="A1416" s="137"/>
      <c r="B1416" s="138"/>
      <c r="C1416" s="139"/>
      <c r="D1416" s="241"/>
      <c r="E1416" s="139"/>
      <c r="F1416" s="139"/>
      <c r="G1416" s="139"/>
      <c r="H1416" s="139"/>
      <c r="I1416" s="77"/>
      <c r="J1416" s="106"/>
      <c r="K1416" s="139"/>
      <c r="L1416" s="139"/>
      <c r="M1416" s="77"/>
      <c r="N1416" s="77"/>
      <c r="O1416" s="77"/>
      <c r="P1416" s="77"/>
      <c r="Q1416" s="77"/>
      <c r="R1416" s="77"/>
      <c r="S1416" s="77"/>
      <c r="T1416" s="139"/>
      <c r="U1416" s="142"/>
    </row>
    <row r="1417" spans="1:21" ht="10.5">
      <c r="A1417" s="137"/>
      <c r="B1417" s="138"/>
      <c r="C1417" s="139"/>
      <c r="D1417" s="241"/>
      <c r="E1417" s="139"/>
      <c r="F1417" s="139"/>
      <c r="G1417" s="139"/>
      <c r="H1417" s="139"/>
      <c r="I1417" s="77"/>
      <c r="J1417" s="106"/>
      <c r="K1417" s="139"/>
      <c r="L1417" s="139"/>
      <c r="M1417" s="77"/>
      <c r="N1417" s="77"/>
      <c r="O1417" s="77"/>
      <c r="P1417" s="77"/>
      <c r="Q1417" s="77"/>
      <c r="R1417" s="77"/>
      <c r="S1417" s="77"/>
      <c r="T1417" s="139"/>
      <c r="U1417" s="142"/>
    </row>
    <row r="1418" spans="1:21" ht="10.5">
      <c r="A1418" s="137"/>
      <c r="B1418" s="138"/>
      <c r="C1418" s="139"/>
      <c r="D1418" s="241"/>
      <c r="E1418" s="139"/>
      <c r="F1418" s="139"/>
      <c r="G1418" s="139"/>
      <c r="H1418" s="139"/>
      <c r="I1418" s="77"/>
      <c r="J1418" s="106"/>
      <c r="K1418" s="139"/>
      <c r="L1418" s="139"/>
      <c r="M1418" s="77"/>
      <c r="N1418" s="77"/>
      <c r="O1418" s="77"/>
      <c r="P1418" s="77"/>
      <c r="Q1418" s="77"/>
      <c r="R1418" s="77"/>
      <c r="S1418" s="77"/>
      <c r="T1418" s="139"/>
      <c r="U1418" s="142"/>
    </row>
    <row r="1419" spans="1:21" ht="10.5">
      <c r="A1419" s="137"/>
      <c r="B1419" s="138"/>
      <c r="C1419" s="139"/>
      <c r="D1419" s="241"/>
      <c r="E1419" s="139"/>
      <c r="F1419" s="139"/>
      <c r="G1419" s="139"/>
      <c r="H1419" s="139"/>
      <c r="I1419" s="77"/>
      <c r="J1419" s="106"/>
      <c r="K1419" s="139"/>
      <c r="L1419" s="139"/>
      <c r="M1419" s="77"/>
      <c r="N1419" s="77"/>
      <c r="O1419" s="77"/>
      <c r="P1419" s="77"/>
      <c r="Q1419" s="77"/>
      <c r="R1419" s="77"/>
      <c r="S1419" s="77"/>
      <c r="T1419" s="139"/>
      <c r="U1419" s="142"/>
    </row>
    <row r="1420" spans="1:21" ht="10.5">
      <c r="A1420" s="137"/>
      <c r="B1420" s="138"/>
      <c r="C1420" s="139"/>
      <c r="D1420" s="241"/>
      <c r="E1420" s="139"/>
      <c r="F1420" s="139"/>
      <c r="G1420" s="139"/>
      <c r="H1420" s="139"/>
      <c r="I1420" s="77"/>
      <c r="J1420" s="106"/>
      <c r="K1420" s="139"/>
      <c r="L1420" s="139"/>
      <c r="M1420" s="77"/>
      <c r="N1420" s="77"/>
      <c r="O1420" s="77"/>
      <c r="P1420" s="77"/>
      <c r="Q1420" s="77"/>
      <c r="R1420" s="77"/>
      <c r="S1420" s="77"/>
      <c r="T1420" s="139"/>
      <c r="U1420" s="142"/>
    </row>
    <row r="1421" spans="1:21" ht="10.5">
      <c r="A1421" s="137"/>
      <c r="B1421" s="138"/>
      <c r="C1421" s="139"/>
      <c r="D1421" s="241"/>
      <c r="E1421" s="139"/>
      <c r="F1421" s="139"/>
      <c r="G1421" s="139"/>
      <c r="H1421" s="139"/>
      <c r="I1421" s="77"/>
      <c r="J1421" s="106"/>
      <c r="K1421" s="139"/>
      <c r="L1421" s="139"/>
      <c r="M1421" s="77"/>
      <c r="N1421" s="77"/>
      <c r="O1421" s="77"/>
      <c r="P1421" s="77"/>
      <c r="Q1421" s="77"/>
      <c r="R1421" s="77"/>
      <c r="S1421" s="77"/>
      <c r="T1421" s="139"/>
      <c r="U1421" s="142"/>
    </row>
    <row r="1422" spans="1:21" ht="10.5">
      <c r="A1422" s="137"/>
      <c r="B1422" s="138"/>
      <c r="C1422" s="139"/>
      <c r="D1422" s="241"/>
      <c r="E1422" s="139"/>
      <c r="F1422" s="139"/>
      <c r="G1422" s="139"/>
      <c r="H1422" s="139"/>
      <c r="I1422" s="77"/>
      <c r="J1422" s="106"/>
      <c r="K1422" s="139"/>
      <c r="L1422" s="139"/>
      <c r="M1422" s="77"/>
      <c r="N1422" s="77"/>
      <c r="O1422" s="77"/>
      <c r="P1422" s="77"/>
      <c r="Q1422" s="77"/>
      <c r="R1422" s="77"/>
      <c r="S1422" s="77"/>
      <c r="T1422" s="139"/>
      <c r="U1422" s="142"/>
    </row>
    <row r="1423" spans="1:21" ht="10.5">
      <c r="A1423" s="137"/>
      <c r="B1423" s="138"/>
      <c r="C1423" s="139"/>
      <c r="D1423" s="241"/>
      <c r="E1423" s="139"/>
      <c r="F1423" s="139"/>
      <c r="G1423" s="139"/>
      <c r="H1423" s="139"/>
      <c r="I1423" s="77"/>
      <c r="J1423" s="106"/>
      <c r="K1423" s="139"/>
      <c r="L1423" s="139"/>
      <c r="M1423" s="77"/>
      <c r="N1423" s="77"/>
      <c r="O1423" s="77"/>
      <c r="P1423" s="77"/>
      <c r="Q1423" s="77"/>
      <c r="R1423" s="77"/>
      <c r="S1423" s="77"/>
      <c r="T1423" s="139"/>
      <c r="U1423" s="142"/>
    </row>
    <row r="1424" spans="1:21" ht="10.5">
      <c r="A1424" s="137"/>
      <c r="B1424" s="138"/>
      <c r="C1424" s="139"/>
      <c r="D1424" s="241"/>
      <c r="E1424" s="139"/>
      <c r="F1424" s="139"/>
      <c r="G1424" s="139"/>
      <c r="H1424" s="139"/>
      <c r="I1424" s="77"/>
      <c r="J1424" s="106"/>
      <c r="K1424" s="139"/>
      <c r="L1424" s="139"/>
      <c r="M1424" s="77"/>
      <c r="N1424" s="77"/>
      <c r="O1424" s="77"/>
      <c r="P1424" s="77"/>
      <c r="Q1424" s="77"/>
      <c r="R1424" s="77"/>
      <c r="S1424" s="77"/>
      <c r="T1424" s="139"/>
      <c r="U1424" s="142"/>
    </row>
    <row r="1425" spans="1:21" ht="10.5">
      <c r="A1425" s="137"/>
      <c r="B1425" s="138"/>
      <c r="C1425" s="139"/>
      <c r="D1425" s="241"/>
      <c r="E1425" s="139"/>
      <c r="F1425" s="139"/>
      <c r="G1425" s="139"/>
      <c r="H1425" s="139"/>
      <c r="I1425" s="77"/>
      <c r="J1425" s="106"/>
      <c r="K1425" s="139"/>
      <c r="L1425" s="139"/>
      <c r="M1425" s="77"/>
      <c r="N1425" s="77"/>
      <c r="O1425" s="77"/>
      <c r="P1425" s="77"/>
      <c r="Q1425" s="77"/>
      <c r="R1425" s="77"/>
      <c r="S1425" s="77"/>
      <c r="T1425" s="139"/>
      <c r="U1425" s="142"/>
    </row>
    <row r="1426" spans="1:21" ht="10.5">
      <c r="A1426" s="137"/>
      <c r="B1426" s="138"/>
      <c r="C1426" s="139"/>
      <c r="D1426" s="241"/>
      <c r="E1426" s="139"/>
      <c r="F1426" s="139"/>
      <c r="G1426" s="139"/>
      <c r="H1426" s="139"/>
      <c r="I1426" s="77"/>
      <c r="J1426" s="106"/>
      <c r="K1426" s="139"/>
      <c r="L1426" s="139"/>
      <c r="M1426" s="77"/>
      <c r="N1426" s="77"/>
      <c r="O1426" s="77"/>
      <c r="P1426" s="77"/>
      <c r="Q1426" s="77"/>
      <c r="R1426" s="77"/>
      <c r="S1426" s="77"/>
      <c r="T1426" s="139"/>
      <c r="U1426" s="142"/>
    </row>
    <row r="1427" spans="1:21" ht="10.5">
      <c r="A1427" s="137"/>
      <c r="B1427" s="138"/>
      <c r="C1427" s="139"/>
      <c r="D1427" s="241"/>
      <c r="E1427" s="139"/>
      <c r="F1427" s="139"/>
      <c r="G1427" s="139"/>
      <c r="H1427" s="139"/>
      <c r="I1427" s="77"/>
      <c r="J1427" s="106"/>
      <c r="K1427" s="139"/>
      <c r="L1427" s="139"/>
      <c r="M1427" s="77"/>
      <c r="N1427" s="77"/>
      <c r="O1427" s="77"/>
      <c r="P1427" s="77"/>
      <c r="Q1427" s="77"/>
      <c r="R1427" s="77"/>
      <c r="S1427" s="77"/>
      <c r="T1427" s="139"/>
      <c r="U1427" s="142"/>
    </row>
  </sheetData>
  <sheetProtection/>
  <mergeCells count="21">
    <mergeCell ref="F5:F8"/>
    <mergeCell ref="M5:O5"/>
    <mergeCell ref="K6:L6"/>
    <mergeCell ref="M6:M7"/>
    <mergeCell ref="J5:L5"/>
    <mergeCell ref="P6:P7"/>
    <mergeCell ref="R1:T1"/>
    <mergeCell ref="A3:T3"/>
    <mergeCell ref="B5:B8"/>
    <mergeCell ref="C5:D6"/>
    <mergeCell ref="E5:E8"/>
    <mergeCell ref="J6:J7"/>
    <mergeCell ref="G5:G7"/>
    <mergeCell ref="N6:O6"/>
    <mergeCell ref="I5:I7"/>
    <mergeCell ref="H5:H7"/>
    <mergeCell ref="A1409:S1409"/>
    <mergeCell ref="C7:C8"/>
    <mergeCell ref="D7:D8"/>
    <mergeCell ref="P5:T5"/>
    <mergeCell ref="Q6:T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9"/>
  <sheetViews>
    <sheetView view="pageBreakPreview" zoomScaleSheetLayoutView="100" zoomScalePageLayoutView="0" workbookViewId="0" topLeftCell="A1">
      <pane ySplit="9" topLeftCell="A1349" activePane="bottomLeft" state="frozen"/>
      <selection pane="topLeft" activeCell="A1" sqref="A1"/>
      <selection pane="bottomLeft" activeCell="E651" sqref="E651:O651"/>
    </sheetView>
  </sheetViews>
  <sheetFormatPr defaultColWidth="9.140625" defaultRowHeight="15"/>
  <cols>
    <col min="1" max="1" width="4.7109375" style="220" customWidth="1"/>
    <col min="2" max="2" width="37.421875" style="220" customWidth="1"/>
    <col min="3" max="3" width="9.7109375" style="221" customWidth="1"/>
    <col min="4" max="4" width="13.7109375" style="221" customWidth="1"/>
    <col min="5" max="7" width="9.7109375" style="145" customWidth="1"/>
    <col min="8" max="8" width="13.7109375" style="221" customWidth="1"/>
    <col min="9" max="9" width="9.7109375" style="145" customWidth="1"/>
    <col min="10" max="10" width="12.7109375" style="145" customWidth="1"/>
    <col min="11" max="11" width="13.00390625" style="145" customWidth="1"/>
    <col min="12" max="12" width="14.7109375" style="145" customWidth="1"/>
    <col min="13" max="13" width="0.2890625" style="145" hidden="1" customWidth="1"/>
    <col min="14" max="14" width="11.7109375" style="145" customWidth="1"/>
    <col min="15" max="16" width="9.7109375" style="145" customWidth="1"/>
    <col min="17" max="17" width="13.00390625" style="270" customWidth="1"/>
    <col min="18" max="18" width="14.421875" style="15" bestFit="1" customWidth="1"/>
    <col min="19" max="19" width="11.7109375" style="15" bestFit="1" customWidth="1"/>
    <col min="20" max="16384" width="9.140625" style="15" customWidth="1"/>
  </cols>
  <sheetData>
    <row r="1" spans="11:12" ht="31.5" customHeight="1">
      <c r="K1" s="291" t="s">
        <v>228</v>
      </c>
      <c r="L1" s="291"/>
    </row>
    <row r="2" ht="10.5">
      <c r="N2" s="68"/>
    </row>
    <row r="3" spans="1:12" ht="10.5">
      <c r="A3" s="291" t="s">
        <v>201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6" spans="1:17" ht="46.5" customHeight="1">
      <c r="A6" s="288" t="s">
        <v>1625</v>
      </c>
      <c r="B6" s="288" t="s">
        <v>1589</v>
      </c>
      <c r="C6" s="296" t="s">
        <v>221</v>
      </c>
      <c r="D6" s="297"/>
      <c r="E6" s="282" t="s">
        <v>1590</v>
      </c>
      <c r="F6" s="294"/>
      <c r="G6" s="282" t="s">
        <v>1591</v>
      </c>
      <c r="H6" s="295"/>
      <c r="I6" s="282" t="s">
        <v>1592</v>
      </c>
      <c r="J6" s="282"/>
      <c r="K6" s="282" t="s">
        <v>1626</v>
      </c>
      <c r="L6" s="282"/>
      <c r="M6" s="5"/>
      <c r="N6" s="282" t="s">
        <v>1135</v>
      </c>
      <c r="O6" s="282"/>
      <c r="P6" s="282" t="s">
        <v>1136</v>
      </c>
      <c r="Q6" s="282"/>
    </row>
    <row r="7" spans="1:17" ht="51.75" customHeight="1">
      <c r="A7" s="290"/>
      <c r="B7" s="290"/>
      <c r="C7" s="292" t="s">
        <v>200</v>
      </c>
      <c r="D7" s="292" t="s">
        <v>1596</v>
      </c>
      <c r="E7" s="282" t="s">
        <v>1593</v>
      </c>
      <c r="F7" s="282" t="s">
        <v>1594</v>
      </c>
      <c r="G7" s="282" t="s">
        <v>1595</v>
      </c>
      <c r="H7" s="292" t="s">
        <v>1596</v>
      </c>
      <c r="I7" s="282" t="s">
        <v>1595</v>
      </c>
      <c r="J7" s="282" t="s">
        <v>1594</v>
      </c>
      <c r="K7" s="282" t="s">
        <v>1595</v>
      </c>
      <c r="L7" s="5" t="s">
        <v>1594</v>
      </c>
      <c r="M7" s="5" t="s">
        <v>1597</v>
      </c>
      <c r="N7" s="282" t="s">
        <v>1595</v>
      </c>
      <c r="O7" s="5" t="s">
        <v>1594</v>
      </c>
      <c r="P7" s="282" t="s">
        <v>1595</v>
      </c>
      <c r="Q7" s="3" t="s">
        <v>1594</v>
      </c>
    </row>
    <row r="8" spans="1:17" ht="30" customHeight="1" hidden="1">
      <c r="A8" s="5"/>
      <c r="B8" s="5"/>
      <c r="C8" s="293"/>
      <c r="D8" s="292"/>
      <c r="E8" s="294"/>
      <c r="F8" s="282"/>
      <c r="G8" s="282"/>
      <c r="H8" s="292"/>
      <c r="I8" s="282"/>
      <c r="J8" s="282"/>
      <c r="K8" s="282"/>
      <c r="L8" s="5"/>
      <c r="M8" s="5" t="s">
        <v>1720</v>
      </c>
      <c r="N8" s="282"/>
      <c r="O8" s="5"/>
      <c r="P8" s="282"/>
      <c r="Q8" s="3"/>
    </row>
    <row r="9" spans="1:17" ht="10.5">
      <c r="A9" s="5"/>
      <c r="B9" s="5"/>
      <c r="C9" s="16" t="s">
        <v>1598</v>
      </c>
      <c r="D9" s="16" t="s">
        <v>227</v>
      </c>
      <c r="E9" s="5" t="s">
        <v>1598</v>
      </c>
      <c r="F9" s="5" t="s">
        <v>227</v>
      </c>
      <c r="G9" s="5" t="s">
        <v>1598</v>
      </c>
      <c r="H9" s="16" t="s">
        <v>227</v>
      </c>
      <c r="I9" s="5" t="s">
        <v>1598</v>
      </c>
      <c r="J9" s="5" t="s">
        <v>227</v>
      </c>
      <c r="K9" s="5" t="s">
        <v>1598</v>
      </c>
      <c r="L9" s="5" t="s">
        <v>227</v>
      </c>
      <c r="M9" s="5"/>
      <c r="N9" s="5" t="s">
        <v>1598</v>
      </c>
      <c r="O9" s="5" t="s">
        <v>227</v>
      </c>
      <c r="P9" s="5" t="s">
        <v>1598</v>
      </c>
      <c r="Q9" s="3" t="s">
        <v>227</v>
      </c>
    </row>
    <row r="10" spans="1:17" ht="10.5">
      <c r="A10" s="124">
        <v>1</v>
      </c>
      <c r="B10" s="5">
        <v>2</v>
      </c>
      <c r="C10" s="222">
        <v>3</v>
      </c>
      <c r="D10" s="222">
        <v>4</v>
      </c>
      <c r="E10" s="125">
        <v>5</v>
      </c>
      <c r="F10" s="125">
        <v>6</v>
      </c>
      <c r="G10" s="125">
        <v>8</v>
      </c>
      <c r="H10" s="222">
        <v>9</v>
      </c>
      <c r="I10" s="125">
        <v>11</v>
      </c>
      <c r="J10" s="125">
        <v>12</v>
      </c>
      <c r="K10" s="125">
        <v>14</v>
      </c>
      <c r="L10" s="125">
        <v>15</v>
      </c>
      <c r="M10" s="5">
        <v>16</v>
      </c>
      <c r="N10" s="125">
        <v>16</v>
      </c>
      <c r="O10" s="125">
        <v>17</v>
      </c>
      <c r="P10" s="125">
        <v>18</v>
      </c>
      <c r="Q10" s="271">
        <v>19</v>
      </c>
    </row>
    <row r="11" spans="1:19" s="81" customFormat="1" ht="10.5">
      <c r="A11" s="98"/>
      <c r="B11" s="53" t="s">
        <v>278</v>
      </c>
      <c r="C11" s="159">
        <f>C12+C13</f>
        <v>190771.17</v>
      </c>
      <c r="D11" s="159">
        <f aca="true" t="shared" si="0" ref="D11:P11">D12+D13</f>
        <v>6861495801.289999</v>
      </c>
      <c r="E11" s="159"/>
      <c r="F11" s="159"/>
      <c r="G11" s="159">
        <f t="shared" si="0"/>
        <v>183709.19</v>
      </c>
      <c r="H11" s="159">
        <f t="shared" si="0"/>
        <v>6682390526.690001</v>
      </c>
      <c r="I11" s="159">
        <f t="shared" si="0"/>
        <v>4978.74</v>
      </c>
      <c r="J11" s="159">
        <f t="shared" si="0"/>
        <v>177327774.6</v>
      </c>
      <c r="K11" s="159">
        <f t="shared" si="0"/>
        <v>45</v>
      </c>
      <c r="L11" s="159">
        <f t="shared" si="0"/>
        <v>1777500</v>
      </c>
      <c r="M11" s="159">
        <f t="shared" si="0"/>
        <v>0</v>
      </c>
      <c r="N11" s="159">
        <f t="shared" si="0"/>
        <v>459.9</v>
      </c>
      <c r="O11" s="159"/>
      <c r="P11" s="159">
        <f t="shared" si="0"/>
        <v>1578.3400000000001</v>
      </c>
      <c r="Q11" s="272"/>
      <c r="R11" s="229"/>
      <c r="S11" s="232"/>
    </row>
    <row r="12" spans="1:18" s="81" customFormat="1" ht="21">
      <c r="A12" s="98"/>
      <c r="B12" s="53" t="s">
        <v>1514</v>
      </c>
      <c r="C12" s="159">
        <f>C15+C323+C692+C1033</f>
        <v>166915.98</v>
      </c>
      <c r="D12" s="159">
        <f aca="true" t="shared" si="1" ref="D12:P12">D15+D323+D692+D1033</f>
        <v>5983778496.389999</v>
      </c>
      <c r="E12" s="159">
        <f t="shared" si="1"/>
        <v>0</v>
      </c>
      <c r="F12" s="159">
        <f t="shared" si="1"/>
        <v>0</v>
      </c>
      <c r="G12" s="159">
        <f t="shared" si="1"/>
        <v>163045.11000000002</v>
      </c>
      <c r="H12" s="159">
        <f t="shared" si="1"/>
        <v>5845967239.39</v>
      </c>
      <c r="I12" s="159">
        <f t="shared" si="1"/>
        <v>3870.87</v>
      </c>
      <c r="J12" s="159">
        <f t="shared" si="1"/>
        <v>137811257</v>
      </c>
      <c r="K12" s="159">
        <f t="shared" si="1"/>
        <v>0</v>
      </c>
      <c r="L12" s="159">
        <f t="shared" si="1"/>
        <v>0</v>
      </c>
      <c r="M12" s="159">
        <f t="shared" si="1"/>
        <v>0</v>
      </c>
      <c r="N12" s="159">
        <f t="shared" si="1"/>
        <v>0</v>
      </c>
      <c r="O12" s="159">
        <f t="shared" si="1"/>
        <v>0</v>
      </c>
      <c r="P12" s="159">
        <f t="shared" si="1"/>
        <v>0</v>
      </c>
      <c r="Q12" s="272"/>
      <c r="R12" s="229"/>
    </row>
    <row r="13" spans="1:18" s="81" customFormat="1" ht="21">
      <c r="A13" s="98"/>
      <c r="B13" s="53" t="s">
        <v>1515</v>
      </c>
      <c r="C13" s="159">
        <f aca="true" t="shared" si="2" ref="C13:P13">C257+C617+C966+C1362</f>
        <v>23855.190000000002</v>
      </c>
      <c r="D13" s="159">
        <f t="shared" si="2"/>
        <v>877717304.9</v>
      </c>
      <c r="E13" s="159">
        <f t="shared" si="2"/>
        <v>0</v>
      </c>
      <c r="F13" s="159">
        <f t="shared" si="2"/>
        <v>0</v>
      </c>
      <c r="G13" s="159">
        <f t="shared" si="2"/>
        <v>20664.08</v>
      </c>
      <c r="H13" s="159">
        <f t="shared" si="2"/>
        <v>836423287.3</v>
      </c>
      <c r="I13" s="159">
        <f t="shared" si="2"/>
        <v>1107.87</v>
      </c>
      <c r="J13" s="159">
        <f t="shared" si="2"/>
        <v>39516517.6</v>
      </c>
      <c r="K13" s="159">
        <f t="shared" si="2"/>
        <v>45</v>
      </c>
      <c r="L13" s="159">
        <f t="shared" si="2"/>
        <v>1777500</v>
      </c>
      <c r="M13" s="159">
        <f t="shared" si="2"/>
        <v>0</v>
      </c>
      <c r="N13" s="159">
        <f t="shared" si="2"/>
        <v>459.9</v>
      </c>
      <c r="O13" s="159">
        <f t="shared" si="2"/>
        <v>0</v>
      </c>
      <c r="P13" s="159">
        <f t="shared" si="2"/>
        <v>1578.3400000000001</v>
      </c>
      <c r="Q13" s="272"/>
      <c r="R13" s="229"/>
    </row>
    <row r="14" spans="1:18" s="81" customFormat="1" ht="13.5" customHeight="1">
      <c r="A14" s="98"/>
      <c r="B14" s="53" t="s">
        <v>1500</v>
      </c>
      <c r="C14" s="159">
        <f>C15+C257</f>
        <v>52460.81999999999</v>
      </c>
      <c r="D14" s="159">
        <f aca="true" t="shared" si="3" ref="D14:P14">D15+D257</f>
        <v>1899910017.1100001</v>
      </c>
      <c r="E14" s="159"/>
      <c r="F14" s="159"/>
      <c r="G14" s="159">
        <f t="shared" si="3"/>
        <v>51922.119999999995</v>
      </c>
      <c r="H14" s="159">
        <f t="shared" si="3"/>
        <v>1892968511.1100001</v>
      </c>
      <c r="I14" s="159">
        <f t="shared" si="3"/>
        <v>154.7</v>
      </c>
      <c r="J14" s="159">
        <f t="shared" si="3"/>
        <v>5164006</v>
      </c>
      <c r="K14" s="159">
        <f t="shared" si="3"/>
        <v>45</v>
      </c>
      <c r="L14" s="159">
        <f t="shared" si="3"/>
        <v>1777500</v>
      </c>
      <c r="M14" s="159">
        <f t="shared" si="3"/>
        <v>0</v>
      </c>
      <c r="N14" s="159"/>
      <c r="O14" s="159"/>
      <c r="P14" s="159">
        <f t="shared" si="3"/>
        <v>339</v>
      </c>
      <c r="Q14" s="272"/>
      <c r="R14" s="229"/>
    </row>
    <row r="15" spans="1:18" s="81" customFormat="1" ht="21">
      <c r="A15" s="98"/>
      <c r="B15" s="53" t="s">
        <v>1629</v>
      </c>
      <c r="C15" s="159">
        <f>C17+C220</f>
        <v>43292.95</v>
      </c>
      <c r="D15" s="159">
        <f>D17+D220</f>
        <v>1494976995.1100001</v>
      </c>
      <c r="E15" s="159"/>
      <c r="F15" s="159"/>
      <c r="G15" s="159">
        <f>G17+G220</f>
        <v>43292.95</v>
      </c>
      <c r="H15" s="159">
        <f>H17+H220</f>
        <v>1494976995.1100001</v>
      </c>
      <c r="I15" s="159"/>
      <c r="J15" s="159"/>
      <c r="K15" s="159"/>
      <c r="L15" s="159"/>
      <c r="M15" s="159"/>
      <c r="N15" s="159"/>
      <c r="O15" s="159"/>
      <c r="P15" s="159"/>
      <c r="Q15" s="272"/>
      <c r="R15" s="229"/>
    </row>
    <row r="16" spans="1:17" s="81" customFormat="1" ht="10.5">
      <c r="A16" s="98"/>
      <c r="B16" s="53" t="s">
        <v>1433</v>
      </c>
      <c r="C16" s="16"/>
      <c r="D16" s="16"/>
      <c r="E16" s="5"/>
      <c r="F16" s="5"/>
      <c r="G16" s="16"/>
      <c r="H16" s="16"/>
      <c r="I16" s="16"/>
      <c r="J16" s="16"/>
      <c r="K16" s="16"/>
      <c r="L16" s="16"/>
      <c r="M16" s="61"/>
      <c r="N16" s="61"/>
      <c r="O16" s="61"/>
      <c r="P16" s="61"/>
      <c r="Q16" s="272"/>
    </row>
    <row r="17" spans="1:17" s="81" customFormat="1" ht="31.5">
      <c r="A17" s="98"/>
      <c r="B17" s="53" t="s">
        <v>1628</v>
      </c>
      <c r="C17" s="159">
        <f>C20+C26+C34+C40+C51+C64+C75+C87+C101+C113+C124+C133+C139+C148+C154+C159+C167+C171+C184+C201</f>
        <v>37132.549999999996</v>
      </c>
      <c r="D17" s="159">
        <f>D20+D26+D34+D40+D51+D64+D75+D87+D101+D113+D124+D133+D139+D148+D154+D159+D167+D171+D184+D201</f>
        <v>1284786230</v>
      </c>
      <c r="E17" s="159"/>
      <c r="F17" s="159"/>
      <c r="G17" s="159">
        <f>G20+G26+G34+G40+G51+G64+G75+G87+G101+G113+G124+G133+G139+G148+G154+G159+G167+G171+G184+G201</f>
        <v>37132.549999999996</v>
      </c>
      <c r="H17" s="159">
        <f>H20+H26+H34+H40+H51+H64+H75+H87+H101+H113+H124+H133+H139+H148+H154+H159+H167+H171+H184+H201</f>
        <v>1284786230</v>
      </c>
      <c r="I17" s="159"/>
      <c r="J17" s="159"/>
      <c r="K17" s="159"/>
      <c r="L17" s="159"/>
      <c r="M17" s="159"/>
      <c r="N17" s="159"/>
      <c r="O17" s="159"/>
      <c r="P17" s="159"/>
      <c r="Q17" s="272"/>
    </row>
    <row r="18" spans="1:17" ht="12" customHeight="1">
      <c r="A18" s="98"/>
      <c r="B18" s="53" t="s">
        <v>1527</v>
      </c>
      <c r="C18" s="16"/>
      <c r="D18" s="16"/>
      <c r="E18" s="5"/>
      <c r="F18" s="5"/>
      <c r="G18" s="16"/>
      <c r="H18" s="16"/>
      <c r="I18" s="16"/>
      <c r="J18" s="16"/>
      <c r="K18" s="16"/>
      <c r="L18" s="16"/>
      <c r="M18" s="5"/>
      <c r="N18" s="5"/>
      <c r="O18" s="5"/>
      <c r="P18" s="5"/>
      <c r="Q18" s="3"/>
    </row>
    <row r="19" spans="1:17" ht="21">
      <c r="A19" s="98"/>
      <c r="B19" s="53" t="s">
        <v>2214</v>
      </c>
      <c r="C19" s="16"/>
      <c r="D19" s="16"/>
      <c r="E19" s="5"/>
      <c r="F19" s="5"/>
      <c r="G19" s="16"/>
      <c r="H19" s="16"/>
      <c r="I19" s="16"/>
      <c r="J19" s="16"/>
      <c r="K19" s="16"/>
      <c r="L19" s="16"/>
      <c r="M19" s="5"/>
      <c r="N19" s="5"/>
      <c r="O19" s="5"/>
      <c r="P19" s="5"/>
      <c r="Q19" s="3"/>
    </row>
    <row r="20" spans="1:17" ht="21">
      <c r="A20" s="98"/>
      <c r="B20" s="30" t="s">
        <v>2280</v>
      </c>
      <c r="C20" s="148">
        <f>SUM(C21:C24)</f>
        <v>1045.18</v>
      </c>
      <c r="D20" s="148">
        <f>SUM(D21:D24)</f>
        <v>36163228</v>
      </c>
      <c r="E20" s="148"/>
      <c r="F20" s="148"/>
      <c r="G20" s="148">
        <f>SUM(G21:G24)</f>
        <v>1045.18</v>
      </c>
      <c r="H20" s="148">
        <f>SUM(H21:H24)</f>
        <v>36163228</v>
      </c>
      <c r="I20" s="16"/>
      <c r="J20" s="16"/>
      <c r="K20" s="16"/>
      <c r="L20" s="16"/>
      <c r="M20" s="5"/>
      <c r="N20" s="5"/>
      <c r="O20" s="5"/>
      <c r="P20" s="5"/>
      <c r="Q20" s="3"/>
    </row>
    <row r="21" spans="1:17" ht="10.5">
      <c r="A21" s="98">
        <v>1</v>
      </c>
      <c r="B21" s="27" t="s">
        <v>1140</v>
      </c>
      <c r="C21" s="148">
        <v>182.34</v>
      </c>
      <c r="D21" s="148">
        <v>6308964</v>
      </c>
      <c r="E21" s="5"/>
      <c r="F21" s="5"/>
      <c r="G21" s="148">
        <v>182.34</v>
      </c>
      <c r="H21" s="148">
        <v>6308964</v>
      </c>
      <c r="I21" s="16"/>
      <c r="J21" s="16"/>
      <c r="K21" s="16"/>
      <c r="L21" s="16"/>
      <c r="M21" s="5"/>
      <c r="N21" s="5"/>
      <c r="O21" s="5"/>
      <c r="P21" s="5"/>
      <c r="Q21" s="3"/>
    </row>
    <row r="22" spans="1:17" ht="10.5">
      <c r="A22" s="98">
        <v>2</v>
      </c>
      <c r="B22" s="27" t="s">
        <v>1141</v>
      </c>
      <c r="C22" s="148">
        <v>320.3</v>
      </c>
      <c r="D22" s="148">
        <v>11082380</v>
      </c>
      <c r="E22" s="5"/>
      <c r="F22" s="5"/>
      <c r="G22" s="148">
        <v>320.3</v>
      </c>
      <c r="H22" s="148">
        <v>11082380</v>
      </c>
      <c r="I22" s="16"/>
      <c r="J22" s="16"/>
      <c r="K22" s="16"/>
      <c r="L22" s="16"/>
      <c r="M22" s="5"/>
      <c r="N22" s="5"/>
      <c r="O22" s="5"/>
      <c r="P22" s="5"/>
      <c r="Q22" s="3"/>
    </row>
    <row r="23" spans="1:17" ht="10.5">
      <c r="A23" s="98">
        <v>3</v>
      </c>
      <c r="B23" s="27" t="s">
        <v>1142</v>
      </c>
      <c r="C23" s="148">
        <v>338.29</v>
      </c>
      <c r="D23" s="148">
        <v>11704834</v>
      </c>
      <c r="E23" s="5"/>
      <c r="F23" s="5"/>
      <c r="G23" s="148">
        <v>338.29</v>
      </c>
      <c r="H23" s="148">
        <v>11704834</v>
      </c>
      <c r="I23" s="16"/>
      <c r="J23" s="16"/>
      <c r="K23" s="16"/>
      <c r="L23" s="16"/>
      <c r="M23" s="5"/>
      <c r="N23" s="5"/>
      <c r="O23" s="5"/>
      <c r="P23" s="5"/>
      <c r="Q23" s="3"/>
    </row>
    <row r="24" spans="1:17" ht="10.5">
      <c r="A24" s="98">
        <v>4</v>
      </c>
      <c r="B24" s="27" t="s">
        <v>1143</v>
      </c>
      <c r="C24" s="148">
        <v>204.25</v>
      </c>
      <c r="D24" s="148">
        <v>7067050</v>
      </c>
      <c r="E24" s="5"/>
      <c r="F24" s="5"/>
      <c r="G24" s="148">
        <v>204.25</v>
      </c>
      <c r="H24" s="148">
        <v>7067050</v>
      </c>
      <c r="I24" s="16"/>
      <c r="J24" s="16"/>
      <c r="K24" s="16"/>
      <c r="L24" s="16"/>
      <c r="M24" s="5"/>
      <c r="N24" s="5"/>
      <c r="O24" s="5"/>
      <c r="P24" s="5"/>
      <c r="Q24" s="3"/>
    </row>
    <row r="25" spans="1:17" ht="14.25" customHeight="1">
      <c r="A25" s="98"/>
      <c r="B25" s="53" t="s">
        <v>2215</v>
      </c>
      <c r="C25" s="16"/>
      <c r="D25" s="11"/>
      <c r="E25" s="5"/>
      <c r="F25" s="5"/>
      <c r="G25" s="16"/>
      <c r="H25" s="16"/>
      <c r="I25" s="16"/>
      <c r="J25" s="16"/>
      <c r="K25" s="16"/>
      <c r="L25" s="16"/>
      <c r="M25" s="5"/>
      <c r="N25" s="5"/>
      <c r="O25" s="5"/>
      <c r="P25" s="5"/>
      <c r="Q25" s="3"/>
    </row>
    <row r="26" spans="1:17" ht="21">
      <c r="A26" s="98"/>
      <c r="B26" s="30" t="s">
        <v>2281</v>
      </c>
      <c r="C26" s="16">
        <f>SUM(C27:C31)</f>
        <v>3284.66</v>
      </c>
      <c r="D26" s="16">
        <f>SUM(D27:D31)</f>
        <v>113649236</v>
      </c>
      <c r="E26" s="16"/>
      <c r="F26" s="16"/>
      <c r="G26" s="16">
        <f>SUM(G27:G31)</f>
        <v>3284.66</v>
      </c>
      <c r="H26" s="16">
        <f>SUM(H27:H31)</f>
        <v>113649236</v>
      </c>
      <c r="I26" s="16"/>
      <c r="J26" s="16"/>
      <c r="K26" s="16"/>
      <c r="L26" s="16"/>
      <c r="M26" s="5"/>
      <c r="N26" s="5"/>
      <c r="O26" s="5"/>
      <c r="P26" s="5"/>
      <c r="Q26" s="3"/>
    </row>
    <row r="27" spans="1:17" ht="15" customHeight="1">
      <c r="A27" s="98">
        <v>5</v>
      </c>
      <c r="B27" s="27" t="s">
        <v>67</v>
      </c>
      <c r="C27" s="148">
        <v>662.4</v>
      </c>
      <c r="D27" s="148">
        <v>22919040</v>
      </c>
      <c r="E27" s="5"/>
      <c r="F27" s="5"/>
      <c r="G27" s="148">
        <v>662.4</v>
      </c>
      <c r="H27" s="148">
        <v>22919040</v>
      </c>
      <c r="I27" s="16"/>
      <c r="J27" s="16"/>
      <c r="K27" s="16"/>
      <c r="L27" s="16"/>
      <c r="M27" s="5"/>
      <c r="N27" s="5"/>
      <c r="O27" s="5"/>
      <c r="P27" s="5"/>
      <c r="Q27" s="3"/>
    </row>
    <row r="28" spans="1:17" ht="13.5" customHeight="1">
      <c r="A28" s="98">
        <v>6</v>
      </c>
      <c r="B28" s="27" t="s">
        <v>68</v>
      </c>
      <c r="C28" s="148">
        <v>731.4</v>
      </c>
      <c r="D28" s="148">
        <v>25306440</v>
      </c>
      <c r="E28" s="5"/>
      <c r="F28" s="5"/>
      <c r="G28" s="148">
        <v>731.4</v>
      </c>
      <c r="H28" s="148">
        <v>25306440</v>
      </c>
      <c r="I28" s="16"/>
      <c r="J28" s="16"/>
      <c r="K28" s="16"/>
      <c r="L28" s="16"/>
      <c r="M28" s="5"/>
      <c r="N28" s="5"/>
      <c r="O28" s="5"/>
      <c r="P28" s="5"/>
      <c r="Q28" s="3"/>
    </row>
    <row r="29" spans="1:17" ht="12.75" customHeight="1">
      <c r="A29" s="98">
        <v>7</v>
      </c>
      <c r="B29" s="27" t="s">
        <v>69</v>
      </c>
      <c r="C29" s="148">
        <v>626.92</v>
      </c>
      <c r="D29" s="148">
        <v>21691432</v>
      </c>
      <c r="E29" s="5"/>
      <c r="F29" s="5"/>
      <c r="G29" s="148">
        <v>626.92</v>
      </c>
      <c r="H29" s="148">
        <v>21691432</v>
      </c>
      <c r="I29" s="16"/>
      <c r="J29" s="16"/>
      <c r="K29" s="16"/>
      <c r="L29" s="16"/>
      <c r="M29" s="5"/>
      <c r="N29" s="5"/>
      <c r="O29" s="5"/>
      <c r="P29" s="5"/>
      <c r="Q29" s="3"/>
    </row>
    <row r="30" spans="1:17" ht="13.5" customHeight="1">
      <c r="A30" s="98">
        <v>8</v>
      </c>
      <c r="B30" s="27" t="s">
        <v>70</v>
      </c>
      <c r="C30" s="148">
        <v>617.73</v>
      </c>
      <c r="D30" s="148">
        <v>21373458</v>
      </c>
      <c r="E30" s="5"/>
      <c r="F30" s="5"/>
      <c r="G30" s="148">
        <v>617.73</v>
      </c>
      <c r="H30" s="148">
        <v>21373458</v>
      </c>
      <c r="I30" s="16"/>
      <c r="J30" s="16"/>
      <c r="K30" s="16"/>
      <c r="L30" s="16"/>
      <c r="M30" s="5"/>
      <c r="N30" s="5"/>
      <c r="O30" s="5"/>
      <c r="P30" s="5"/>
      <c r="Q30" s="3"/>
    </row>
    <row r="31" spans="1:17" ht="12" customHeight="1">
      <c r="A31" s="98">
        <v>9</v>
      </c>
      <c r="B31" s="27" t="s">
        <v>1655</v>
      </c>
      <c r="C31" s="148">
        <v>646.21</v>
      </c>
      <c r="D31" s="148">
        <v>22358866</v>
      </c>
      <c r="E31" s="5"/>
      <c r="F31" s="5"/>
      <c r="G31" s="148">
        <v>646.21</v>
      </c>
      <c r="H31" s="148">
        <v>22358866</v>
      </c>
      <c r="I31" s="16"/>
      <c r="J31" s="16"/>
      <c r="K31" s="16"/>
      <c r="L31" s="16"/>
      <c r="M31" s="5"/>
      <c r="N31" s="5"/>
      <c r="O31" s="5"/>
      <c r="P31" s="5"/>
      <c r="Q31" s="3"/>
    </row>
    <row r="32" spans="1:17" ht="12.75" customHeight="1">
      <c r="A32" s="98"/>
      <c r="B32" s="53" t="s">
        <v>24</v>
      </c>
      <c r="C32" s="16"/>
      <c r="D32" s="11"/>
      <c r="E32" s="5"/>
      <c r="F32" s="5"/>
      <c r="G32" s="16"/>
      <c r="H32" s="16"/>
      <c r="I32" s="16"/>
      <c r="J32" s="16"/>
      <c r="K32" s="16"/>
      <c r="L32" s="16"/>
      <c r="M32" s="5"/>
      <c r="N32" s="5"/>
      <c r="O32" s="5"/>
      <c r="P32" s="5"/>
      <c r="Q32" s="3"/>
    </row>
    <row r="33" spans="1:17" ht="21">
      <c r="A33" s="98"/>
      <c r="B33" s="53" t="s">
        <v>2216</v>
      </c>
      <c r="C33" s="16"/>
      <c r="D33" s="11"/>
      <c r="E33" s="5"/>
      <c r="F33" s="5"/>
      <c r="G33" s="16"/>
      <c r="H33" s="16"/>
      <c r="I33" s="16"/>
      <c r="J33" s="16"/>
      <c r="K33" s="16"/>
      <c r="L33" s="16"/>
      <c r="M33" s="5"/>
      <c r="N33" s="5"/>
      <c r="O33" s="5"/>
      <c r="P33" s="5"/>
      <c r="Q33" s="3"/>
    </row>
    <row r="34" spans="1:17" ht="21">
      <c r="A34" s="98"/>
      <c r="B34" s="30" t="s">
        <v>2282</v>
      </c>
      <c r="C34" s="16">
        <f>SUM(C35:C37)</f>
        <v>1264.7</v>
      </c>
      <c r="D34" s="16">
        <f>SUM(D35:D37)</f>
        <v>43758620</v>
      </c>
      <c r="E34" s="16"/>
      <c r="F34" s="16"/>
      <c r="G34" s="16">
        <f>SUM(G35:G37)</f>
        <v>1264.7</v>
      </c>
      <c r="H34" s="16">
        <f>SUM(H35:H37)</f>
        <v>43758620</v>
      </c>
      <c r="I34" s="16"/>
      <c r="J34" s="16"/>
      <c r="K34" s="16"/>
      <c r="L34" s="16"/>
      <c r="M34" s="5"/>
      <c r="N34" s="5"/>
      <c r="O34" s="5"/>
      <c r="P34" s="5"/>
      <c r="Q34" s="3"/>
    </row>
    <row r="35" spans="1:17" ht="10.5">
      <c r="A35" s="98">
        <v>10</v>
      </c>
      <c r="B35" s="27" t="s">
        <v>1137</v>
      </c>
      <c r="C35" s="148">
        <v>390.5</v>
      </c>
      <c r="D35" s="148">
        <v>13511300</v>
      </c>
      <c r="E35" s="5"/>
      <c r="F35" s="5"/>
      <c r="G35" s="148">
        <v>390.5</v>
      </c>
      <c r="H35" s="148">
        <v>13511300</v>
      </c>
      <c r="I35" s="16"/>
      <c r="J35" s="16"/>
      <c r="K35" s="16"/>
      <c r="L35" s="16"/>
      <c r="M35" s="5"/>
      <c r="N35" s="5"/>
      <c r="O35" s="5"/>
      <c r="P35" s="5"/>
      <c r="Q35" s="3"/>
    </row>
    <row r="36" spans="1:17" ht="10.5">
      <c r="A36" s="98">
        <v>11</v>
      </c>
      <c r="B36" s="27" t="s">
        <v>1138</v>
      </c>
      <c r="C36" s="148">
        <v>490.2</v>
      </c>
      <c r="D36" s="148">
        <v>16960920</v>
      </c>
      <c r="E36" s="5"/>
      <c r="F36" s="5"/>
      <c r="G36" s="148">
        <v>490.2</v>
      </c>
      <c r="H36" s="148">
        <v>16960920</v>
      </c>
      <c r="I36" s="16"/>
      <c r="J36" s="16"/>
      <c r="K36" s="16"/>
      <c r="L36" s="16"/>
      <c r="M36" s="5"/>
      <c r="N36" s="5"/>
      <c r="O36" s="5"/>
      <c r="P36" s="5"/>
      <c r="Q36" s="3"/>
    </row>
    <row r="37" spans="1:17" ht="10.5">
      <c r="A37" s="98">
        <v>12</v>
      </c>
      <c r="B37" s="27" t="s">
        <v>1139</v>
      </c>
      <c r="C37" s="148">
        <v>384</v>
      </c>
      <c r="D37" s="148">
        <v>13286400</v>
      </c>
      <c r="E37" s="5"/>
      <c r="F37" s="5"/>
      <c r="G37" s="148">
        <v>384</v>
      </c>
      <c r="H37" s="148">
        <v>13286400</v>
      </c>
      <c r="I37" s="16"/>
      <c r="J37" s="16"/>
      <c r="K37" s="16"/>
      <c r="L37" s="16"/>
      <c r="M37" s="5"/>
      <c r="N37" s="5"/>
      <c r="O37" s="5"/>
      <c r="P37" s="5"/>
      <c r="Q37" s="3"/>
    </row>
    <row r="38" spans="1:17" ht="12.75" customHeight="1">
      <c r="A38" s="98"/>
      <c r="B38" s="53" t="s">
        <v>25</v>
      </c>
      <c r="C38" s="16"/>
      <c r="D38" s="11"/>
      <c r="E38" s="5"/>
      <c r="F38" s="5"/>
      <c r="G38" s="16"/>
      <c r="H38" s="16"/>
      <c r="I38" s="16"/>
      <c r="J38" s="16"/>
      <c r="K38" s="16"/>
      <c r="L38" s="16"/>
      <c r="M38" s="5"/>
      <c r="N38" s="5"/>
      <c r="O38" s="5"/>
      <c r="P38" s="5"/>
      <c r="Q38" s="3"/>
    </row>
    <row r="39" spans="1:17" ht="10.5">
      <c r="A39" s="98"/>
      <c r="B39" s="53" t="s">
        <v>1434</v>
      </c>
      <c r="C39" s="16"/>
      <c r="D39" s="11"/>
      <c r="E39" s="5"/>
      <c r="F39" s="5"/>
      <c r="G39" s="16"/>
      <c r="H39" s="16"/>
      <c r="I39" s="16"/>
      <c r="J39" s="16"/>
      <c r="K39" s="16"/>
      <c r="L39" s="16"/>
      <c r="M39" s="5"/>
      <c r="N39" s="5"/>
      <c r="O39" s="5"/>
      <c r="P39" s="5"/>
      <c r="Q39" s="3"/>
    </row>
    <row r="40" spans="1:17" ht="21">
      <c r="A40" s="98"/>
      <c r="B40" s="30" t="s">
        <v>2283</v>
      </c>
      <c r="C40" s="16">
        <f>SUM(C41:C49)</f>
        <v>2766.38</v>
      </c>
      <c r="D40" s="11">
        <f>SUM(D41:D49)</f>
        <v>95716748</v>
      </c>
      <c r="E40" s="5"/>
      <c r="F40" s="5"/>
      <c r="G40" s="16">
        <f>SUM(G41:G49)</f>
        <v>2766.38</v>
      </c>
      <c r="H40" s="16">
        <f>SUM(H41:H49)</f>
        <v>95716748</v>
      </c>
      <c r="I40" s="16"/>
      <c r="J40" s="16"/>
      <c r="K40" s="16"/>
      <c r="L40" s="16"/>
      <c r="M40" s="5"/>
      <c r="N40" s="5"/>
      <c r="O40" s="5"/>
      <c r="P40" s="5"/>
      <c r="Q40" s="3"/>
    </row>
    <row r="41" spans="1:17" ht="10.5">
      <c r="A41" s="98">
        <v>13</v>
      </c>
      <c r="B41" s="27" t="s">
        <v>1450</v>
      </c>
      <c r="C41" s="148">
        <v>482.3</v>
      </c>
      <c r="D41" s="148">
        <v>16687580</v>
      </c>
      <c r="E41" s="5"/>
      <c r="F41" s="5"/>
      <c r="G41" s="148">
        <v>482.3</v>
      </c>
      <c r="H41" s="148">
        <v>16687580</v>
      </c>
      <c r="I41" s="16"/>
      <c r="J41" s="16"/>
      <c r="K41" s="16"/>
      <c r="L41" s="16"/>
      <c r="M41" s="5"/>
      <c r="N41" s="5"/>
      <c r="O41" s="5"/>
      <c r="P41" s="5"/>
      <c r="Q41" s="3"/>
    </row>
    <row r="42" spans="1:17" ht="10.5">
      <c r="A42" s="98">
        <v>14</v>
      </c>
      <c r="B42" s="27" t="s">
        <v>1451</v>
      </c>
      <c r="C42" s="148">
        <v>146.9</v>
      </c>
      <c r="D42" s="148">
        <v>5082740</v>
      </c>
      <c r="E42" s="5"/>
      <c r="F42" s="5"/>
      <c r="G42" s="148">
        <v>146.9</v>
      </c>
      <c r="H42" s="148">
        <v>5082740</v>
      </c>
      <c r="I42" s="16"/>
      <c r="J42" s="16"/>
      <c r="K42" s="16"/>
      <c r="L42" s="16"/>
      <c r="M42" s="5"/>
      <c r="N42" s="5"/>
      <c r="O42" s="5"/>
      <c r="P42" s="5"/>
      <c r="Q42" s="3"/>
    </row>
    <row r="43" spans="1:17" ht="10.5">
      <c r="A43" s="98">
        <v>15</v>
      </c>
      <c r="B43" s="27" t="s">
        <v>1452</v>
      </c>
      <c r="C43" s="148">
        <v>103.2</v>
      </c>
      <c r="D43" s="148">
        <v>3570720</v>
      </c>
      <c r="E43" s="5"/>
      <c r="F43" s="5"/>
      <c r="G43" s="148">
        <v>103.2</v>
      </c>
      <c r="H43" s="148">
        <v>3570720</v>
      </c>
      <c r="I43" s="16"/>
      <c r="J43" s="16"/>
      <c r="K43" s="16"/>
      <c r="L43" s="16"/>
      <c r="M43" s="5"/>
      <c r="N43" s="5"/>
      <c r="O43" s="5"/>
      <c r="P43" s="5"/>
      <c r="Q43" s="3"/>
    </row>
    <row r="44" spans="1:17" ht="10.5">
      <c r="A44" s="98">
        <v>16</v>
      </c>
      <c r="B44" s="27" t="s">
        <v>1453</v>
      </c>
      <c r="C44" s="148">
        <v>118.9</v>
      </c>
      <c r="D44" s="148">
        <v>4113940</v>
      </c>
      <c r="E44" s="5"/>
      <c r="F44" s="5"/>
      <c r="G44" s="148">
        <v>118.9</v>
      </c>
      <c r="H44" s="148">
        <v>4113940</v>
      </c>
      <c r="I44" s="16"/>
      <c r="J44" s="16"/>
      <c r="K44" s="16"/>
      <c r="L44" s="16"/>
      <c r="M44" s="5"/>
      <c r="N44" s="5"/>
      <c r="O44" s="5"/>
      <c r="P44" s="5"/>
      <c r="Q44" s="3"/>
    </row>
    <row r="45" spans="1:17" ht="12.75" customHeight="1">
      <c r="A45" s="98">
        <v>17</v>
      </c>
      <c r="B45" s="27" t="s">
        <v>1454</v>
      </c>
      <c r="C45" s="148">
        <v>158.5</v>
      </c>
      <c r="D45" s="148">
        <v>5484100</v>
      </c>
      <c r="E45" s="5"/>
      <c r="F45" s="5"/>
      <c r="G45" s="148">
        <v>158.5</v>
      </c>
      <c r="H45" s="148">
        <v>5484100</v>
      </c>
      <c r="I45" s="16"/>
      <c r="J45" s="16"/>
      <c r="K45" s="16"/>
      <c r="L45" s="16"/>
      <c r="M45" s="5"/>
      <c r="N45" s="5"/>
      <c r="O45" s="5"/>
      <c r="P45" s="5"/>
      <c r="Q45" s="3"/>
    </row>
    <row r="46" spans="1:17" ht="10.5">
      <c r="A46" s="98">
        <v>18</v>
      </c>
      <c r="B46" s="27" t="s">
        <v>1455</v>
      </c>
      <c r="C46" s="148">
        <v>460.6</v>
      </c>
      <c r="D46" s="148">
        <v>15936760</v>
      </c>
      <c r="E46" s="5"/>
      <c r="F46" s="5"/>
      <c r="G46" s="148">
        <v>460.6</v>
      </c>
      <c r="H46" s="148">
        <v>15936760</v>
      </c>
      <c r="I46" s="16"/>
      <c r="J46" s="16"/>
      <c r="K46" s="16"/>
      <c r="L46" s="16"/>
      <c r="M46" s="5"/>
      <c r="N46" s="5"/>
      <c r="O46" s="5"/>
      <c r="P46" s="5"/>
      <c r="Q46" s="3"/>
    </row>
    <row r="47" spans="1:17" ht="10.5">
      <c r="A47" s="98">
        <v>19</v>
      </c>
      <c r="B47" s="27" t="s">
        <v>1456</v>
      </c>
      <c r="C47" s="148">
        <v>442.4</v>
      </c>
      <c r="D47" s="148">
        <v>15307040</v>
      </c>
      <c r="E47" s="5"/>
      <c r="F47" s="5"/>
      <c r="G47" s="148">
        <v>442.4</v>
      </c>
      <c r="H47" s="148">
        <v>15307040</v>
      </c>
      <c r="I47" s="16"/>
      <c r="J47" s="16"/>
      <c r="K47" s="16"/>
      <c r="L47" s="16"/>
      <c r="M47" s="5"/>
      <c r="N47" s="5"/>
      <c r="O47" s="5"/>
      <c r="P47" s="5"/>
      <c r="Q47" s="3"/>
    </row>
    <row r="48" spans="1:17" ht="10.5">
      <c r="A48" s="98">
        <v>20</v>
      </c>
      <c r="B48" s="27" t="s">
        <v>1457</v>
      </c>
      <c r="C48" s="148">
        <v>427.58</v>
      </c>
      <c r="D48" s="148">
        <v>14794268</v>
      </c>
      <c r="E48" s="5"/>
      <c r="F48" s="5"/>
      <c r="G48" s="148">
        <v>427.58</v>
      </c>
      <c r="H48" s="148">
        <v>14794268</v>
      </c>
      <c r="I48" s="16"/>
      <c r="J48" s="16"/>
      <c r="K48" s="16"/>
      <c r="L48" s="16"/>
      <c r="M48" s="5"/>
      <c r="N48" s="5"/>
      <c r="O48" s="5"/>
      <c r="P48" s="5"/>
      <c r="Q48" s="3"/>
    </row>
    <row r="49" spans="1:17" ht="10.5">
      <c r="A49" s="98">
        <v>21</v>
      </c>
      <c r="B49" s="27" t="s">
        <v>1458</v>
      </c>
      <c r="C49" s="148">
        <v>426</v>
      </c>
      <c r="D49" s="148">
        <v>14739600</v>
      </c>
      <c r="E49" s="5"/>
      <c r="F49" s="5"/>
      <c r="G49" s="148">
        <v>426</v>
      </c>
      <c r="H49" s="148">
        <v>14739600</v>
      </c>
      <c r="I49" s="16"/>
      <c r="J49" s="16"/>
      <c r="K49" s="16"/>
      <c r="L49" s="16"/>
      <c r="M49" s="5"/>
      <c r="N49" s="5"/>
      <c r="O49" s="5"/>
      <c r="P49" s="5"/>
      <c r="Q49" s="3"/>
    </row>
    <row r="50" spans="1:17" ht="21">
      <c r="A50" s="98"/>
      <c r="B50" s="53" t="s">
        <v>1356</v>
      </c>
      <c r="C50" s="16"/>
      <c r="D50" s="11"/>
      <c r="E50" s="5"/>
      <c r="F50" s="5"/>
      <c r="G50" s="16"/>
      <c r="H50" s="16"/>
      <c r="I50" s="16"/>
      <c r="J50" s="16"/>
      <c r="K50" s="16"/>
      <c r="L50" s="16"/>
      <c r="M50" s="5"/>
      <c r="N50" s="5"/>
      <c r="O50" s="5"/>
      <c r="P50" s="5"/>
      <c r="Q50" s="3"/>
    </row>
    <row r="51" spans="1:17" ht="21">
      <c r="A51" s="98"/>
      <c r="B51" s="30" t="s">
        <v>2284</v>
      </c>
      <c r="C51" s="16">
        <f>SUM(C52:C62)</f>
        <v>1780.1000000000001</v>
      </c>
      <c r="D51" s="16">
        <f>SUM(D52:D62)</f>
        <v>61591460</v>
      </c>
      <c r="E51" s="16"/>
      <c r="F51" s="16"/>
      <c r="G51" s="16">
        <f>SUM(G52:G62)</f>
        <v>1780.1000000000001</v>
      </c>
      <c r="H51" s="16">
        <f>SUM(H52:H62)</f>
        <v>61591460</v>
      </c>
      <c r="I51" s="16"/>
      <c r="J51" s="16"/>
      <c r="K51" s="16"/>
      <c r="L51" s="16"/>
      <c r="M51" s="5"/>
      <c r="N51" s="5"/>
      <c r="O51" s="5"/>
      <c r="P51" s="5"/>
      <c r="Q51" s="3"/>
    </row>
    <row r="52" spans="1:17" ht="10.5">
      <c r="A52" s="98">
        <v>22</v>
      </c>
      <c r="B52" s="27" t="s">
        <v>53</v>
      </c>
      <c r="C52" s="148">
        <v>88.9</v>
      </c>
      <c r="D52" s="148">
        <v>3075940</v>
      </c>
      <c r="E52" s="5"/>
      <c r="F52" s="5"/>
      <c r="G52" s="148">
        <v>88.9</v>
      </c>
      <c r="H52" s="148">
        <v>3075940</v>
      </c>
      <c r="I52" s="16"/>
      <c r="J52" s="16"/>
      <c r="K52" s="16"/>
      <c r="L52" s="16"/>
      <c r="M52" s="5"/>
      <c r="N52" s="5"/>
      <c r="O52" s="5"/>
      <c r="P52" s="5"/>
      <c r="Q52" s="3"/>
    </row>
    <row r="53" spans="1:17" ht="10.5">
      <c r="A53" s="98">
        <v>23</v>
      </c>
      <c r="B53" s="27" t="s">
        <v>54</v>
      </c>
      <c r="C53" s="148">
        <v>166.2</v>
      </c>
      <c r="D53" s="148">
        <v>5750520</v>
      </c>
      <c r="E53" s="5"/>
      <c r="F53" s="5"/>
      <c r="G53" s="148">
        <v>166.2</v>
      </c>
      <c r="H53" s="148">
        <v>5750520</v>
      </c>
      <c r="I53" s="16"/>
      <c r="J53" s="16"/>
      <c r="K53" s="16"/>
      <c r="L53" s="16"/>
      <c r="M53" s="5"/>
      <c r="N53" s="5"/>
      <c r="O53" s="5"/>
      <c r="P53" s="5"/>
      <c r="Q53" s="3"/>
    </row>
    <row r="54" spans="1:17" ht="10.5">
      <c r="A54" s="98">
        <v>24</v>
      </c>
      <c r="B54" s="27" t="s">
        <v>55</v>
      </c>
      <c r="C54" s="148">
        <v>186.1</v>
      </c>
      <c r="D54" s="148">
        <v>6439060</v>
      </c>
      <c r="E54" s="5"/>
      <c r="F54" s="5"/>
      <c r="G54" s="148">
        <v>186.1</v>
      </c>
      <c r="H54" s="148">
        <v>6439060</v>
      </c>
      <c r="I54" s="16"/>
      <c r="J54" s="16"/>
      <c r="K54" s="16"/>
      <c r="L54" s="16"/>
      <c r="M54" s="5"/>
      <c r="N54" s="5"/>
      <c r="O54" s="5"/>
      <c r="P54" s="5"/>
      <c r="Q54" s="3"/>
    </row>
    <row r="55" spans="1:17" ht="10.5">
      <c r="A55" s="98">
        <v>25</v>
      </c>
      <c r="B55" s="27" t="s">
        <v>56</v>
      </c>
      <c r="C55" s="148">
        <v>243.5</v>
      </c>
      <c r="D55" s="148">
        <v>8425100</v>
      </c>
      <c r="E55" s="5"/>
      <c r="F55" s="5"/>
      <c r="G55" s="148">
        <v>243.5</v>
      </c>
      <c r="H55" s="148">
        <v>8425100</v>
      </c>
      <c r="I55" s="16"/>
      <c r="J55" s="16"/>
      <c r="K55" s="16"/>
      <c r="L55" s="16"/>
      <c r="M55" s="5"/>
      <c r="N55" s="5"/>
      <c r="O55" s="5"/>
      <c r="P55" s="5"/>
      <c r="Q55" s="3"/>
    </row>
    <row r="56" spans="1:17" ht="10.5">
      <c r="A56" s="98">
        <v>26</v>
      </c>
      <c r="B56" s="27" t="s">
        <v>57</v>
      </c>
      <c r="C56" s="148">
        <v>228.7</v>
      </c>
      <c r="D56" s="148">
        <v>7913020</v>
      </c>
      <c r="E56" s="5"/>
      <c r="F56" s="5"/>
      <c r="G56" s="148">
        <v>228.7</v>
      </c>
      <c r="H56" s="148">
        <v>7913020</v>
      </c>
      <c r="I56" s="16"/>
      <c r="J56" s="16"/>
      <c r="K56" s="16"/>
      <c r="L56" s="16"/>
      <c r="M56" s="5"/>
      <c r="N56" s="5"/>
      <c r="O56" s="5"/>
      <c r="P56" s="5"/>
      <c r="Q56" s="3"/>
    </row>
    <row r="57" spans="1:17" ht="10.5">
      <c r="A57" s="98">
        <v>27</v>
      </c>
      <c r="B57" s="27" t="s">
        <v>58</v>
      </c>
      <c r="C57" s="148">
        <v>45.6</v>
      </c>
      <c r="D57" s="148">
        <v>1577760</v>
      </c>
      <c r="E57" s="5"/>
      <c r="F57" s="5"/>
      <c r="G57" s="148">
        <v>45.6</v>
      </c>
      <c r="H57" s="148">
        <v>1577760</v>
      </c>
      <c r="I57" s="16"/>
      <c r="J57" s="16"/>
      <c r="K57" s="16"/>
      <c r="L57" s="16"/>
      <c r="M57" s="5"/>
      <c r="N57" s="5"/>
      <c r="O57" s="5"/>
      <c r="P57" s="5"/>
      <c r="Q57" s="3"/>
    </row>
    <row r="58" spans="1:17" ht="10.5">
      <c r="A58" s="98">
        <v>28</v>
      </c>
      <c r="B58" s="27" t="s">
        <v>59</v>
      </c>
      <c r="C58" s="148">
        <v>87.5</v>
      </c>
      <c r="D58" s="148">
        <v>3027500</v>
      </c>
      <c r="E58" s="5"/>
      <c r="F58" s="5"/>
      <c r="G58" s="148">
        <v>87.5</v>
      </c>
      <c r="H58" s="148">
        <v>3027500</v>
      </c>
      <c r="I58" s="16"/>
      <c r="J58" s="16"/>
      <c r="K58" s="16"/>
      <c r="L58" s="16"/>
      <c r="M58" s="5"/>
      <c r="N58" s="5"/>
      <c r="O58" s="5"/>
      <c r="P58" s="5"/>
      <c r="Q58" s="3"/>
    </row>
    <row r="59" spans="1:17" ht="10.5">
      <c r="A59" s="98">
        <v>29</v>
      </c>
      <c r="B59" s="27" t="s">
        <v>60</v>
      </c>
      <c r="C59" s="148">
        <v>229.4</v>
      </c>
      <c r="D59" s="148">
        <v>7937240</v>
      </c>
      <c r="E59" s="5"/>
      <c r="F59" s="5"/>
      <c r="G59" s="148">
        <v>229.4</v>
      </c>
      <c r="H59" s="148">
        <v>7937240</v>
      </c>
      <c r="I59" s="16"/>
      <c r="J59" s="16"/>
      <c r="K59" s="16"/>
      <c r="L59" s="16"/>
      <c r="M59" s="5"/>
      <c r="N59" s="5"/>
      <c r="O59" s="5"/>
      <c r="P59" s="5"/>
      <c r="Q59" s="3"/>
    </row>
    <row r="60" spans="1:17" ht="10.5">
      <c r="A60" s="98">
        <v>30</v>
      </c>
      <c r="B60" s="27" t="s">
        <v>61</v>
      </c>
      <c r="C60" s="148">
        <v>54.8</v>
      </c>
      <c r="D60" s="148">
        <v>1896080</v>
      </c>
      <c r="E60" s="5"/>
      <c r="F60" s="5"/>
      <c r="G60" s="148">
        <v>54.8</v>
      </c>
      <c r="H60" s="148">
        <v>1896080</v>
      </c>
      <c r="I60" s="16"/>
      <c r="J60" s="16"/>
      <c r="K60" s="16"/>
      <c r="L60" s="16"/>
      <c r="M60" s="5"/>
      <c r="N60" s="5"/>
      <c r="O60" s="5"/>
      <c r="P60" s="5"/>
      <c r="Q60" s="3"/>
    </row>
    <row r="61" spans="1:17" ht="12" customHeight="1">
      <c r="A61" s="31">
        <v>31</v>
      </c>
      <c r="B61" s="27" t="s">
        <v>62</v>
      </c>
      <c r="C61" s="148">
        <v>214.2</v>
      </c>
      <c r="D61" s="148">
        <v>7411320</v>
      </c>
      <c r="E61" s="5"/>
      <c r="F61" s="5"/>
      <c r="G61" s="148">
        <v>214.2</v>
      </c>
      <c r="H61" s="148">
        <v>7411320</v>
      </c>
      <c r="I61" s="16"/>
      <c r="J61" s="16"/>
      <c r="K61" s="16"/>
      <c r="L61" s="16"/>
      <c r="M61" s="5"/>
      <c r="N61" s="5"/>
      <c r="O61" s="5"/>
      <c r="P61" s="5"/>
      <c r="Q61" s="3"/>
    </row>
    <row r="62" spans="1:17" ht="12" customHeight="1">
      <c r="A62" s="98">
        <v>32</v>
      </c>
      <c r="B62" s="27" t="s">
        <v>63</v>
      </c>
      <c r="C62" s="148">
        <v>235.2</v>
      </c>
      <c r="D62" s="148">
        <v>8137920</v>
      </c>
      <c r="E62" s="5"/>
      <c r="F62" s="5"/>
      <c r="G62" s="148">
        <v>235.2</v>
      </c>
      <c r="H62" s="148">
        <v>8137920</v>
      </c>
      <c r="I62" s="16"/>
      <c r="J62" s="16"/>
      <c r="K62" s="16"/>
      <c r="L62" s="16"/>
      <c r="M62" s="5"/>
      <c r="N62" s="5"/>
      <c r="O62" s="5"/>
      <c r="P62" s="5"/>
      <c r="Q62" s="3"/>
    </row>
    <row r="63" spans="1:17" ht="21">
      <c r="A63" s="98"/>
      <c r="B63" s="53" t="s">
        <v>2221</v>
      </c>
      <c r="C63" s="16"/>
      <c r="D63" s="11"/>
      <c r="E63" s="5"/>
      <c r="F63" s="5"/>
      <c r="G63" s="16"/>
      <c r="H63" s="16"/>
      <c r="I63" s="16"/>
      <c r="J63" s="16"/>
      <c r="K63" s="16"/>
      <c r="L63" s="16"/>
      <c r="M63" s="5"/>
      <c r="N63" s="5"/>
      <c r="O63" s="5"/>
      <c r="P63" s="5"/>
      <c r="Q63" s="3"/>
    </row>
    <row r="64" spans="1:17" ht="21">
      <c r="A64" s="98"/>
      <c r="B64" s="30" t="s">
        <v>2285</v>
      </c>
      <c r="C64" s="16">
        <f>SUM(C65:C72)</f>
        <v>2663.2000000000003</v>
      </c>
      <c r="D64" s="16">
        <f>SUM(D65:D72)</f>
        <v>92146720</v>
      </c>
      <c r="E64" s="5"/>
      <c r="F64" s="5"/>
      <c r="G64" s="16">
        <f>SUM(G65:G72)</f>
        <v>2663.2000000000003</v>
      </c>
      <c r="H64" s="16">
        <f>SUM(H65:H72)</f>
        <v>92146720</v>
      </c>
      <c r="I64" s="16"/>
      <c r="J64" s="16"/>
      <c r="K64" s="16"/>
      <c r="L64" s="16"/>
      <c r="M64" s="5"/>
      <c r="N64" s="5"/>
      <c r="O64" s="5"/>
      <c r="P64" s="5"/>
      <c r="Q64" s="3"/>
    </row>
    <row r="65" spans="1:17" ht="10.5">
      <c r="A65" s="98">
        <v>33</v>
      </c>
      <c r="B65" s="27" t="s">
        <v>1775</v>
      </c>
      <c r="C65" s="148">
        <v>179.6</v>
      </c>
      <c r="D65" s="148">
        <v>6214160</v>
      </c>
      <c r="E65" s="5"/>
      <c r="F65" s="5"/>
      <c r="G65" s="148">
        <v>179.6</v>
      </c>
      <c r="H65" s="148">
        <v>6214160</v>
      </c>
      <c r="I65" s="16"/>
      <c r="J65" s="16"/>
      <c r="K65" s="16"/>
      <c r="L65" s="16"/>
      <c r="M65" s="5"/>
      <c r="N65" s="5"/>
      <c r="O65" s="5"/>
      <c r="P65" s="5"/>
      <c r="Q65" s="3"/>
    </row>
    <row r="66" spans="1:17" ht="10.5">
      <c r="A66" s="98">
        <v>34</v>
      </c>
      <c r="B66" s="27" t="s">
        <v>1776</v>
      </c>
      <c r="C66" s="148">
        <v>486.8</v>
      </c>
      <c r="D66" s="148">
        <v>16843280</v>
      </c>
      <c r="E66" s="5"/>
      <c r="F66" s="5"/>
      <c r="G66" s="148">
        <v>486.8</v>
      </c>
      <c r="H66" s="148">
        <v>16843280</v>
      </c>
      <c r="I66" s="16"/>
      <c r="J66" s="16"/>
      <c r="K66" s="16"/>
      <c r="L66" s="16"/>
      <c r="M66" s="5"/>
      <c r="N66" s="5"/>
      <c r="O66" s="5"/>
      <c r="P66" s="5"/>
      <c r="Q66" s="3"/>
    </row>
    <row r="67" spans="1:17" ht="10.5">
      <c r="A67" s="98">
        <v>35</v>
      </c>
      <c r="B67" s="27" t="s">
        <v>1777</v>
      </c>
      <c r="C67" s="148">
        <v>525.9</v>
      </c>
      <c r="D67" s="148">
        <v>18196140</v>
      </c>
      <c r="E67" s="5"/>
      <c r="F67" s="5"/>
      <c r="G67" s="148">
        <v>525.9</v>
      </c>
      <c r="H67" s="148">
        <v>18196140</v>
      </c>
      <c r="I67" s="16"/>
      <c r="J67" s="16"/>
      <c r="K67" s="16"/>
      <c r="L67" s="16"/>
      <c r="M67" s="5"/>
      <c r="N67" s="5"/>
      <c r="O67" s="5"/>
      <c r="P67" s="5"/>
      <c r="Q67" s="3"/>
    </row>
    <row r="68" spans="1:17" ht="10.5">
      <c r="A68" s="98">
        <v>36</v>
      </c>
      <c r="B68" s="27" t="s">
        <v>1778</v>
      </c>
      <c r="C68" s="148">
        <v>512.2</v>
      </c>
      <c r="D68" s="148">
        <v>17722120</v>
      </c>
      <c r="E68" s="5"/>
      <c r="F68" s="5"/>
      <c r="G68" s="148">
        <v>512.2</v>
      </c>
      <c r="H68" s="148">
        <v>17722120</v>
      </c>
      <c r="I68" s="16"/>
      <c r="J68" s="16"/>
      <c r="K68" s="16"/>
      <c r="L68" s="16"/>
      <c r="M68" s="5"/>
      <c r="N68" s="5"/>
      <c r="O68" s="5"/>
      <c r="P68" s="5"/>
      <c r="Q68" s="3"/>
    </row>
    <row r="69" spans="1:17" ht="10.5">
      <c r="A69" s="98">
        <v>37</v>
      </c>
      <c r="B69" s="27" t="s">
        <v>1779</v>
      </c>
      <c r="C69" s="148">
        <v>204.9</v>
      </c>
      <c r="D69" s="148">
        <v>7089540</v>
      </c>
      <c r="E69" s="5"/>
      <c r="F69" s="5"/>
      <c r="G69" s="148">
        <v>204.9</v>
      </c>
      <c r="H69" s="148">
        <v>7089540</v>
      </c>
      <c r="I69" s="16"/>
      <c r="J69" s="16"/>
      <c r="K69" s="16"/>
      <c r="L69" s="16"/>
      <c r="M69" s="5"/>
      <c r="N69" s="5"/>
      <c r="O69" s="5"/>
      <c r="P69" s="5"/>
      <c r="Q69" s="3"/>
    </row>
    <row r="70" spans="1:17" ht="10.5">
      <c r="A70" s="98">
        <v>38</v>
      </c>
      <c r="B70" s="27" t="s">
        <v>1780</v>
      </c>
      <c r="C70" s="148">
        <v>171.4</v>
      </c>
      <c r="D70" s="148">
        <v>5930440</v>
      </c>
      <c r="E70" s="5"/>
      <c r="F70" s="5"/>
      <c r="G70" s="148">
        <v>171.4</v>
      </c>
      <c r="H70" s="148">
        <v>5930440</v>
      </c>
      <c r="I70" s="16"/>
      <c r="J70" s="16"/>
      <c r="K70" s="16"/>
      <c r="L70" s="16"/>
      <c r="M70" s="5"/>
      <c r="N70" s="5"/>
      <c r="O70" s="5"/>
      <c r="P70" s="5"/>
      <c r="Q70" s="3"/>
    </row>
    <row r="71" spans="1:17" ht="10.5">
      <c r="A71" s="98">
        <v>39</v>
      </c>
      <c r="B71" s="27" t="s">
        <v>1781</v>
      </c>
      <c r="C71" s="148">
        <v>171.9</v>
      </c>
      <c r="D71" s="148">
        <v>5947740</v>
      </c>
      <c r="E71" s="5"/>
      <c r="F71" s="5"/>
      <c r="G71" s="148">
        <v>171.9</v>
      </c>
      <c r="H71" s="148">
        <v>5947740</v>
      </c>
      <c r="I71" s="16"/>
      <c r="J71" s="16"/>
      <c r="K71" s="16"/>
      <c r="L71" s="16"/>
      <c r="M71" s="5"/>
      <c r="N71" s="5"/>
      <c r="O71" s="5"/>
      <c r="P71" s="5"/>
      <c r="Q71" s="3"/>
    </row>
    <row r="72" spans="1:17" ht="10.5">
      <c r="A72" s="98">
        <v>40</v>
      </c>
      <c r="B72" s="27" t="s">
        <v>1782</v>
      </c>
      <c r="C72" s="148">
        <v>410.5</v>
      </c>
      <c r="D72" s="148">
        <v>14203300</v>
      </c>
      <c r="E72" s="5"/>
      <c r="F72" s="5"/>
      <c r="G72" s="148">
        <v>410.5</v>
      </c>
      <c r="H72" s="148">
        <v>14203300</v>
      </c>
      <c r="I72" s="16"/>
      <c r="J72" s="16"/>
      <c r="K72" s="16"/>
      <c r="L72" s="16"/>
      <c r="M72" s="5"/>
      <c r="N72" s="5"/>
      <c r="O72" s="5"/>
      <c r="P72" s="5"/>
      <c r="Q72" s="3"/>
    </row>
    <row r="73" spans="1:17" ht="12" customHeight="1">
      <c r="A73" s="98"/>
      <c r="B73" s="53" t="s">
        <v>854</v>
      </c>
      <c r="C73" s="16"/>
      <c r="D73" s="11"/>
      <c r="E73" s="5"/>
      <c r="F73" s="5"/>
      <c r="G73" s="16"/>
      <c r="H73" s="16"/>
      <c r="I73" s="16"/>
      <c r="J73" s="16"/>
      <c r="K73" s="16"/>
      <c r="L73" s="16"/>
      <c r="M73" s="5"/>
      <c r="N73" s="5"/>
      <c r="O73" s="5"/>
      <c r="P73" s="5"/>
      <c r="Q73" s="3"/>
    </row>
    <row r="74" spans="1:17" ht="21">
      <c r="A74" s="98"/>
      <c r="B74" s="53" t="s">
        <v>239</v>
      </c>
      <c r="C74" s="16"/>
      <c r="D74" s="11"/>
      <c r="E74" s="5"/>
      <c r="F74" s="5"/>
      <c r="G74" s="16"/>
      <c r="H74" s="16"/>
      <c r="I74" s="16"/>
      <c r="J74" s="16"/>
      <c r="K74" s="16"/>
      <c r="L74" s="16"/>
      <c r="M74" s="5"/>
      <c r="N74" s="5"/>
      <c r="O74" s="5"/>
      <c r="P74" s="5"/>
      <c r="Q74" s="3"/>
    </row>
    <row r="75" spans="1:17" ht="21">
      <c r="A75" s="98"/>
      <c r="B75" s="30" t="s">
        <v>2286</v>
      </c>
      <c r="C75" s="16">
        <f>SUM(C76:C85)</f>
        <v>1625.0999999999997</v>
      </c>
      <c r="D75" s="16">
        <f>SUM(D76:D85)</f>
        <v>56228460</v>
      </c>
      <c r="E75" s="16"/>
      <c r="F75" s="16"/>
      <c r="G75" s="16">
        <f>SUM(G76:G85)</f>
        <v>1625.0999999999997</v>
      </c>
      <c r="H75" s="16">
        <f>SUM(H76:H85)</f>
        <v>56228460</v>
      </c>
      <c r="I75" s="16"/>
      <c r="J75" s="16"/>
      <c r="K75" s="16"/>
      <c r="L75" s="16"/>
      <c r="M75" s="5"/>
      <c r="N75" s="5"/>
      <c r="O75" s="5"/>
      <c r="P75" s="5"/>
      <c r="Q75" s="3"/>
    </row>
    <row r="76" spans="1:17" ht="10.5">
      <c r="A76" s="98">
        <v>41</v>
      </c>
      <c r="B76" s="27" t="s">
        <v>1930</v>
      </c>
      <c r="C76" s="148">
        <v>57.9</v>
      </c>
      <c r="D76" s="148">
        <v>2003340</v>
      </c>
      <c r="E76" s="5"/>
      <c r="F76" s="5"/>
      <c r="G76" s="148">
        <v>57.9</v>
      </c>
      <c r="H76" s="148">
        <v>2003340</v>
      </c>
      <c r="I76" s="16"/>
      <c r="J76" s="16"/>
      <c r="K76" s="16"/>
      <c r="L76" s="16"/>
      <c r="M76" s="5"/>
      <c r="N76" s="5"/>
      <c r="O76" s="5"/>
      <c r="P76" s="5"/>
      <c r="Q76" s="3"/>
    </row>
    <row r="77" spans="1:17" ht="10.5">
      <c r="A77" s="98">
        <v>42</v>
      </c>
      <c r="B77" s="27" t="s">
        <v>1931</v>
      </c>
      <c r="C77" s="148">
        <v>71.7</v>
      </c>
      <c r="D77" s="148">
        <v>2480820</v>
      </c>
      <c r="E77" s="5"/>
      <c r="F77" s="5"/>
      <c r="G77" s="148">
        <v>71.7</v>
      </c>
      <c r="H77" s="148">
        <v>2480820</v>
      </c>
      <c r="I77" s="16"/>
      <c r="J77" s="16"/>
      <c r="K77" s="16"/>
      <c r="L77" s="16"/>
      <c r="M77" s="5"/>
      <c r="N77" s="5"/>
      <c r="O77" s="5"/>
      <c r="P77" s="5"/>
      <c r="Q77" s="3"/>
    </row>
    <row r="78" spans="1:17" ht="10.5">
      <c r="A78" s="98">
        <v>43</v>
      </c>
      <c r="B78" s="27" t="s">
        <v>1932</v>
      </c>
      <c r="C78" s="148">
        <v>399.5</v>
      </c>
      <c r="D78" s="148">
        <v>13822700</v>
      </c>
      <c r="E78" s="5"/>
      <c r="F78" s="5"/>
      <c r="G78" s="148">
        <v>399.5</v>
      </c>
      <c r="H78" s="148">
        <v>13822700</v>
      </c>
      <c r="I78" s="16"/>
      <c r="J78" s="16"/>
      <c r="K78" s="16"/>
      <c r="L78" s="16"/>
      <c r="M78" s="5"/>
      <c r="N78" s="5"/>
      <c r="O78" s="5"/>
      <c r="P78" s="5"/>
      <c r="Q78" s="3"/>
    </row>
    <row r="79" spans="1:17" ht="10.5">
      <c r="A79" s="98">
        <v>44</v>
      </c>
      <c r="B79" s="27" t="s">
        <v>1933</v>
      </c>
      <c r="C79" s="148">
        <v>166.7</v>
      </c>
      <c r="D79" s="148">
        <v>5767820</v>
      </c>
      <c r="E79" s="5"/>
      <c r="F79" s="5"/>
      <c r="G79" s="148">
        <v>166.7</v>
      </c>
      <c r="H79" s="148">
        <v>5767820</v>
      </c>
      <c r="I79" s="16"/>
      <c r="J79" s="16"/>
      <c r="K79" s="16"/>
      <c r="L79" s="16"/>
      <c r="M79" s="5"/>
      <c r="N79" s="5"/>
      <c r="O79" s="5"/>
      <c r="P79" s="5"/>
      <c r="Q79" s="3"/>
    </row>
    <row r="80" spans="1:17" ht="10.5">
      <c r="A80" s="98">
        <v>45</v>
      </c>
      <c r="B80" s="27" t="s">
        <v>1934</v>
      </c>
      <c r="C80" s="148">
        <v>166.4</v>
      </c>
      <c r="D80" s="148">
        <v>5757440</v>
      </c>
      <c r="E80" s="5"/>
      <c r="F80" s="5"/>
      <c r="G80" s="148">
        <v>166.4</v>
      </c>
      <c r="H80" s="148">
        <v>5757440</v>
      </c>
      <c r="I80" s="16"/>
      <c r="J80" s="16"/>
      <c r="K80" s="16"/>
      <c r="L80" s="16"/>
      <c r="M80" s="5"/>
      <c r="N80" s="5"/>
      <c r="O80" s="5"/>
      <c r="P80" s="5"/>
      <c r="Q80" s="3"/>
    </row>
    <row r="81" spans="1:17" ht="10.5">
      <c r="A81" s="98">
        <v>46</v>
      </c>
      <c r="B81" s="27" t="s">
        <v>1935</v>
      </c>
      <c r="C81" s="148">
        <v>85.5</v>
      </c>
      <c r="D81" s="148">
        <v>2958300</v>
      </c>
      <c r="E81" s="5"/>
      <c r="F81" s="5"/>
      <c r="G81" s="148">
        <v>85.5</v>
      </c>
      <c r="H81" s="148">
        <v>2958300</v>
      </c>
      <c r="I81" s="16"/>
      <c r="J81" s="16"/>
      <c r="K81" s="16"/>
      <c r="L81" s="16"/>
      <c r="M81" s="5"/>
      <c r="N81" s="5"/>
      <c r="O81" s="5"/>
      <c r="P81" s="5"/>
      <c r="Q81" s="3"/>
    </row>
    <row r="82" spans="1:17" ht="10.5">
      <c r="A82" s="98">
        <v>47</v>
      </c>
      <c r="B82" s="27" t="s">
        <v>1936</v>
      </c>
      <c r="C82" s="148">
        <v>102</v>
      </c>
      <c r="D82" s="148">
        <v>3529200</v>
      </c>
      <c r="E82" s="5"/>
      <c r="F82" s="5"/>
      <c r="G82" s="148">
        <v>102</v>
      </c>
      <c r="H82" s="148">
        <v>3529200</v>
      </c>
      <c r="I82" s="16"/>
      <c r="J82" s="16"/>
      <c r="K82" s="16"/>
      <c r="L82" s="16"/>
      <c r="M82" s="5"/>
      <c r="N82" s="5"/>
      <c r="O82" s="5"/>
      <c r="P82" s="5"/>
      <c r="Q82" s="3"/>
    </row>
    <row r="83" spans="1:17" ht="10.5">
      <c r="A83" s="98">
        <v>48</v>
      </c>
      <c r="B83" s="27" t="s">
        <v>1937</v>
      </c>
      <c r="C83" s="148">
        <v>102.3</v>
      </c>
      <c r="D83" s="148">
        <v>3539580</v>
      </c>
      <c r="E83" s="5"/>
      <c r="F83" s="5"/>
      <c r="G83" s="148">
        <v>102.3</v>
      </c>
      <c r="H83" s="148">
        <v>3539580</v>
      </c>
      <c r="I83" s="16"/>
      <c r="J83" s="16"/>
      <c r="K83" s="16"/>
      <c r="L83" s="16"/>
      <c r="M83" s="5"/>
      <c r="N83" s="5"/>
      <c r="O83" s="5"/>
      <c r="P83" s="5"/>
      <c r="Q83" s="3"/>
    </row>
    <row r="84" spans="1:17" ht="10.5">
      <c r="A84" s="98">
        <v>49</v>
      </c>
      <c r="B84" s="27" t="s">
        <v>1938</v>
      </c>
      <c r="C84" s="148">
        <v>306.5</v>
      </c>
      <c r="D84" s="148">
        <v>10604900</v>
      </c>
      <c r="E84" s="5"/>
      <c r="F84" s="5"/>
      <c r="G84" s="148">
        <v>306.5</v>
      </c>
      <c r="H84" s="148">
        <v>10604900</v>
      </c>
      <c r="I84" s="16"/>
      <c r="J84" s="16"/>
      <c r="K84" s="16"/>
      <c r="L84" s="16"/>
      <c r="M84" s="5"/>
      <c r="N84" s="5"/>
      <c r="O84" s="5"/>
      <c r="P84" s="5"/>
      <c r="Q84" s="3"/>
    </row>
    <row r="85" spans="1:17" ht="10.5">
      <c r="A85" s="98">
        <v>50</v>
      </c>
      <c r="B85" s="27" t="s">
        <v>1939</v>
      </c>
      <c r="C85" s="148">
        <v>166.6</v>
      </c>
      <c r="D85" s="148">
        <v>5764360</v>
      </c>
      <c r="E85" s="5"/>
      <c r="F85" s="5"/>
      <c r="G85" s="148">
        <v>166.6</v>
      </c>
      <c r="H85" s="148">
        <v>5764360</v>
      </c>
      <c r="I85" s="16"/>
      <c r="J85" s="16"/>
      <c r="K85" s="16"/>
      <c r="L85" s="16"/>
      <c r="M85" s="5"/>
      <c r="N85" s="5"/>
      <c r="O85" s="5"/>
      <c r="P85" s="5"/>
      <c r="Q85" s="3"/>
    </row>
    <row r="86" spans="1:17" ht="21">
      <c r="A86" s="98"/>
      <c r="B86" s="53" t="s">
        <v>240</v>
      </c>
      <c r="C86" s="16"/>
      <c r="D86" s="11"/>
      <c r="E86" s="5"/>
      <c r="F86" s="5"/>
      <c r="G86" s="16"/>
      <c r="H86" s="16"/>
      <c r="I86" s="16"/>
      <c r="J86" s="16"/>
      <c r="K86" s="16"/>
      <c r="L86" s="16"/>
      <c r="M86" s="5"/>
      <c r="N86" s="5"/>
      <c r="O86" s="5"/>
      <c r="P86" s="5"/>
      <c r="Q86" s="3"/>
    </row>
    <row r="87" spans="1:17" ht="21">
      <c r="A87" s="98"/>
      <c r="B87" s="30" t="s">
        <v>2287</v>
      </c>
      <c r="C87" s="16">
        <f>SUM(C88:C99)</f>
        <v>3317.16</v>
      </c>
      <c r="D87" s="16">
        <f>SUM(D88:D99)</f>
        <v>114773736</v>
      </c>
      <c r="E87" s="16"/>
      <c r="F87" s="16"/>
      <c r="G87" s="16">
        <f>SUM(G88:G99)</f>
        <v>3317.16</v>
      </c>
      <c r="H87" s="16">
        <f>SUM(H88:H99)</f>
        <v>114773736</v>
      </c>
      <c r="I87" s="16"/>
      <c r="J87" s="16"/>
      <c r="K87" s="16"/>
      <c r="L87" s="16"/>
      <c r="M87" s="5"/>
      <c r="N87" s="5"/>
      <c r="O87" s="5"/>
      <c r="P87" s="5"/>
      <c r="Q87" s="3"/>
    </row>
    <row r="88" spans="1:17" ht="10.5">
      <c r="A88" s="98">
        <v>51</v>
      </c>
      <c r="B88" s="27" t="s">
        <v>1940</v>
      </c>
      <c r="C88" s="148">
        <v>329.69</v>
      </c>
      <c r="D88" s="148">
        <v>11407274</v>
      </c>
      <c r="E88" s="5"/>
      <c r="F88" s="5"/>
      <c r="G88" s="148">
        <v>329.69</v>
      </c>
      <c r="H88" s="148">
        <v>11407274</v>
      </c>
      <c r="I88" s="16"/>
      <c r="J88" s="16"/>
      <c r="K88" s="16"/>
      <c r="L88" s="16"/>
      <c r="M88" s="5"/>
      <c r="N88" s="5"/>
      <c r="O88" s="5"/>
      <c r="P88" s="5"/>
      <c r="Q88" s="3"/>
    </row>
    <row r="89" spans="1:17" ht="10.5">
      <c r="A89" s="98">
        <v>52</v>
      </c>
      <c r="B89" s="27" t="s">
        <v>1941</v>
      </c>
      <c r="C89" s="148">
        <v>134.56</v>
      </c>
      <c r="D89" s="148">
        <v>4655776</v>
      </c>
      <c r="E89" s="5"/>
      <c r="F89" s="5"/>
      <c r="G89" s="148">
        <v>134.56</v>
      </c>
      <c r="H89" s="148">
        <v>4655776</v>
      </c>
      <c r="I89" s="16"/>
      <c r="J89" s="16"/>
      <c r="K89" s="16"/>
      <c r="L89" s="16"/>
      <c r="M89" s="5"/>
      <c r="N89" s="5"/>
      <c r="O89" s="5"/>
      <c r="P89" s="5"/>
      <c r="Q89" s="3"/>
    </row>
    <row r="90" spans="1:17" ht="10.5">
      <c r="A90" s="98">
        <v>53</v>
      </c>
      <c r="B90" s="27" t="s">
        <v>1942</v>
      </c>
      <c r="C90" s="148">
        <v>317.85</v>
      </c>
      <c r="D90" s="148">
        <v>10997610</v>
      </c>
      <c r="E90" s="5"/>
      <c r="F90" s="5"/>
      <c r="G90" s="148">
        <v>317.85</v>
      </c>
      <c r="H90" s="148">
        <v>10997610</v>
      </c>
      <c r="I90" s="16"/>
      <c r="J90" s="16"/>
      <c r="K90" s="16"/>
      <c r="L90" s="16"/>
      <c r="M90" s="5"/>
      <c r="N90" s="5"/>
      <c r="O90" s="5"/>
      <c r="P90" s="5"/>
      <c r="Q90" s="3"/>
    </row>
    <row r="91" spans="1:17" ht="10.5">
      <c r="A91" s="98">
        <v>54</v>
      </c>
      <c r="B91" s="27" t="s">
        <v>1943</v>
      </c>
      <c r="C91" s="148">
        <v>78.24</v>
      </c>
      <c r="D91" s="148">
        <v>2707104</v>
      </c>
      <c r="E91" s="5"/>
      <c r="F91" s="5"/>
      <c r="G91" s="148">
        <v>78.24</v>
      </c>
      <c r="H91" s="148">
        <v>2707104</v>
      </c>
      <c r="I91" s="16"/>
      <c r="J91" s="16"/>
      <c r="K91" s="16"/>
      <c r="L91" s="16"/>
      <c r="M91" s="5"/>
      <c r="N91" s="5"/>
      <c r="O91" s="5"/>
      <c r="P91" s="5"/>
      <c r="Q91" s="3"/>
    </row>
    <row r="92" spans="1:17" ht="10.5">
      <c r="A92" s="98">
        <v>55</v>
      </c>
      <c r="B92" s="27" t="s">
        <v>1944</v>
      </c>
      <c r="C92" s="148">
        <v>334.74</v>
      </c>
      <c r="D92" s="148">
        <v>11582004</v>
      </c>
      <c r="E92" s="5"/>
      <c r="F92" s="5"/>
      <c r="G92" s="148">
        <v>334.74</v>
      </c>
      <c r="H92" s="148">
        <v>11582004</v>
      </c>
      <c r="I92" s="16"/>
      <c r="J92" s="16"/>
      <c r="K92" s="16"/>
      <c r="L92" s="16"/>
      <c r="M92" s="5"/>
      <c r="N92" s="5"/>
      <c r="O92" s="5"/>
      <c r="P92" s="5"/>
      <c r="Q92" s="3"/>
    </row>
    <row r="93" spans="1:17" ht="10.5">
      <c r="A93" s="98">
        <v>56</v>
      </c>
      <c r="B93" s="27" t="s">
        <v>1945</v>
      </c>
      <c r="C93" s="148">
        <v>145.12</v>
      </c>
      <c r="D93" s="148">
        <v>5021152</v>
      </c>
      <c r="E93" s="5"/>
      <c r="F93" s="5"/>
      <c r="G93" s="148">
        <v>145.12</v>
      </c>
      <c r="H93" s="148">
        <v>5021152</v>
      </c>
      <c r="I93" s="16"/>
      <c r="J93" s="16"/>
      <c r="K93" s="16"/>
      <c r="L93" s="16"/>
      <c r="M93" s="5"/>
      <c r="N93" s="5"/>
      <c r="O93" s="5"/>
      <c r="P93" s="5"/>
      <c r="Q93" s="3"/>
    </row>
    <row r="94" spans="1:17" ht="10.5">
      <c r="A94" s="98">
        <v>57</v>
      </c>
      <c r="B94" s="27" t="s">
        <v>1946</v>
      </c>
      <c r="C94" s="148">
        <v>330.29</v>
      </c>
      <c r="D94" s="148">
        <v>11428034</v>
      </c>
      <c r="E94" s="5"/>
      <c r="F94" s="5"/>
      <c r="G94" s="148">
        <v>330.29</v>
      </c>
      <c r="H94" s="148">
        <v>11428034</v>
      </c>
      <c r="I94" s="16"/>
      <c r="J94" s="16"/>
      <c r="K94" s="16"/>
      <c r="L94" s="16"/>
      <c r="M94" s="5"/>
      <c r="N94" s="5"/>
      <c r="O94" s="5"/>
      <c r="P94" s="5"/>
      <c r="Q94" s="3"/>
    </row>
    <row r="95" spans="1:17" ht="10.5">
      <c r="A95" s="98">
        <v>58</v>
      </c>
      <c r="B95" s="27" t="s">
        <v>1947</v>
      </c>
      <c r="C95" s="148">
        <v>426.9</v>
      </c>
      <c r="D95" s="148">
        <v>14770740</v>
      </c>
      <c r="E95" s="5"/>
      <c r="F95" s="5"/>
      <c r="G95" s="148">
        <v>426.9</v>
      </c>
      <c r="H95" s="148">
        <v>14770740</v>
      </c>
      <c r="I95" s="16"/>
      <c r="J95" s="16"/>
      <c r="K95" s="16"/>
      <c r="L95" s="16"/>
      <c r="M95" s="5"/>
      <c r="N95" s="5"/>
      <c r="O95" s="5"/>
      <c r="P95" s="5"/>
      <c r="Q95" s="3"/>
    </row>
    <row r="96" spans="1:17" ht="10.5">
      <c r="A96" s="98">
        <v>59</v>
      </c>
      <c r="B96" s="27" t="s">
        <v>1948</v>
      </c>
      <c r="C96" s="148">
        <v>410.76</v>
      </c>
      <c r="D96" s="148">
        <v>14212296</v>
      </c>
      <c r="E96" s="5"/>
      <c r="F96" s="5"/>
      <c r="G96" s="148">
        <v>410.76</v>
      </c>
      <c r="H96" s="148">
        <v>14212296</v>
      </c>
      <c r="I96" s="16"/>
      <c r="J96" s="16"/>
      <c r="K96" s="16"/>
      <c r="L96" s="16"/>
      <c r="M96" s="5"/>
      <c r="N96" s="5"/>
      <c r="O96" s="5"/>
      <c r="P96" s="5"/>
      <c r="Q96" s="3"/>
    </row>
    <row r="97" spans="1:17" ht="10.5">
      <c r="A97" s="98">
        <v>60</v>
      </c>
      <c r="B97" s="27" t="s">
        <v>1949</v>
      </c>
      <c r="C97" s="148">
        <v>326.46</v>
      </c>
      <c r="D97" s="148">
        <v>11295516</v>
      </c>
      <c r="E97" s="5"/>
      <c r="F97" s="5"/>
      <c r="G97" s="148">
        <v>326.46</v>
      </c>
      <c r="H97" s="148">
        <v>11295516</v>
      </c>
      <c r="I97" s="16"/>
      <c r="J97" s="16"/>
      <c r="K97" s="16"/>
      <c r="L97" s="16"/>
      <c r="M97" s="5"/>
      <c r="N97" s="5"/>
      <c r="O97" s="5"/>
      <c r="P97" s="5"/>
      <c r="Q97" s="3"/>
    </row>
    <row r="98" spans="1:17" ht="10.5">
      <c r="A98" s="98">
        <v>61</v>
      </c>
      <c r="B98" s="27" t="s">
        <v>1950</v>
      </c>
      <c r="C98" s="148">
        <v>345.55</v>
      </c>
      <c r="D98" s="148">
        <v>11956030</v>
      </c>
      <c r="E98" s="5"/>
      <c r="F98" s="5"/>
      <c r="G98" s="148">
        <v>345.55</v>
      </c>
      <c r="H98" s="148">
        <v>11956030</v>
      </c>
      <c r="I98" s="16"/>
      <c r="J98" s="16"/>
      <c r="K98" s="16"/>
      <c r="L98" s="16"/>
      <c r="M98" s="5"/>
      <c r="N98" s="5"/>
      <c r="O98" s="5"/>
      <c r="P98" s="5"/>
      <c r="Q98" s="3"/>
    </row>
    <row r="99" spans="1:17" ht="10.5">
      <c r="A99" s="98">
        <v>62</v>
      </c>
      <c r="B99" s="27" t="s">
        <v>1951</v>
      </c>
      <c r="C99" s="148">
        <v>137</v>
      </c>
      <c r="D99" s="148">
        <v>4740200</v>
      </c>
      <c r="E99" s="5"/>
      <c r="F99" s="5"/>
      <c r="G99" s="148">
        <v>137</v>
      </c>
      <c r="H99" s="148">
        <v>4740200</v>
      </c>
      <c r="I99" s="16"/>
      <c r="J99" s="16"/>
      <c r="K99" s="16"/>
      <c r="L99" s="16"/>
      <c r="M99" s="5"/>
      <c r="N99" s="5"/>
      <c r="O99" s="5"/>
      <c r="P99" s="5"/>
      <c r="Q99" s="3"/>
    </row>
    <row r="100" spans="1:17" ht="21">
      <c r="A100" s="98"/>
      <c r="B100" s="53" t="s">
        <v>1295</v>
      </c>
      <c r="C100" s="16"/>
      <c r="D100" s="11"/>
      <c r="E100" s="5"/>
      <c r="F100" s="5"/>
      <c r="G100" s="16"/>
      <c r="H100" s="16"/>
      <c r="I100" s="16"/>
      <c r="J100" s="16"/>
      <c r="K100" s="16"/>
      <c r="L100" s="16"/>
      <c r="M100" s="5"/>
      <c r="N100" s="5"/>
      <c r="O100" s="5"/>
      <c r="P100" s="5"/>
      <c r="Q100" s="3"/>
    </row>
    <row r="101" spans="1:17" ht="21">
      <c r="A101" s="98"/>
      <c r="B101" s="30" t="s">
        <v>2283</v>
      </c>
      <c r="C101" s="16">
        <f>SUM(C102:C110)</f>
        <v>4024.3999999999996</v>
      </c>
      <c r="D101" s="16">
        <f>SUM(D102:D110)</f>
        <v>139244240</v>
      </c>
      <c r="E101" s="16"/>
      <c r="F101" s="16"/>
      <c r="G101" s="16">
        <f>SUM(G102:G110)</f>
        <v>4024.3999999999996</v>
      </c>
      <c r="H101" s="16">
        <f>SUM(H102:H110)</f>
        <v>139244240</v>
      </c>
      <c r="I101" s="16"/>
      <c r="J101" s="16"/>
      <c r="K101" s="16"/>
      <c r="L101" s="16"/>
      <c r="M101" s="5"/>
      <c r="N101" s="5"/>
      <c r="O101" s="5"/>
      <c r="P101" s="5"/>
      <c r="Q101" s="3"/>
    </row>
    <row r="102" spans="1:17" ht="10.5">
      <c r="A102" s="98">
        <v>63</v>
      </c>
      <c r="B102" s="27" t="s">
        <v>1233</v>
      </c>
      <c r="C102" s="148">
        <v>335.7</v>
      </c>
      <c r="D102" s="148">
        <v>11615220</v>
      </c>
      <c r="E102" s="5"/>
      <c r="F102" s="5"/>
      <c r="G102" s="148">
        <v>335.7</v>
      </c>
      <c r="H102" s="148">
        <v>11615220</v>
      </c>
      <c r="I102" s="16"/>
      <c r="J102" s="16"/>
      <c r="K102" s="16"/>
      <c r="L102" s="16"/>
      <c r="M102" s="5"/>
      <c r="N102" s="5"/>
      <c r="O102" s="5"/>
      <c r="P102" s="5"/>
      <c r="Q102" s="3"/>
    </row>
    <row r="103" spans="1:17" ht="10.5">
      <c r="A103" s="98">
        <v>64</v>
      </c>
      <c r="B103" s="27" t="s">
        <v>1234</v>
      </c>
      <c r="C103" s="148">
        <v>600.8</v>
      </c>
      <c r="D103" s="148">
        <v>20787680</v>
      </c>
      <c r="E103" s="5"/>
      <c r="F103" s="5"/>
      <c r="G103" s="148">
        <v>600.8</v>
      </c>
      <c r="H103" s="148">
        <v>20787680</v>
      </c>
      <c r="I103" s="16"/>
      <c r="J103" s="16"/>
      <c r="K103" s="16"/>
      <c r="L103" s="16"/>
      <c r="M103" s="5"/>
      <c r="N103" s="5"/>
      <c r="O103" s="5"/>
      <c r="P103" s="5"/>
      <c r="Q103" s="3"/>
    </row>
    <row r="104" spans="1:17" ht="10.5">
      <c r="A104" s="98">
        <v>65</v>
      </c>
      <c r="B104" s="27" t="s">
        <v>1235</v>
      </c>
      <c r="C104" s="148">
        <v>336.4</v>
      </c>
      <c r="D104" s="148">
        <v>11639440</v>
      </c>
      <c r="E104" s="5"/>
      <c r="F104" s="5"/>
      <c r="G104" s="148">
        <v>336.4</v>
      </c>
      <c r="H104" s="148">
        <v>11639440</v>
      </c>
      <c r="I104" s="16"/>
      <c r="J104" s="16"/>
      <c r="K104" s="16"/>
      <c r="L104" s="16"/>
      <c r="M104" s="5"/>
      <c r="N104" s="5"/>
      <c r="O104" s="5"/>
      <c r="P104" s="5"/>
      <c r="Q104" s="3"/>
    </row>
    <row r="105" spans="1:17" ht="10.5">
      <c r="A105" s="98">
        <v>66</v>
      </c>
      <c r="B105" s="27" t="s">
        <v>1236</v>
      </c>
      <c r="C105" s="148">
        <v>339.3</v>
      </c>
      <c r="D105" s="148">
        <v>11739780</v>
      </c>
      <c r="E105" s="5"/>
      <c r="F105" s="5"/>
      <c r="G105" s="148">
        <v>339.3</v>
      </c>
      <c r="H105" s="148">
        <v>11739780</v>
      </c>
      <c r="I105" s="16"/>
      <c r="J105" s="16"/>
      <c r="K105" s="16"/>
      <c r="L105" s="16"/>
      <c r="M105" s="5"/>
      <c r="N105" s="5"/>
      <c r="O105" s="5"/>
      <c r="P105" s="5"/>
      <c r="Q105" s="3"/>
    </row>
    <row r="106" spans="1:17" ht="10.5">
      <c r="A106" s="98">
        <v>67</v>
      </c>
      <c r="B106" s="27" t="s">
        <v>1237</v>
      </c>
      <c r="C106" s="148">
        <v>602.5</v>
      </c>
      <c r="D106" s="148">
        <v>20846500</v>
      </c>
      <c r="E106" s="5"/>
      <c r="F106" s="5"/>
      <c r="G106" s="148">
        <v>602.5</v>
      </c>
      <c r="H106" s="148">
        <v>20846500</v>
      </c>
      <c r="I106" s="16"/>
      <c r="J106" s="16"/>
      <c r="K106" s="16"/>
      <c r="L106" s="16"/>
      <c r="M106" s="5"/>
      <c r="N106" s="5"/>
      <c r="O106" s="5"/>
      <c r="P106" s="5"/>
      <c r="Q106" s="3"/>
    </row>
    <row r="107" spans="1:17" ht="10.5">
      <c r="A107" s="98">
        <v>68</v>
      </c>
      <c r="B107" s="27" t="s">
        <v>1238</v>
      </c>
      <c r="C107" s="148">
        <v>349.5</v>
      </c>
      <c r="D107" s="148">
        <v>12092700</v>
      </c>
      <c r="E107" s="5"/>
      <c r="F107" s="5"/>
      <c r="G107" s="148">
        <v>349.5</v>
      </c>
      <c r="H107" s="148">
        <v>12092700</v>
      </c>
      <c r="I107" s="16"/>
      <c r="J107" s="16"/>
      <c r="K107" s="16"/>
      <c r="L107" s="16"/>
      <c r="M107" s="5"/>
      <c r="N107" s="5"/>
      <c r="O107" s="5"/>
      <c r="P107" s="5"/>
      <c r="Q107" s="3"/>
    </row>
    <row r="108" spans="1:17" ht="10.5">
      <c r="A108" s="98">
        <v>69</v>
      </c>
      <c r="B108" s="27" t="s">
        <v>1239</v>
      </c>
      <c r="C108" s="148">
        <v>556.9</v>
      </c>
      <c r="D108" s="148">
        <v>19268740</v>
      </c>
      <c r="E108" s="5"/>
      <c r="F108" s="5"/>
      <c r="G108" s="148">
        <v>556.9</v>
      </c>
      <c r="H108" s="148">
        <v>19268740</v>
      </c>
      <c r="I108" s="16"/>
      <c r="J108" s="16"/>
      <c r="K108" s="16"/>
      <c r="L108" s="16"/>
      <c r="M108" s="5"/>
      <c r="N108" s="5"/>
      <c r="O108" s="5"/>
      <c r="P108" s="5"/>
      <c r="Q108" s="3"/>
    </row>
    <row r="109" spans="1:17" ht="10.5">
      <c r="A109" s="98">
        <v>70</v>
      </c>
      <c r="B109" s="27" t="s">
        <v>1240</v>
      </c>
      <c r="C109" s="148">
        <v>347.1</v>
      </c>
      <c r="D109" s="148">
        <v>12009660</v>
      </c>
      <c r="E109" s="5"/>
      <c r="F109" s="5"/>
      <c r="G109" s="148">
        <v>347.1</v>
      </c>
      <c r="H109" s="148">
        <v>12009660</v>
      </c>
      <c r="I109" s="16"/>
      <c r="J109" s="16"/>
      <c r="K109" s="16"/>
      <c r="L109" s="16"/>
      <c r="M109" s="5"/>
      <c r="N109" s="5"/>
      <c r="O109" s="5"/>
      <c r="P109" s="5"/>
      <c r="Q109" s="3"/>
    </row>
    <row r="110" spans="1:17" ht="10.5">
      <c r="A110" s="98">
        <v>71</v>
      </c>
      <c r="B110" s="27" t="s">
        <v>1241</v>
      </c>
      <c r="C110" s="148">
        <v>556.2</v>
      </c>
      <c r="D110" s="148">
        <v>19244520</v>
      </c>
      <c r="E110" s="5"/>
      <c r="F110" s="5"/>
      <c r="G110" s="148">
        <v>556.2</v>
      </c>
      <c r="H110" s="148">
        <v>19244520</v>
      </c>
      <c r="I110" s="16"/>
      <c r="J110" s="16"/>
      <c r="K110" s="16"/>
      <c r="L110" s="16"/>
      <c r="M110" s="5"/>
      <c r="N110" s="5"/>
      <c r="O110" s="5"/>
      <c r="P110" s="5"/>
      <c r="Q110" s="3"/>
    </row>
    <row r="111" spans="1:17" ht="16.5" customHeight="1">
      <c r="A111" s="98"/>
      <c r="B111" s="29" t="s">
        <v>133</v>
      </c>
      <c r="C111" s="16"/>
      <c r="D111" s="11"/>
      <c r="E111" s="5"/>
      <c r="F111" s="5"/>
      <c r="G111" s="16"/>
      <c r="H111" s="16"/>
      <c r="I111" s="16"/>
      <c r="J111" s="16"/>
      <c r="K111" s="16"/>
      <c r="L111" s="16"/>
      <c r="M111" s="5"/>
      <c r="N111" s="5"/>
      <c r="O111" s="5"/>
      <c r="P111" s="5"/>
      <c r="Q111" s="3"/>
    </row>
    <row r="112" spans="1:17" ht="21">
      <c r="A112" s="98"/>
      <c r="B112" s="53" t="s">
        <v>1296</v>
      </c>
      <c r="C112" s="16"/>
      <c r="D112" s="11"/>
      <c r="E112" s="5"/>
      <c r="F112" s="5"/>
      <c r="G112" s="16"/>
      <c r="H112" s="16"/>
      <c r="I112" s="16"/>
      <c r="J112" s="16"/>
      <c r="K112" s="16"/>
      <c r="L112" s="16"/>
      <c r="M112" s="5"/>
      <c r="N112" s="5"/>
      <c r="O112" s="5"/>
      <c r="P112" s="5"/>
      <c r="Q112" s="3"/>
    </row>
    <row r="113" spans="1:17" ht="21">
      <c r="A113" s="98"/>
      <c r="B113" s="30" t="s">
        <v>2285</v>
      </c>
      <c r="C113" s="16">
        <f>SUM(C114:C121)</f>
        <v>1344.03</v>
      </c>
      <c r="D113" s="16">
        <f>SUM(D114:D121)</f>
        <v>46503438</v>
      </c>
      <c r="E113" s="16"/>
      <c r="F113" s="16"/>
      <c r="G113" s="16">
        <f>SUM(G114:G121)</f>
        <v>1344.03</v>
      </c>
      <c r="H113" s="16">
        <f>SUM(H114:H121)</f>
        <v>46503438</v>
      </c>
      <c r="I113" s="16"/>
      <c r="J113" s="16"/>
      <c r="K113" s="16"/>
      <c r="L113" s="16"/>
      <c r="M113" s="5"/>
      <c r="N113" s="5"/>
      <c r="O113" s="5"/>
      <c r="P113" s="5"/>
      <c r="Q113" s="3"/>
    </row>
    <row r="114" spans="1:17" ht="10.5">
      <c r="A114" s="98">
        <v>72</v>
      </c>
      <c r="B114" s="27" t="s">
        <v>1459</v>
      </c>
      <c r="C114" s="148">
        <v>84.85</v>
      </c>
      <c r="D114" s="148">
        <v>2935810</v>
      </c>
      <c r="E114" s="5"/>
      <c r="F114" s="5"/>
      <c r="G114" s="148">
        <v>84.85</v>
      </c>
      <c r="H114" s="148">
        <v>2935810</v>
      </c>
      <c r="I114" s="16"/>
      <c r="J114" s="16"/>
      <c r="K114" s="16"/>
      <c r="L114" s="16"/>
      <c r="M114" s="5"/>
      <c r="N114" s="5"/>
      <c r="O114" s="5"/>
      <c r="P114" s="5"/>
      <c r="Q114" s="3"/>
    </row>
    <row r="115" spans="1:17" ht="10.5">
      <c r="A115" s="98">
        <v>73</v>
      </c>
      <c r="B115" s="27" t="s">
        <v>1460</v>
      </c>
      <c r="C115" s="148">
        <v>105.77</v>
      </c>
      <c r="D115" s="148">
        <v>3659642</v>
      </c>
      <c r="E115" s="5"/>
      <c r="F115" s="5"/>
      <c r="G115" s="148">
        <v>105.77</v>
      </c>
      <c r="H115" s="148">
        <v>3659642</v>
      </c>
      <c r="I115" s="16"/>
      <c r="J115" s="16"/>
      <c r="K115" s="16"/>
      <c r="L115" s="16"/>
      <c r="M115" s="5"/>
      <c r="N115" s="5"/>
      <c r="O115" s="5"/>
      <c r="P115" s="5"/>
      <c r="Q115" s="3"/>
    </row>
    <row r="116" spans="1:17" ht="10.5">
      <c r="A116" s="98">
        <v>74</v>
      </c>
      <c r="B116" s="27" t="s">
        <v>1461</v>
      </c>
      <c r="C116" s="148">
        <v>126.3</v>
      </c>
      <c r="D116" s="148">
        <v>4369980</v>
      </c>
      <c r="E116" s="5"/>
      <c r="F116" s="5"/>
      <c r="G116" s="148">
        <v>126.3</v>
      </c>
      <c r="H116" s="148">
        <v>4369980</v>
      </c>
      <c r="I116" s="16"/>
      <c r="J116" s="16"/>
      <c r="K116" s="16"/>
      <c r="L116" s="16"/>
      <c r="M116" s="5"/>
      <c r="N116" s="5"/>
      <c r="O116" s="5"/>
      <c r="P116" s="5"/>
      <c r="Q116" s="3"/>
    </row>
    <row r="117" spans="1:17" ht="10.5">
      <c r="A117" s="98">
        <v>75</v>
      </c>
      <c r="B117" s="27" t="s">
        <v>1495</v>
      </c>
      <c r="C117" s="148">
        <v>191.22</v>
      </c>
      <c r="D117" s="148">
        <v>6616212</v>
      </c>
      <c r="E117" s="5"/>
      <c r="F117" s="5"/>
      <c r="G117" s="148">
        <v>191.22</v>
      </c>
      <c r="H117" s="148">
        <v>6616212</v>
      </c>
      <c r="I117" s="16"/>
      <c r="J117" s="16"/>
      <c r="K117" s="16"/>
      <c r="L117" s="16"/>
      <c r="M117" s="5"/>
      <c r="N117" s="5"/>
      <c r="O117" s="5"/>
      <c r="P117" s="5"/>
      <c r="Q117" s="3"/>
    </row>
    <row r="118" spans="1:17" ht="10.5">
      <c r="A118" s="98">
        <v>76</v>
      </c>
      <c r="B118" s="27" t="s">
        <v>1496</v>
      </c>
      <c r="C118" s="148">
        <v>230.09</v>
      </c>
      <c r="D118" s="148">
        <v>7961114</v>
      </c>
      <c r="E118" s="5"/>
      <c r="F118" s="5"/>
      <c r="G118" s="148">
        <v>230.09</v>
      </c>
      <c r="H118" s="148">
        <v>7961114</v>
      </c>
      <c r="I118" s="16"/>
      <c r="J118" s="16"/>
      <c r="K118" s="16"/>
      <c r="L118" s="16"/>
      <c r="M118" s="5"/>
      <c r="N118" s="5"/>
      <c r="O118" s="5"/>
      <c r="P118" s="5"/>
      <c r="Q118" s="3"/>
    </row>
    <row r="119" spans="1:17" ht="10.5">
      <c r="A119" s="98">
        <v>77</v>
      </c>
      <c r="B119" s="27" t="s">
        <v>1497</v>
      </c>
      <c r="C119" s="148">
        <v>134.45</v>
      </c>
      <c r="D119" s="148">
        <v>4651970</v>
      </c>
      <c r="E119" s="5"/>
      <c r="F119" s="5"/>
      <c r="G119" s="148">
        <v>134.45</v>
      </c>
      <c r="H119" s="148">
        <v>4651970</v>
      </c>
      <c r="I119" s="16"/>
      <c r="J119" s="16"/>
      <c r="K119" s="16"/>
      <c r="L119" s="16"/>
      <c r="M119" s="5"/>
      <c r="N119" s="5"/>
      <c r="O119" s="5"/>
      <c r="P119" s="5"/>
      <c r="Q119" s="3"/>
    </row>
    <row r="120" spans="1:17" ht="10.5">
      <c r="A120" s="98">
        <v>78</v>
      </c>
      <c r="B120" s="27" t="s">
        <v>1498</v>
      </c>
      <c r="C120" s="148">
        <v>319.55</v>
      </c>
      <c r="D120" s="148">
        <v>11056430</v>
      </c>
      <c r="E120" s="5"/>
      <c r="F120" s="5"/>
      <c r="G120" s="148">
        <v>319.55</v>
      </c>
      <c r="H120" s="148">
        <v>11056430</v>
      </c>
      <c r="I120" s="16"/>
      <c r="J120" s="16"/>
      <c r="K120" s="16"/>
      <c r="L120" s="16"/>
      <c r="M120" s="5"/>
      <c r="N120" s="5"/>
      <c r="O120" s="5"/>
      <c r="P120" s="5"/>
      <c r="Q120" s="3"/>
    </row>
    <row r="121" spans="1:17" ht="10.5">
      <c r="A121" s="98">
        <v>79</v>
      </c>
      <c r="B121" s="27" t="s">
        <v>1499</v>
      </c>
      <c r="C121" s="148">
        <v>151.8</v>
      </c>
      <c r="D121" s="148">
        <v>5252280</v>
      </c>
      <c r="E121" s="5"/>
      <c r="F121" s="5"/>
      <c r="G121" s="148">
        <v>151.8</v>
      </c>
      <c r="H121" s="148">
        <v>5252280</v>
      </c>
      <c r="I121" s="16"/>
      <c r="J121" s="16"/>
      <c r="K121" s="16"/>
      <c r="L121" s="16"/>
      <c r="M121" s="5"/>
      <c r="N121" s="5"/>
      <c r="O121" s="5"/>
      <c r="P121" s="5"/>
      <c r="Q121" s="3"/>
    </row>
    <row r="122" spans="1:17" ht="15" customHeight="1">
      <c r="A122" s="98"/>
      <c r="B122" s="29" t="s">
        <v>132</v>
      </c>
      <c r="C122" s="16"/>
      <c r="D122" s="11"/>
      <c r="E122" s="5"/>
      <c r="F122" s="5"/>
      <c r="G122" s="16"/>
      <c r="H122" s="16"/>
      <c r="I122" s="16"/>
      <c r="J122" s="16"/>
      <c r="K122" s="16"/>
      <c r="L122" s="16"/>
      <c r="M122" s="5"/>
      <c r="N122" s="5"/>
      <c r="O122" s="5"/>
      <c r="P122" s="5"/>
      <c r="Q122" s="3"/>
    </row>
    <row r="123" spans="1:17" ht="21">
      <c r="A123" s="98"/>
      <c r="B123" s="53" t="s">
        <v>1894</v>
      </c>
      <c r="C123" s="16"/>
      <c r="D123" s="11"/>
      <c r="E123" s="5"/>
      <c r="F123" s="5"/>
      <c r="G123" s="16"/>
      <c r="H123" s="16"/>
      <c r="I123" s="16"/>
      <c r="J123" s="16"/>
      <c r="K123" s="16"/>
      <c r="L123" s="16"/>
      <c r="M123" s="5"/>
      <c r="N123" s="5"/>
      <c r="O123" s="5"/>
      <c r="P123" s="5"/>
      <c r="Q123" s="3"/>
    </row>
    <row r="124" spans="1:17" ht="21">
      <c r="A124" s="98"/>
      <c r="B124" s="30" t="s">
        <v>2212</v>
      </c>
      <c r="C124" s="16">
        <f>SUM(C125:C130)</f>
        <v>2873.2000000000003</v>
      </c>
      <c r="D124" s="16">
        <f>SUM(D125:D130)</f>
        <v>99412720</v>
      </c>
      <c r="E124" s="16"/>
      <c r="F124" s="16"/>
      <c r="G124" s="16">
        <f>SUM(G125:G130)</f>
        <v>2873.2000000000003</v>
      </c>
      <c r="H124" s="16">
        <f>SUM(H125:H130)</f>
        <v>99412720</v>
      </c>
      <c r="I124" s="16"/>
      <c r="J124" s="16"/>
      <c r="K124" s="16"/>
      <c r="L124" s="16"/>
      <c r="M124" s="5"/>
      <c r="N124" s="5"/>
      <c r="O124" s="5"/>
      <c r="P124" s="5"/>
      <c r="Q124" s="3"/>
    </row>
    <row r="125" spans="1:17" ht="10.5">
      <c r="A125" s="98">
        <v>80</v>
      </c>
      <c r="B125" s="27" t="s">
        <v>1952</v>
      </c>
      <c r="C125" s="148">
        <v>147.67</v>
      </c>
      <c r="D125" s="148">
        <v>5109382</v>
      </c>
      <c r="E125" s="5"/>
      <c r="F125" s="5"/>
      <c r="G125" s="148">
        <v>147.67</v>
      </c>
      <c r="H125" s="148">
        <v>5109382</v>
      </c>
      <c r="I125" s="16"/>
      <c r="J125" s="16"/>
      <c r="K125" s="16"/>
      <c r="L125" s="16"/>
      <c r="M125" s="5"/>
      <c r="N125" s="5"/>
      <c r="O125" s="5"/>
      <c r="P125" s="5"/>
      <c r="Q125" s="3"/>
    </row>
    <row r="126" spans="1:17" ht="10.5">
      <c r="A126" s="98">
        <v>81</v>
      </c>
      <c r="B126" s="27" t="s">
        <v>1953</v>
      </c>
      <c r="C126" s="148">
        <v>1272.93</v>
      </c>
      <c r="D126" s="148">
        <v>44043378</v>
      </c>
      <c r="E126" s="5"/>
      <c r="F126" s="5"/>
      <c r="G126" s="148">
        <v>1272.93</v>
      </c>
      <c r="H126" s="148">
        <v>44043378</v>
      </c>
      <c r="I126" s="16"/>
      <c r="J126" s="16"/>
      <c r="K126" s="16"/>
      <c r="L126" s="16"/>
      <c r="M126" s="5"/>
      <c r="N126" s="5"/>
      <c r="O126" s="5"/>
      <c r="P126" s="5"/>
      <c r="Q126" s="3"/>
    </row>
    <row r="127" spans="1:17" ht="10.5">
      <c r="A127" s="98">
        <v>82</v>
      </c>
      <c r="B127" s="27" t="s">
        <v>1954</v>
      </c>
      <c r="C127" s="148">
        <v>1227.86</v>
      </c>
      <c r="D127" s="148">
        <v>42483956</v>
      </c>
      <c r="E127" s="5"/>
      <c r="F127" s="5"/>
      <c r="G127" s="148">
        <v>1227.86</v>
      </c>
      <c r="H127" s="148">
        <v>42483956</v>
      </c>
      <c r="I127" s="16"/>
      <c r="J127" s="16"/>
      <c r="K127" s="16"/>
      <c r="L127" s="16"/>
      <c r="M127" s="5"/>
      <c r="N127" s="5"/>
      <c r="O127" s="5"/>
      <c r="P127" s="5"/>
      <c r="Q127" s="3"/>
    </row>
    <row r="128" spans="1:17" ht="10.5">
      <c r="A128" s="99">
        <v>83</v>
      </c>
      <c r="B128" s="27" t="s">
        <v>1770</v>
      </c>
      <c r="C128" s="148">
        <v>102.5</v>
      </c>
      <c r="D128" s="148">
        <v>3546500</v>
      </c>
      <c r="E128" s="5"/>
      <c r="F128" s="5"/>
      <c r="G128" s="148">
        <v>102.5</v>
      </c>
      <c r="H128" s="148">
        <v>3546500</v>
      </c>
      <c r="I128" s="16"/>
      <c r="J128" s="16"/>
      <c r="K128" s="16"/>
      <c r="L128" s="16"/>
      <c r="M128" s="5"/>
      <c r="N128" s="5"/>
      <c r="O128" s="5"/>
      <c r="P128" s="5"/>
      <c r="Q128" s="3"/>
    </row>
    <row r="129" spans="1:17" ht="10.5">
      <c r="A129" s="98">
        <v>84</v>
      </c>
      <c r="B129" s="27" t="s">
        <v>1771</v>
      </c>
      <c r="C129" s="148">
        <v>61.55</v>
      </c>
      <c r="D129" s="148">
        <v>2129630</v>
      </c>
      <c r="E129" s="5"/>
      <c r="F129" s="5"/>
      <c r="G129" s="148">
        <v>61.55</v>
      </c>
      <c r="H129" s="148">
        <v>2129630</v>
      </c>
      <c r="I129" s="16"/>
      <c r="J129" s="16"/>
      <c r="K129" s="16"/>
      <c r="L129" s="16"/>
      <c r="M129" s="5"/>
      <c r="N129" s="5"/>
      <c r="O129" s="5"/>
      <c r="P129" s="5"/>
      <c r="Q129" s="3"/>
    </row>
    <row r="130" spans="1:17" ht="10.5">
      <c r="A130" s="98">
        <v>85</v>
      </c>
      <c r="B130" s="27" t="s">
        <v>1819</v>
      </c>
      <c r="C130" s="148">
        <v>60.69</v>
      </c>
      <c r="D130" s="148">
        <v>2099874</v>
      </c>
      <c r="E130" s="5"/>
      <c r="F130" s="5"/>
      <c r="G130" s="148">
        <v>60.69</v>
      </c>
      <c r="H130" s="148">
        <v>2099874</v>
      </c>
      <c r="I130" s="16"/>
      <c r="J130" s="16"/>
      <c r="K130" s="16"/>
      <c r="L130" s="16"/>
      <c r="M130" s="5"/>
      <c r="N130" s="5"/>
      <c r="O130" s="5"/>
      <c r="P130" s="5"/>
      <c r="Q130" s="3"/>
    </row>
    <row r="131" spans="1:17" ht="14.25" customHeight="1">
      <c r="A131" s="98"/>
      <c r="B131" s="29" t="s">
        <v>1897</v>
      </c>
      <c r="C131" s="16"/>
      <c r="D131" s="11"/>
      <c r="E131" s="5"/>
      <c r="F131" s="5"/>
      <c r="G131" s="16"/>
      <c r="H131" s="16"/>
      <c r="I131" s="16"/>
      <c r="J131" s="16"/>
      <c r="K131" s="16"/>
      <c r="L131" s="16"/>
      <c r="M131" s="5"/>
      <c r="N131" s="5"/>
      <c r="O131" s="5"/>
      <c r="P131" s="5"/>
      <c r="Q131" s="3"/>
    </row>
    <row r="132" spans="1:17" ht="21">
      <c r="A132" s="98"/>
      <c r="B132" s="53" t="s">
        <v>1899</v>
      </c>
      <c r="C132" s="16"/>
      <c r="D132" s="11"/>
      <c r="E132" s="5"/>
      <c r="F132" s="5"/>
      <c r="G132" s="16"/>
      <c r="H132" s="16"/>
      <c r="I132" s="16"/>
      <c r="J132" s="16"/>
      <c r="K132" s="16"/>
      <c r="L132" s="16"/>
      <c r="M132" s="5"/>
      <c r="N132" s="5"/>
      <c r="O132" s="5"/>
      <c r="P132" s="5"/>
      <c r="Q132" s="3"/>
    </row>
    <row r="133" spans="1:17" ht="21">
      <c r="A133" s="98"/>
      <c r="B133" s="30" t="s">
        <v>2282</v>
      </c>
      <c r="C133" s="16">
        <f>SUM(C134:C136)</f>
        <v>1714.1</v>
      </c>
      <c r="D133" s="16">
        <f>SUM(D134:D136)</f>
        <v>59307860</v>
      </c>
      <c r="E133" s="16"/>
      <c r="F133" s="16"/>
      <c r="G133" s="16">
        <f>SUM(G134:G136)</f>
        <v>1714.1</v>
      </c>
      <c r="H133" s="16">
        <f>SUM(H134:H136)</f>
        <v>59307860</v>
      </c>
      <c r="I133" s="16"/>
      <c r="J133" s="16"/>
      <c r="K133" s="16"/>
      <c r="L133" s="16"/>
      <c r="M133" s="5"/>
      <c r="N133" s="5"/>
      <c r="O133" s="5"/>
      <c r="P133" s="5"/>
      <c r="Q133" s="3"/>
    </row>
    <row r="134" spans="1:17" ht="10.5">
      <c r="A134" s="98">
        <v>86</v>
      </c>
      <c r="B134" s="27" t="s">
        <v>64</v>
      </c>
      <c r="C134" s="148">
        <v>695.8</v>
      </c>
      <c r="D134" s="148">
        <v>24074680</v>
      </c>
      <c r="E134" s="5"/>
      <c r="F134" s="5"/>
      <c r="G134" s="148">
        <v>695.8</v>
      </c>
      <c r="H134" s="148">
        <v>24074680</v>
      </c>
      <c r="I134" s="16"/>
      <c r="J134" s="16"/>
      <c r="K134" s="16"/>
      <c r="L134" s="16"/>
      <c r="M134" s="5"/>
      <c r="N134" s="5"/>
      <c r="O134" s="5"/>
      <c r="P134" s="5"/>
      <c r="Q134" s="3"/>
    </row>
    <row r="135" spans="1:17" ht="10.5">
      <c r="A135" s="31">
        <v>87</v>
      </c>
      <c r="B135" s="27" t="s">
        <v>65</v>
      </c>
      <c r="C135" s="148">
        <v>645.4</v>
      </c>
      <c r="D135" s="148">
        <v>22330840</v>
      </c>
      <c r="E135" s="5"/>
      <c r="F135" s="5"/>
      <c r="G135" s="148">
        <v>645.4</v>
      </c>
      <c r="H135" s="148">
        <v>22330840</v>
      </c>
      <c r="I135" s="16"/>
      <c r="J135" s="16"/>
      <c r="K135" s="16"/>
      <c r="L135" s="16"/>
      <c r="M135" s="5"/>
      <c r="N135" s="5"/>
      <c r="O135" s="5"/>
      <c r="P135" s="5"/>
      <c r="Q135" s="3"/>
    </row>
    <row r="136" spans="1:17" ht="10.5">
      <c r="A136" s="31">
        <v>88</v>
      </c>
      <c r="B136" s="27" t="s">
        <v>66</v>
      </c>
      <c r="C136" s="148">
        <v>372.9</v>
      </c>
      <c r="D136" s="148">
        <v>12902340</v>
      </c>
      <c r="E136" s="5"/>
      <c r="F136" s="5"/>
      <c r="G136" s="148">
        <v>372.9</v>
      </c>
      <c r="H136" s="148">
        <v>12902340</v>
      </c>
      <c r="I136" s="16"/>
      <c r="J136" s="16"/>
      <c r="K136" s="16"/>
      <c r="L136" s="16"/>
      <c r="M136" s="5"/>
      <c r="N136" s="5"/>
      <c r="O136" s="5"/>
      <c r="P136" s="5"/>
      <c r="Q136" s="3"/>
    </row>
    <row r="137" spans="1:17" ht="12" customHeight="1">
      <c r="A137" s="98"/>
      <c r="B137" s="53" t="s">
        <v>1975</v>
      </c>
      <c r="C137" s="16"/>
      <c r="D137" s="11"/>
      <c r="E137" s="5"/>
      <c r="F137" s="5"/>
      <c r="G137" s="16"/>
      <c r="H137" s="16"/>
      <c r="I137" s="16"/>
      <c r="J137" s="16"/>
      <c r="K137" s="16"/>
      <c r="L137" s="16"/>
      <c r="M137" s="5"/>
      <c r="N137" s="5"/>
      <c r="O137" s="5"/>
      <c r="P137" s="5"/>
      <c r="Q137" s="3"/>
    </row>
    <row r="138" spans="1:17" ht="21">
      <c r="A138" s="98"/>
      <c r="B138" s="53" t="s">
        <v>1980</v>
      </c>
      <c r="C138" s="16"/>
      <c r="D138" s="11"/>
      <c r="E138" s="5"/>
      <c r="F138" s="5"/>
      <c r="G138" s="16"/>
      <c r="H138" s="16"/>
      <c r="I138" s="16"/>
      <c r="J138" s="16"/>
      <c r="K138" s="16"/>
      <c r="L138" s="16"/>
      <c r="M138" s="5"/>
      <c r="N138" s="5"/>
      <c r="O138" s="5"/>
      <c r="P138" s="5"/>
      <c r="Q138" s="3"/>
    </row>
    <row r="139" spans="1:17" ht="21">
      <c r="A139" s="98"/>
      <c r="B139" s="30" t="s">
        <v>2288</v>
      </c>
      <c r="C139" s="16">
        <f>SUM(C140:C146)</f>
        <v>1041.51</v>
      </c>
      <c r="D139" s="16">
        <f>SUM(D140:D146)</f>
        <v>36036246</v>
      </c>
      <c r="E139" s="16"/>
      <c r="F139" s="16"/>
      <c r="G139" s="16">
        <f>SUM(G140:G146)</f>
        <v>1041.51</v>
      </c>
      <c r="H139" s="16">
        <f>SUM(H140:H146)</f>
        <v>36036246</v>
      </c>
      <c r="I139" s="16"/>
      <c r="J139" s="16"/>
      <c r="K139" s="16"/>
      <c r="L139" s="16"/>
      <c r="M139" s="5"/>
      <c r="N139" s="5"/>
      <c r="O139" s="5"/>
      <c r="P139" s="5"/>
      <c r="Q139" s="3"/>
    </row>
    <row r="140" spans="1:17" ht="10.5">
      <c r="A140" s="98">
        <v>89</v>
      </c>
      <c r="B140" s="27" t="s">
        <v>46</v>
      </c>
      <c r="C140" s="148">
        <v>57.7</v>
      </c>
      <c r="D140" s="148">
        <v>1996420</v>
      </c>
      <c r="E140" s="5"/>
      <c r="F140" s="5"/>
      <c r="G140" s="148">
        <v>57.7</v>
      </c>
      <c r="H140" s="148">
        <v>1996420</v>
      </c>
      <c r="I140" s="16"/>
      <c r="J140" s="16"/>
      <c r="K140" s="16"/>
      <c r="L140" s="16"/>
      <c r="M140" s="5"/>
      <c r="N140" s="5"/>
      <c r="O140" s="5"/>
      <c r="P140" s="5"/>
      <c r="Q140" s="3"/>
    </row>
    <row r="141" spans="1:17" ht="10.5">
      <c r="A141" s="98">
        <v>90</v>
      </c>
      <c r="B141" s="27" t="s">
        <v>47</v>
      </c>
      <c r="C141" s="148">
        <v>32</v>
      </c>
      <c r="D141" s="148">
        <v>1107200</v>
      </c>
      <c r="E141" s="5"/>
      <c r="F141" s="5"/>
      <c r="G141" s="148">
        <v>32</v>
      </c>
      <c r="H141" s="148">
        <v>1107200</v>
      </c>
      <c r="I141" s="16"/>
      <c r="J141" s="16"/>
      <c r="K141" s="16"/>
      <c r="L141" s="16"/>
      <c r="M141" s="5"/>
      <c r="N141" s="5"/>
      <c r="O141" s="5"/>
      <c r="P141" s="5"/>
      <c r="Q141" s="3"/>
    </row>
    <row r="142" spans="1:17" ht="10.5">
      <c r="A142" s="98">
        <v>91</v>
      </c>
      <c r="B142" s="27" t="s">
        <v>48</v>
      </c>
      <c r="C142" s="148">
        <v>88.5</v>
      </c>
      <c r="D142" s="148">
        <v>3062100</v>
      </c>
      <c r="E142" s="5"/>
      <c r="F142" s="5"/>
      <c r="G142" s="148">
        <v>88.5</v>
      </c>
      <c r="H142" s="148">
        <v>3062100</v>
      </c>
      <c r="I142" s="16"/>
      <c r="J142" s="16"/>
      <c r="K142" s="16"/>
      <c r="L142" s="16"/>
      <c r="M142" s="5"/>
      <c r="N142" s="5"/>
      <c r="O142" s="5"/>
      <c r="P142" s="5"/>
      <c r="Q142" s="3"/>
    </row>
    <row r="143" spans="1:17" ht="10.5">
      <c r="A143" s="98">
        <v>92</v>
      </c>
      <c r="B143" s="27" t="s">
        <v>49</v>
      </c>
      <c r="C143" s="148">
        <v>212.15</v>
      </c>
      <c r="D143" s="148">
        <v>7340390</v>
      </c>
      <c r="E143" s="5"/>
      <c r="F143" s="5"/>
      <c r="G143" s="148">
        <v>212.15</v>
      </c>
      <c r="H143" s="148">
        <v>7340390</v>
      </c>
      <c r="I143" s="16"/>
      <c r="J143" s="16"/>
      <c r="K143" s="16"/>
      <c r="L143" s="16"/>
      <c r="M143" s="5"/>
      <c r="N143" s="5"/>
      <c r="O143" s="5"/>
      <c r="P143" s="5"/>
      <c r="Q143" s="3"/>
    </row>
    <row r="144" spans="1:17" ht="10.5">
      <c r="A144" s="98">
        <v>93</v>
      </c>
      <c r="B144" s="27" t="s">
        <v>50</v>
      </c>
      <c r="C144" s="148">
        <v>170.74</v>
      </c>
      <c r="D144" s="148">
        <v>5907604</v>
      </c>
      <c r="E144" s="5"/>
      <c r="F144" s="5"/>
      <c r="G144" s="148">
        <v>170.74</v>
      </c>
      <c r="H144" s="148">
        <v>5907604</v>
      </c>
      <c r="I144" s="16"/>
      <c r="J144" s="16"/>
      <c r="K144" s="16"/>
      <c r="L144" s="16"/>
      <c r="M144" s="5"/>
      <c r="N144" s="5"/>
      <c r="O144" s="5"/>
      <c r="P144" s="5"/>
      <c r="Q144" s="3"/>
    </row>
    <row r="145" spans="1:17" ht="10.5">
      <c r="A145" s="98">
        <v>94</v>
      </c>
      <c r="B145" s="27" t="s">
        <v>51</v>
      </c>
      <c r="C145" s="148">
        <v>318.4</v>
      </c>
      <c r="D145" s="148">
        <v>11016640</v>
      </c>
      <c r="E145" s="5"/>
      <c r="F145" s="5"/>
      <c r="G145" s="148">
        <v>318.4</v>
      </c>
      <c r="H145" s="148">
        <v>11016640</v>
      </c>
      <c r="I145" s="16"/>
      <c r="J145" s="16"/>
      <c r="K145" s="16"/>
      <c r="L145" s="16"/>
      <c r="M145" s="5"/>
      <c r="N145" s="5"/>
      <c r="O145" s="5"/>
      <c r="P145" s="5"/>
      <c r="Q145" s="3"/>
    </row>
    <row r="146" spans="1:17" ht="10.5">
      <c r="A146" s="98">
        <v>95</v>
      </c>
      <c r="B146" s="27" t="s">
        <v>52</v>
      </c>
      <c r="C146" s="148">
        <v>162.02</v>
      </c>
      <c r="D146" s="148">
        <v>5605892</v>
      </c>
      <c r="E146" s="5"/>
      <c r="F146" s="5"/>
      <c r="G146" s="148">
        <v>162.02</v>
      </c>
      <c r="H146" s="148">
        <v>5605892</v>
      </c>
      <c r="I146" s="16"/>
      <c r="J146" s="16"/>
      <c r="K146" s="16"/>
      <c r="L146" s="16"/>
      <c r="M146" s="5"/>
      <c r="N146" s="5"/>
      <c r="O146" s="5"/>
      <c r="P146" s="5"/>
      <c r="Q146" s="3"/>
    </row>
    <row r="147" spans="1:17" ht="21">
      <c r="A147" s="98"/>
      <c r="B147" s="53" t="s">
        <v>1985</v>
      </c>
      <c r="C147" s="16"/>
      <c r="D147" s="11"/>
      <c r="E147" s="5"/>
      <c r="F147" s="5"/>
      <c r="G147" s="16"/>
      <c r="H147" s="16"/>
      <c r="I147" s="16"/>
      <c r="J147" s="16"/>
      <c r="K147" s="16"/>
      <c r="L147" s="16"/>
      <c r="M147" s="5"/>
      <c r="N147" s="5"/>
      <c r="O147" s="5"/>
      <c r="P147" s="5"/>
      <c r="Q147" s="3"/>
    </row>
    <row r="148" spans="1:17" ht="21">
      <c r="A148" s="98"/>
      <c r="B148" s="30" t="s">
        <v>2280</v>
      </c>
      <c r="C148" s="16">
        <f>SUM(C149:C152)</f>
        <v>840.5400000000001</v>
      </c>
      <c r="D148" s="16">
        <f>SUM(D149:D152)</f>
        <v>29082684</v>
      </c>
      <c r="E148" s="16"/>
      <c r="F148" s="16"/>
      <c r="G148" s="16">
        <f>SUM(G149:G152)</f>
        <v>840.5400000000001</v>
      </c>
      <c r="H148" s="16">
        <f>SUM(H149:H152)</f>
        <v>29082684</v>
      </c>
      <c r="I148" s="16"/>
      <c r="J148" s="16"/>
      <c r="K148" s="16"/>
      <c r="L148" s="16"/>
      <c r="M148" s="5"/>
      <c r="N148" s="5"/>
      <c r="O148" s="5"/>
      <c r="P148" s="5"/>
      <c r="Q148" s="3"/>
    </row>
    <row r="149" spans="1:17" ht="10.5">
      <c r="A149" s="98">
        <v>96</v>
      </c>
      <c r="B149" s="27" t="s">
        <v>1785</v>
      </c>
      <c r="C149" s="148">
        <v>238.54</v>
      </c>
      <c r="D149" s="148">
        <v>8253484</v>
      </c>
      <c r="E149" s="5"/>
      <c r="F149" s="5"/>
      <c r="G149" s="148">
        <v>238.54</v>
      </c>
      <c r="H149" s="148">
        <v>8253484</v>
      </c>
      <c r="I149" s="16"/>
      <c r="J149" s="16"/>
      <c r="K149" s="16"/>
      <c r="L149" s="16"/>
      <c r="M149" s="5"/>
      <c r="N149" s="5"/>
      <c r="O149" s="5"/>
      <c r="P149" s="5"/>
      <c r="Q149" s="3"/>
    </row>
    <row r="150" spans="1:17" ht="10.5">
      <c r="A150" s="98">
        <v>97</v>
      </c>
      <c r="B150" s="27" t="s">
        <v>1786</v>
      </c>
      <c r="C150" s="148">
        <v>272.3</v>
      </c>
      <c r="D150" s="148">
        <v>9421580</v>
      </c>
      <c r="E150" s="5"/>
      <c r="F150" s="5"/>
      <c r="G150" s="148">
        <v>272.3</v>
      </c>
      <c r="H150" s="148">
        <v>9421580</v>
      </c>
      <c r="I150" s="16"/>
      <c r="J150" s="16"/>
      <c r="K150" s="16"/>
      <c r="L150" s="16"/>
      <c r="M150" s="5"/>
      <c r="N150" s="5"/>
      <c r="O150" s="5"/>
      <c r="P150" s="5"/>
      <c r="Q150" s="3"/>
    </row>
    <row r="151" spans="1:17" ht="10.5">
      <c r="A151" s="98">
        <v>98</v>
      </c>
      <c r="B151" s="27" t="s">
        <v>1787</v>
      </c>
      <c r="C151" s="148">
        <v>50.2</v>
      </c>
      <c r="D151" s="148">
        <v>1736920</v>
      </c>
      <c r="E151" s="5"/>
      <c r="F151" s="5"/>
      <c r="G151" s="148">
        <v>50.2</v>
      </c>
      <c r="H151" s="148">
        <v>1736920</v>
      </c>
      <c r="I151" s="16"/>
      <c r="J151" s="16"/>
      <c r="K151" s="16"/>
      <c r="L151" s="16"/>
      <c r="M151" s="5"/>
      <c r="N151" s="5"/>
      <c r="O151" s="5"/>
      <c r="P151" s="5"/>
      <c r="Q151" s="3"/>
    </row>
    <row r="152" spans="1:17" ht="10.5">
      <c r="A152" s="143">
        <v>99</v>
      </c>
      <c r="B152" s="27" t="s">
        <v>1788</v>
      </c>
      <c r="C152" s="148">
        <v>279.5</v>
      </c>
      <c r="D152" s="148">
        <v>9670700</v>
      </c>
      <c r="E152" s="5"/>
      <c r="F152" s="5"/>
      <c r="G152" s="148">
        <v>279.5</v>
      </c>
      <c r="H152" s="148">
        <v>9670700</v>
      </c>
      <c r="I152" s="16"/>
      <c r="J152" s="16"/>
      <c r="K152" s="16"/>
      <c r="L152" s="16"/>
      <c r="M152" s="5"/>
      <c r="N152" s="5"/>
      <c r="O152" s="5"/>
      <c r="P152" s="5"/>
      <c r="Q152" s="3"/>
    </row>
    <row r="153" spans="1:17" ht="21">
      <c r="A153" s="98"/>
      <c r="B153" s="53" t="s">
        <v>1988</v>
      </c>
      <c r="C153" s="16"/>
      <c r="D153" s="11"/>
      <c r="E153" s="5"/>
      <c r="F153" s="5"/>
      <c r="G153" s="16"/>
      <c r="H153" s="16"/>
      <c r="I153" s="16"/>
      <c r="J153" s="16"/>
      <c r="K153" s="16"/>
      <c r="L153" s="16"/>
      <c r="M153" s="5"/>
      <c r="N153" s="5"/>
      <c r="O153" s="5"/>
      <c r="P153" s="5"/>
      <c r="Q153" s="3"/>
    </row>
    <row r="154" spans="1:17" ht="21">
      <c r="A154" s="98"/>
      <c r="B154" s="30" t="s">
        <v>2289</v>
      </c>
      <c r="C154" s="16">
        <f>SUM(C155:C156)</f>
        <v>444.8</v>
      </c>
      <c r="D154" s="16">
        <f>SUM(D155:D156)</f>
        <v>15390080</v>
      </c>
      <c r="E154" s="16"/>
      <c r="F154" s="16"/>
      <c r="G154" s="16">
        <f>SUM(G155:G156)</f>
        <v>444.8</v>
      </c>
      <c r="H154" s="16">
        <f>SUM(H155:H156)</f>
        <v>15390080</v>
      </c>
      <c r="I154" s="16"/>
      <c r="J154" s="16"/>
      <c r="K154" s="16"/>
      <c r="L154" s="16"/>
      <c r="M154" s="5"/>
      <c r="N154" s="5"/>
      <c r="O154" s="5"/>
      <c r="P154" s="5"/>
      <c r="Q154" s="3"/>
    </row>
    <row r="155" spans="1:17" ht="10.5">
      <c r="A155" s="98">
        <v>100</v>
      </c>
      <c r="B155" s="27" t="s">
        <v>1783</v>
      </c>
      <c r="C155" s="148">
        <v>275.62</v>
      </c>
      <c r="D155" s="148">
        <v>9536452</v>
      </c>
      <c r="E155" s="5"/>
      <c r="F155" s="5"/>
      <c r="G155" s="148">
        <v>275.62</v>
      </c>
      <c r="H155" s="148">
        <v>9536452</v>
      </c>
      <c r="I155" s="16"/>
      <c r="J155" s="16"/>
      <c r="K155" s="16"/>
      <c r="L155" s="16"/>
      <c r="M155" s="5"/>
      <c r="N155" s="5"/>
      <c r="O155" s="5"/>
      <c r="P155" s="5"/>
      <c r="Q155" s="3"/>
    </row>
    <row r="156" spans="1:17" ht="10.5">
      <c r="A156" s="98">
        <v>101</v>
      </c>
      <c r="B156" s="27" t="s">
        <v>1784</v>
      </c>
      <c r="C156" s="148">
        <v>169.18</v>
      </c>
      <c r="D156" s="148">
        <v>5853628</v>
      </c>
      <c r="E156" s="5"/>
      <c r="F156" s="5"/>
      <c r="G156" s="148">
        <v>169.18</v>
      </c>
      <c r="H156" s="148">
        <v>5853628</v>
      </c>
      <c r="I156" s="16"/>
      <c r="J156" s="16"/>
      <c r="K156" s="16"/>
      <c r="L156" s="16"/>
      <c r="M156" s="5"/>
      <c r="N156" s="5"/>
      <c r="O156" s="5"/>
      <c r="P156" s="5"/>
      <c r="Q156" s="3"/>
    </row>
    <row r="157" spans="1:17" ht="13.5" customHeight="1">
      <c r="A157" s="98"/>
      <c r="B157" s="53" t="s">
        <v>1991</v>
      </c>
      <c r="C157" s="16"/>
      <c r="D157" s="11"/>
      <c r="E157" s="5"/>
      <c r="F157" s="5"/>
      <c r="G157" s="16"/>
      <c r="H157" s="16"/>
      <c r="I157" s="16"/>
      <c r="J157" s="16"/>
      <c r="K157" s="16"/>
      <c r="L157" s="16"/>
      <c r="M157" s="5"/>
      <c r="N157" s="5"/>
      <c r="O157" s="5"/>
      <c r="P157" s="5"/>
      <c r="Q157" s="3"/>
    </row>
    <row r="158" spans="1:17" ht="21">
      <c r="A158" s="98"/>
      <c r="B158" s="53" t="s">
        <v>1992</v>
      </c>
      <c r="C158" s="16"/>
      <c r="D158" s="11"/>
      <c r="E158" s="5"/>
      <c r="F158" s="5"/>
      <c r="G158" s="16"/>
      <c r="H158" s="16"/>
      <c r="I158" s="16"/>
      <c r="J158" s="16"/>
      <c r="K158" s="16"/>
      <c r="L158" s="16"/>
      <c r="M158" s="5"/>
      <c r="N158" s="5"/>
      <c r="O158" s="5"/>
      <c r="P158" s="5"/>
      <c r="Q158" s="3"/>
    </row>
    <row r="159" spans="1:17" ht="21">
      <c r="A159" s="98"/>
      <c r="B159" s="30" t="s">
        <v>2281</v>
      </c>
      <c r="C159" s="16">
        <f>SUM(C160:C164)</f>
        <v>1308.1</v>
      </c>
      <c r="D159" s="16">
        <f>SUM(D160:D164)</f>
        <v>45260260</v>
      </c>
      <c r="E159" s="16"/>
      <c r="F159" s="16"/>
      <c r="G159" s="16">
        <f>SUM(G160:G164)</f>
        <v>1308.1</v>
      </c>
      <c r="H159" s="16">
        <f>SUM(H160:H164)</f>
        <v>45260260</v>
      </c>
      <c r="I159" s="16"/>
      <c r="J159" s="16"/>
      <c r="K159" s="16"/>
      <c r="L159" s="16"/>
      <c r="M159" s="5"/>
      <c r="N159" s="5"/>
      <c r="O159" s="5"/>
      <c r="P159" s="5"/>
      <c r="Q159" s="3"/>
    </row>
    <row r="160" spans="1:17" ht="10.5">
      <c r="A160" s="98">
        <v>102</v>
      </c>
      <c r="B160" s="27" t="s">
        <v>276</v>
      </c>
      <c r="C160" s="148">
        <v>100.4</v>
      </c>
      <c r="D160" s="148">
        <v>3473840</v>
      </c>
      <c r="E160" s="5"/>
      <c r="F160" s="5"/>
      <c r="G160" s="148">
        <v>100.4</v>
      </c>
      <c r="H160" s="148">
        <v>3473840</v>
      </c>
      <c r="I160" s="16"/>
      <c r="J160" s="16"/>
      <c r="K160" s="16"/>
      <c r="L160" s="16"/>
      <c r="M160" s="5"/>
      <c r="N160" s="5"/>
      <c r="O160" s="5"/>
      <c r="P160" s="5"/>
      <c r="Q160" s="3"/>
    </row>
    <row r="161" spans="1:17" ht="10.5">
      <c r="A161" s="98">
        <v>103</v>
      </c>
      <c r="B161" s="27" t="s">
        <v>1652</v>
      </c>
      <c r="C161" s="148">
        <v>275.5</v>
      </c>
      <c r="D161" s="148">
        <v>9532300</v>
      </c>
      <c r="E161" s="5"/>
      <c r="F161" s="5"/>
      <c r="G161" s="148">
        <v>275.5</v>
      </c>
      <c r="H161" s="148">
        <v>9532300</v>
      </c>
      <c r="I161" s="16"/>
      <c r="J161" s="16"/>
      <c r="K161" s="16"/>
      <c r="L161" s="16"/>
      <c r="M161" s="5"/>
      <c r="N161" s="5"/>
      <c r="O161" s="5"/>
      <c r="P161" s="5"/>
      <c r="Q161" s="3"/>
    </row>
    <row r="162" spans="1:17" ht="10.5">
      <c r="A162" s="98">
        <v>104</v>
      </c>
      <c r="B162" s="27" t="s">
        <v>1653</v>
      </c>
      <c r="C162" s="148">
        <v>258.4</v>
      </c>
      <c r="D162" s="148">
        <v>8940640</v>
      </c>
      <c r="E162" s="5"/>
      <c r="F162" s="5"/>
      <c r="G162" s="148">
        <v>258.4</v>
      </c>
      <c r="H162" s="148">
        <v>8940640</v>
      </c>
      <c r="I162" s="16"/>
      <c r="J162" s="16"/>
      <c r="K162" s="16"/>
      <c r="L162" s="16"/>
      <c r="M162" s="5"/>
      <c r="N162" s="5"/>
      <c r="O162" s="5"/>
      <c r="P162" s="5"/>
      <c r="Q162" s="3"/>
    </row>
    <row r="163" spans="1:17" ht="10.5">
      <c r="A163" s="98">
        <v>105</v>
      </c>
      <c r="B163" s="27" t="s">
        <v>1654</v>
      </c>
      <c r="C163" s="148">
        <v>362.5</v>
      </c>
      <c r="D163" s="148">
        <v>12542500</v>
      </c>
      <c r="E163" s="5"/>
      <c r="F163" s="5"/>
      <c r="G163" s="148">
        <v>362.5</v>
      </c>
      <c r="H163" s="148">
        <v>12542500</v>
      </c>
      <c r="I163" s="16"/>
      <c r="J163" s="16"/>
      <c r="K163" s="16"/>
      <c r="L163" s="16"/>
      <c r="M163" s="5"/>
      <c r="N163" s="5"/>
      <c r="O163" s="5"/>
      <c r="P163" s="5"/>
      <c r="Q163" s="3"/>
    </row>
    <row r="164" spans="1:17" ht="10.5">
      <c r="A164" s="98">
        <v>106</v>
      </c>
      <c r="B164" s="27" t="s">
        <v>1955</v>
      </c>
      <c r="C164" s="148">
        <v>311.3</v>
      </c>
      <c r="D164" s="148">
        <v>10770980</v>
      </c>
      <c r="E164" s="5"/>
      <c r="F164" s="5"/>
      <c r="G164" s="148">
        <v>311.3</v>
      </c>
      <c r="H164" s="148">
        <v>10770980</v>
      </c>
      <c r="I164" s="16"/>
      <c r="J164" s="16"/>
      <c r="K164" s="16"/>
      <c r="L164" s="16"/>
      <c r="M164" s="5"/>
      <c r="N164" s="5"/>
      <c r="O164" s="5"/>
      <c r="P164" s="5"/>
      <c r="Q164" s="3"/>
    </row>
    <row r="165" spans="1:17" ht="17.25" customHeight="1">
      <c r="A165" s="98"/>
      <c r="B165" s="29" t="s">
        <v>1835</v>
      </c>
      <c r="C165" s="16"/>
      <c r="D165" s="11"/>
      <c r="E165" s="5"/>
      <c r="F165" s="5"/>
      <c r="G165" s="16"/>
      <c r="H165" s="16"/>
      <c r="I165" s="16"/>
      <c r="J165" s="16"/>
      <c r="K165" s="16"/>
      <c r="L165" s="16"/>
      <c r="M165" s="5"/>
      <c r="N165" s="5"/>
      <c r="O165" s="5"/>
      <c r="P165" s="5"/>
      <c r="Q165" s="3"/>
    </row>
    <row r="166" spans="1:17" ht="21">
      <c r="A166" s="98"/>
      <c r="B166" s="53" t="s">
        <v>1836</v>
      </c>
      <c r="C166" s="16"/>
      <c r="D166" s="11"/>
      <c r="E166" s="5"/>
      <c r="F166" s="5"/>
      <c r="G166" s="16"/>
      <c r="H166" s="16"/>
      <c r="I166" s="16"/>
      <c r="J166" s="16"/>
      <c r="K166" s="16"/>
      <c r="L166" s="16"/>
      <c r="M166" s="5"/>
      <c r="N166" s="5"/>
      <c r="O166" s="5"/>
      <c r="P166" s="5"/>
      <c r="Q166" s="3"/>
    </row>
    <row r="167" spans="1:17" ht="21">
      <c r="A167" s="98"/>
      <c r="B167" s="30" t="s">
        <v>2289</v>
      </c>
      <c r="C167" s="148">
        <v>750.2</v>
      </c>
      <c r="D167" s="148">
        <v>25956920</v>
      </c>
      <c r="E167" s="5"/>
      <c r="F167" s="5"/>
      <c r="G167" s="148">
        <v>750.2</v>
      </c>
      <c r="H167" s="148">
        <v>25956920</v>
      </c>
      <c r="I167" s="16"/>
      <c r="J167" s="16"/>
      <c r="K167" s="16"/>
      <c r="L167" s="16"/>
      <c r="M167" s="5"/>
      <c r="N167" s="5"/>
      <c r="O167" s="5"/>
      <c r="P167" s="5"/>
      <c r="Q167" s="3"/>
    </row>
    <row r="168" spans="1:17" ht="11.25" customHeight="1">
      <c r="A168" s="98">
        <v>107</v>
      </c>
      <c r="B168" s="27" t="s">
        <v>1231</v>
      </c>
      <c r="C168" s="148">
        <v>375.1</v>
      </c>
      <c r="D168" s="148">
        <v>12978460</v>
      </c>
      <c r="E168" s="5"/>
      <c r="F168" s="5"/>
      <c r="G168" s="148">
        <v>375.1</v>
      </c>
      <c r="H168" s="148">
        <v>12978460</v>
      </c>
      <c r="I168" s="16"/>
      <c r="J168" s="16"/>
      <c r="K168" s="16"/>
      <c r="L168" s="16"/>
      <c r="M168" s="5"/>
      <c r="N168" s="5"/>
      <c r="O168" s="5"/>
      <c r="P168" s="5"/>
      <c r="Q168" s="3"/>
    </row>
    <row r="169" spans="1:17" ht="11.25" customHeight="1">
      <c r="A169" s="98">
        <v>108</v>
      </c>
      <c r="B169" s="27" t="s">
        <v>1232</v>
      </c>
      <c r="C169" s="148">
        <v>375.1</v>
      </c>
      <c r="D169" s="148">
        <v>12978460</v>
      </c>
      <c r="E169" s="5"/>
      <c r="F169" s="5"/>
      <c r="G169" s="148">
        <v>375.1</v>
      </c>
      <c r="H169" s="148">
        <v>12978460</v>
      </c>
      <c r="I169" s="16"/>
      <c r="J169" s="16"/>
      <c r="K169" s="16"/>
      <c r="L169" s="16"/>
      <c r="M169" s="5"/>
      <c r="N169" s="5"/>
      <c r="O169" s="5"/>
      <c r="P169" s="5"/>
      <c r="Q169" s="3"/>
    </row>
    <row r="170" spans="1:17" ht="21">
      <c r="A170" s="98"/>
      <c r="B170" s="53" t="s">
        <v>207</v>
      </c>
      <c r="C170" s="16"/>
      <c r="D170" s="11"/>
      <c r="E170" s="5"/>
      <c r="F170" s="5"/>
      <c r="G170" s="16"/>
      <c r="H170" s="16"/>
      <c r="I170" s="16"/>
      <c r="J170" s="16"/>
      <c r="K170" s="16"/>
      <c r="L170" s="16"/>
      <c r="M170" s="5"/>
      <c r="N170" s="5"/>
      <c r="O170" s="5"/>
      <c r="P170" s="5"/>
      <c r="Q170" s="3"/>
    </row>
    <row r="171" spans="1:17" ht="21">
      <c r="A171" s="98"/>
      <c r="B171" s="30" t="s">
        <v>2286</v>
      </c>
      <c r="C171" s="16">
        <f>SUM(C172:C181)</f>
        <v>1040.7</v>
      </c>
      <c r="D171" s="16">
        <f>SUM(D172:D181)</f>
        <v>36008220</v>
      </c>
      <c r="E171" s="16"/>
      <c r="F171" s="16"/>
      <c r="G171" s="16">
        <f>SUM(G172:G181)</f>
        <v>1040.7</v>
      </c>
      <c r="H171" s="16">
        <f>SUM(H172:H181)</f>
        <v>36008220</v>
      </c>
      <c r="I171" s="16"/>
      <c r="J171" s="16"/>
      <c r="K171" s="16"/>
      <c r="L171" s="16"/>
      <c r="M171" s="5"/>
      <c r="N171" s="5"/>
      <c r="O171" s="5"/>
      <c r="P171" s="5"/>
      <c r="Q171" s="3"/>
    </row>
    <row r="172" spans="1:17" ht="10.5">
      <c r="A172" s="98">
        <v>109</v>
      </c>
      <c r="B172" s="27" t="s">
        <v>78</v>
      </c>
      <c r="C172" s="148">
        <v>107.7</v>
      </c>
      <c r="D172" s="148">
        <v>3726420</v>
      </c>
      <c r="E172" s="5"/>
      <c r="F172" s="5"/>
      <c r="G172" s="148">
        <v>107.7</v>
      </c>
      <c r="H172" s="148">
        <v>3726420</v>
      </c>
      <c r="I172" s="16"/>
      <c r="J172" s="16"/>
      <c r="K172" s="16"/>
      <c r="L172" s="16"/>
      <c r="M172" s="5"/>
      <c r="N172" s="5"/>
      <c r="O172" s="5"/>
      <c r="P172" s="5"/>
      <c r="Q172" s="3"/>
    </row>
    <row r="173" spans="1:17" ht="10.5">
      <c r="A173" s="98">
        <v>110</v>
      </c>
      <c r="B173" s="27" t="s">
        <v>79</v>
      </c>
      <c r="C173" s="148">
        <v>110.2</v>
      </c>
      <c r="D173" s="148">
        <v>3812920</v>
      </c>
      <c r="E173" s="5"/>
      <c r="F173" s="5"/>
      <c r="G173" s="148">
        <v>110.2</v>
      </c>
      <c r="H173" s="148">
        <v>3812920</v>
      </c>
      <c r="I173" s="16"/>
      <c r="J173" s="16"/>
      <c r="K173" s="16"/>
      <c r="L173" s="16"/>
      <c r="M173" s="5"/>
      <c r="N173" s="5"/>
      <c r="O173" s="5"/>
      <c r="P173" s="5"/>
      <c r="Q173" s="3"/>
    </row>
    <row r="174" spans="1:17" ht="10.5">
      <c r="A174" s="98">
        <v>111</v>
      </c>
      <c r="B174" s="27" t="s">
        <v>80</v>
      </c>
      <c r="C174" s="148">
        <v>107.9</v>
      </c>
      <c r="D174" s="148">
        <v>3733340</v>
      </c>
      <c r="E174" s="5"/>
      <c r="F174" s="5"/>
      <c r="G174" s="148">
        <v>107.9</v>
      </c>
      <c r="H174" s="148">
        <v>3733340</v>
      </c>
      <c r="I174" s="16"/>
      <c r="J174" s="16"/>
      <c r="K174" s="16"/>
      <c r="L174" s="16"/>
      <c r="M174" s="5"/>
      <c r="N174" s="5"/>
      <c r="O174" s="5"/>
      <c r="P174" s="5"/>
      <c r="Q174" s="3"/>
    </row>
    <row r="175" spans="1:17" ht="10.5">
      <c r="A175" s="98">
        <v>112</v>
      </c>
      <c r="B175" s="27" t="s">
        <v>81</v>
      </c>
      <c r="C175" s="148">
        <v>108.8</v>
      </c>
      <c r="D175" s="148">
        <v>3764480</v>
      </c>
      <c r="E175" s="5"/>
      <c r="F175" s="5"/>
      <c r="G175" s="148">
        <v>108.8</v>
      </c>
      <c r="H175" s="148">
        <v>3764480</v>
      </c>
      <c r="I175" s="16"/>
      <c r="J175" s="16"/>
      <c r="K175" s="16"/>
      <c r="L175" s="16"/>
      <c r="M175" s="5"/>
      <c r="N175" s="5"/>
      <c r="O175" s="5"/>
      <c r="P175" s="5"/>
      <c r="Q175" s="3"/>
    </row>
    <row r="176" spans="1:17" ht="10.5">
      <c r="A176" s="98">
        <v>113</v>
      </c>
      <c r="B176" s="27" t="s">
        <v>82</v>
      </c>
      <c r="C176" s="148">
        <v>109.6</v>
      </c>
      <c r="D176" s="148">
        <v>3792160</v>
      </c>
      <c r="E176" s="5"/>
      <c r="F176" s="5"/>
      <c r="G176" s="148">
        <v>109.6</v>
      </c>
      <c r="H176" s="148">
        <v>3792160</v>
      </c>
      <c r="I176" s="16"/>
      <c r="J176" s="16"/>
      <c r="K176" s="16"/>
      <c r="L176" s="16"/>
      <c r="M176" s="5"/>
      <c r="N176" s="5"/>
      <c r="O176" s="5"/>
      <c r="P176" s="5"/>
      <c r="Q176" s="3"/>
    </row>
    <row r="177" spans="1:17" ht="10.5">
      <c r="A177" s="98">
        <v>114</v>
      </c>
      <c r="B177" s="27" t="s">
        <v>1839</v>
      </c>
      <c r="C177" s="148">
        <v>71.3</v>
      </c>
      <c r="D177" s="148">
        <v>2466980</v>
      </c>
      <c r="E177" s="5"/>
      <c r="F177" s="5"/>
      <c r="G177" s="148">
        <v>71.3</v>
      </c>
      <c r="H177" s="148">
        <v>2466980</v>
      </c>
      <c r="I177" s="16"/>
      <c r="J177" s="16"/>
      <c r="K177" s="16"/>
      <c r="L177" s="16"/>
      <c r="M177" s="5"/>
      <c r="N177" s="5"/>
      <c r="O177" s="5"/>
      <c r="P177" s="5"/>
      <c r="Q177" s="3"/>
    </row>
    <row r="178" spans="1:17" ht="10.5">
      <c r="A178" s="98">
        <v>115</v>
      </c>
      <c r="B178" s="27" t="s">
        <v>1840</v>
      </c>
      <c r="C178" s="148">
        <v>133.2</v>
      </c>
      <c r="D178" s="148">
        <v>4608720</v>
      </c>
      <c r="E178" s="5"/>
      <c r="F178" s="5"/>
      <c r="G178" s="148">
        <v>133.2</v>
      </c>
      <c r="H178" s="148">
        <v>4608720</v>
      </c>
      <c r="I178" s="16"/>
      <c r="J178" s="16"/>
      <c r="K178" s="16"/>
      <c r="L178" s="16"/>
      <c r="M178" s="5"/>
      <c r="N178" s="5"/>
      <c r="O178" s="5"/>
      <c r="P178" s="5"/>
      <c r="Q178" s="3"/>
    </row>
    <row r="179" spans="1:17" ht="10.5">
      <c r="A179" s="98">
        <v>116</v>
      </c>
      <c r="B179" s="27" t="s">
        <v>1841</v>
      </c>
      <c r="C179" s="148">
        <v>131.1</v>
      </c>
      <c r="D179" s="148">
        <v>4536060</v>
      </c>
      <c r="E179" s="5"/>
      <c r="F179" s="5"/>
      <c r="G179" s="148">
        <v>131.1</v>
      </c>
      <c r="H179" s="148">
        <v>4536060</v>
      </c>
      <c r="I179" s="16"/>
      <c r="J179" s="16"/>
      <c r="K179" s="16"/>
      <c r="L179" s="16"/>
      <c r="M179" s="5"/>
      <c r="N179" s="5"/>
      <c r="O179" s="5"/>
      <c r="P179" s="5"/>
      <c r="Q179" s="3"/>
    </row>
    <row r="180" spans="1:17" ht="10.5">
      <c r="A180" s="98">
        <v>117</v>
      </c>
      <c r="B180" s="27" t="s">
        <v>1842</v>
      </c>
      <c r="C180" s="148">
        <v>127.2</v>
      </c>
      <c r="D180" s="148">
        <v>4401120</v>
      </c>
      <c r="E180" s="5"/>
      <c r="F180" s="5"/>
      <c r="G180" s="148">
        <v>127.2</v>
      </c>
      <c r="H180" s="148">
        <v>4401120</v>
      </c>
      <c r="I180" s="16"/>
      <c r="J180" s="16"/>
      <c r="K180" s="16"/>
      <c r="L180" s="16"/>
      <c r="M180" s="5"/>
      <c r="N180" s="5"/>
      <c r="O180" s="5"/>
      <c r="P180" s="5"/>
      <c r="Q180" s="3"/>
    </row>
    <row r="181" spans="1:17" ht="10.5">
      <c r="A181" s="98">
        <v>118</v>
      </c>
      <c r="B181" s="27" t="s">
        <v>1843</v>
      </c>
      <c r="C181" s="148">
        <v>33.7</v>
      </c>
      <c r="D181" s="148">
        <v>1166020</v>
      </c>
      <c r="E181" s="5"/>
      <c r="F181" s="5"/>
      <c r="G181" s="148">
        <v>33.7</v>
      </c>
      <c r="H181" s="148">
        <v>1166020</v>
      </c>
      <c r="I181" s="16"/>
      <c r="J181" s="16"/>
      <c r="K181" s="16"/>
      <c r="L181" s="16"/>
      <c r="M181" s="5"/>
      <c r="N181" s="5"/>
      <c r="O181" s="5"/>
      <c r="P181" s="5"/>
      <c r="Q181" s="3"/>
    </row>
    <row r="182" spans="1:17" ht="14.25" customHeight="1">
      <c r="A182" s="98"/>
      <c r="B182" s="29" t="s">
        <v>1973</v>
      </c>
      <c r="C182" s="16"/>
      <c r="D182" s="11"/>
      <c r="E182" s="5"/>
      <c r="F182" s="5"/>
      <c r="G182" s="16"/>
      <c r="H182" s="16"/>
      <c r="I182" s="16"/>
      <c r="J182" s="16"/>
      <c r="K182" s="16"/>
      <c r="L182" s="16"/>
      <c r="M182" s="5"/>
      <c r="N182" s="5"/>
      <c r="O182" s="5"/>
      <c r="P182" s="5"/>
      <c r="Q182" s="3"/>
    </row>
    <row r="183" spans="1:17" ht="21">
      <c r="A183" s="98"/>
      <c r="B183" s="53" t="s">
        <v>1974</v>
      </c>
      <c r="C183" s="16"/>
      <c r="D183" s="11"/>
      <c r="E183" s="5"/>
      <c r="F183" s="5"/>
      <c r="G183" s="16"/>
      <c r="H183" s="16"/>
      <c r="I183" s="16"/>
      <c r="J183" s="16"/>
      <c r="K183" s="16"/>
      <c r="L183" s="16"/>
      <c r="M183" s="5"/>
      <c r="N183" s="5"/>
      <c r="O183" s="5"/>
      <c r="P183" s="5"/>
      <c r="Q183" s="3"/>
    </row>
    <row r="184" spans="1:17" ht="21">
      <c r="A184" s="98"/>
      <c r="B184" s="30" t="s">
        <v>2290</v>
      </c>
      <c r="C184" s="16">
        <f>SUM(C185:C198)</f>
        <v>2228.4</v>
      </c>
      <c r="D184" s="16">
        <f>SUM(D185:D198)</f>
        <v>77102640</v>
      </c>
      <c r="E184" s="16"/>
      <c r="F184" s="16"/>
      <c r="G184" s="16">
        <f>SUM(G185:G198)</f>
        <v>2228.4</v>
      </c>
      <c r="H184" s="16">
        <f>SUM(H185:H198)</f>
        <v>77102640</v>
      </c>
      <c r="I184" s="16"/>
      <c r="J184" s="16"/>
      <c r="K184" s="16"/>
      <c r="L184" s="16"/>
      <c r="M184" s="5"/>
      <c r="N184" s="5"/>
      <c r="O184" s="5"/>
      <c r="P184" s="5"/>
      <c r="Q184" s="3"/>
    </row>
    <row r="185" spans="1:17" ht="10.5">
      <c r="A185" s="98">
        <v>119</v>
      </c>
      <c r="B185" s="27" t="s">
        <v>1956</v>
      </c>
      <c r="C185" s="148">
        <v>680.2</v>
      </c>
      <c r="D185" s="148">
        <v>23534920</v>
      </c>
      <c r="E185" s="5"/>
      <c r="F185" s="5"/>
      <c r="G185" s="148">
        <v>680.2</v>
      </c>
      <c r="H185" s="148">
        <v>23534920</v>
      </c>
      <c r="I185" s="16"/>
      <c r="J185" s="16"/>
      <c r="K185" s="16"/>
      <c r="L185" s="16"/>
      <c r="M185" s="5"/>
      <c r="N185" s="5"/>
      <c r="O185" s="5"/>
      <c r="P185" s="5"/>
      <c r="Q185" s="3"/>
    </row>
    <row r="186" spans="1:17" ht="10.5">
      <c r="A186" s="98">
        <v>120</v>
      </c>
      <c r="B186" s="27" t="s">
        <v>1957</v>
      </c>
      <c r="C186" s="148">
        <v>206.6</v>
      </c>
      <c r="D186" s="148">
        <v>7148360</v>
      </c>
      <c r="E186" s="5"/>
      <c r="F186" s="5"/>
      <c r="G186" s="148">
        <v>206.6</v>
      </c>
      <c r="H186" s="148">
        <v>7148360</v>
      </c>
      <c r="I186" s="16"/>
      <c r="J186" s="16"/>
      <c r="K186" s="16"/>
      <c r="L186" s="16"/>
      <c r="M186" s="5"/>
      <c r="N186" s="5"/>
      <c r="O186" s="5"/>
      <c r="P186" s="5"/>
      <c r="Q186" s="3"/>
    </row>
    <row r="187" spans="1:17" ht="10.5">
      <c r="A187" s="98">
        <v>121</v>
      </c>
      <c r="B187" s="27" t="s">
        <v>1958</v>
      </c>
      <c r="C187" s="148">
        <v>71</v>
      </c>
      <c r="D187" s="148">
        <v>2456600</v>
      </c>
      <c r="E187" s="5"/>
      <c r="F187" s="5"/>
      <c r="G187" s="148">
        <v>71</v>
      </c>
      <c r="H187" s="148">
        <v>2456600</v>
      </c>
      <c r="I187" s="16"/>
      <c r="J187" s="16"/>
      <c r="K187" s="16"/>
      <c r="L187" s="16"/>
      <c r="M187" s="5"/>
      <c r="N187" s="5"/>
      <c r="O187" s="5"/>
      <c r="P187" s="5"/>
      <c r="Q187" s="3"/>
    </row>
    <row r="188" spans="1:17" ht="10.5">
      <c r="A188" s="98">
        <v>122</v>
      </c>
      <c r="B188" s="27" t="s">
        <v>1959</v>
      </c>
      <c r="C188" s="148">
        <v>38.5</v>
      </c>
      <c r="D188" s="148">
        <v>1332100</v>
      </c>
      <c r="E188" s="5"/>
      <c r="F188" s="5"/>
      <c r="G188" s="148">
        <v>38.5</v>
      </c>
      <c r="H188" s="148">
        <v>1332100</v>
      </c>
      <c r="I188" s="16"/>
      <c r="J188" s="16"/>
      <c r="K188" s="16"/>
      <c r="L188" s="16"/>
      <c r="M188" s="5"/>
      <c r="N188" s="5"/>
      <c r="O188" s="5"/>
      <c r="P188" s="5"/>
      <c r="Q188" s="3"/>
    </row>
    <row r="189" spans="1:17" ht="10.5">
      <c r="A189" s="98">
        <v>123</v>
      </c>
      <c r="B189" s="27" t="s">
        <v>1960</v>
      </c>
      <c r="C189" s="148">
        <v>165.4</v>
      </c>
      <c r="D189" s="148">
        <v>5722840</v>
      </c>
      <c r="E189" s="5"/>
      <c r="F189" s="5"/>
      <c r="G189" s="148">
        <v>165.4</v>
      </c>
      <c r="H189" s="148">
        <v>5722840</v>
      </c>
      <c r="I189" s="16"/>
      <c r="J189" s="16"/>
      <c r="K189" s="16"/>
      <c r="L189" s="16"/>
      <c r="M189" s="5"/>
      <c r="N189" s="5"/>
      <c r="O189" s="5"/>
      <c r="P189" s="5"/>
      <c r="Q189" s="3"/>
    </row>
    <row r="190" spans="1:17" ht="11.25" customHeight="1">
      <c r="A190" s="98">
        <v>124</v>
      </c>
      <c r="B190" s="27" t="s">
        <v>1738</v>
      </c>
      <c r="C190" s="148">
        <v>145.9</v>
      </c>
      <c r="D190" s="148">
        <v>5048140</v>
      </c>
      <c r="E190" s="5"/>
      <c r="F190" s="5"/>
      <c r="G190" s="148">
        <v>145.9</v>
      </c>
      <c r="H190" s="148">
        <v>5048140</v>
      </c>
      <c r="I190" s="16"/>
      <c r="J190" s="16"/>
      <c r="K190" s="16"/>
      <c r="L190" s="16"/>
      <c r="M190" s="5"/>
      <c r="N190" s="5"/>
      <c r="O190" s="5"/>
      <c r="P190" s="5"/>
      <c r="Q190" s="3"/>
    </row>
    <row r="191" spans="1:17" ht="10.5">
      <c r="A191" s="98">
        <v>125</v>
      </c>
      <c r="B191" s="27" t="s">
        <v>1739</v>
      </c>
      <c r="C191" s="148">
        <v>27.8</v>
      </c>
      <c r="D191" s="148">
        <v>961880</v>
      </c>
      <c r="E191" s="5"/>
      <c r="F191" s="5"/>
      <c r="G191" s="148">
        <v>27.8</v>
      </c>
      <c r="H191" s="148">
        <v>961880</v>
      </c>
      <c r="I191" s="16"/>
      <c r="J191" s="16"/>
      <c r="K191" s="16"/>
      <c r="L191" s="16"/>
      <c r="M191" s="5"/>
      <c r="N191" s="5"/>
      <c r="O191" s="5"/>
      <c r="P191" s="5"/>
      <c r="Q191" s="3"/>
    </row>
    <row r="192" spans="1:17" ht="10.5">
      <c r="A192" s="98">
        <v>126</v>
      </c>
      <c r="B192" s="27" t="s">
        <v>1740</v>
      </c>
      <c r="C192" s="148">
        <v>20</v>
      </c>
      <c r="D192" s="148">
        <v>692000</v>
      </c>
      <c r="E192" s="5"/>
      <c r="F192" s="5"/>
      <c r="G192" s="148">
        <v>20</v>
      </c>
      <c r="H192" s="148">
        <v>692000</v>
      </c>
      <c r="I192" s="16"/>
      <c r="J192" s="16"/>
      <c r="K192" s="16"/>
      <c r="L192" s="16"/>
      <c r="M192" s="5"/>
      <c r="N192" s="5"/>
      <c r="O192" s="5"/>
      <c r="P192" s="5"/>
      <c r="Q192" s="3"/>
    </row>
    <row r="193" spans="1:17" ht="10.5">
      <c r="A193" s="98">
        <v>127</v>
      </c>
      <c r="B193" s="27" t="s">
        <v>1741</v>
      </c>
      <c r="C193" s="148">
        <v>49.6</v>
      </c>
      <c r="D193" s="148">
        <v>1716160</v>
      </c>
      <c r="E193" s="5"/>
      <c r="F193" s="5"/>
      <c r="G193" s="148">
        <v>49.6</v>
      </c>
      <c r="H193" s="148">
        <v>1716160</v>
      </c>
      <c r="I193" s="16"/>
      <c r="J193" s="16"/>
      <c r="K193" s="16"/>
      <c r="L193" s="16"/>
      <c r="M193" s="5"/>
      <c r="N193" s="5"/>
      <c r="O193" s="5"/>
      <c r="P193" s="5"/>
      <c r="Q193" s="3"/>
    </row>
    <row r="194" spans="1:17" ht="10.5">
      <c r="A194" s="98">
        <v>128</v>
      </c>
      <c r="B194" s="27" t="s">
        <v>1742</v>
      </c>
      <c r="C194" s="148">
        <v>132.9</v>
      </c>
      <c r="D194" s="148">
        <v>4598340</v>
      </c>
      <c r="E194" s="5"/>
      <c r="F194" s="5"/>
      <c r="G194" s="148">
        <v>132.9</v>
      </c>
      <c r="H194" s="148">
        <v>4598340</v>
      </c>
      <c r="I194" s="16"/>
      <c r="J194" s="16"/>
      <c r="K194" s="16"/>
      <c r="L194" s="16"/>
      <c r="M194" s="5"/>
      <c r="N194" s="5"/>
      <c r="O194" s="5"/>
      <c r="P194" s="5"/>
      <c r="Q194" s="3"/>
    </row>
    <row r="195" spans="1:17" ht="10.5">
      <c r="A195" s="98">
        <v>129</v>
      </c>
      <c r="B195" s="27" t="s">
        <v>1743</v>
      </c>
      <c r="C195" s="148">
        <v>157.4</v>
      </c>
      <c r="D195" s="148">
        <v>5446040</v>
      </c>
      <c r="E195" s="5"/>
      <c r="F195" s="5"/>
      <c r="G195" s="148">
        <v>157.4</v>
      </c>
      <c r="H195" s="148">
        <v>5446040</v>
      </c>
      <c r="I195" s="16"/>
      <c r="J195" s="16"/>
      <c r="K195" s="16"/>
      <c r="L195" s="16"/>
      <c r="M195" s="5"/>
      <c r="N195" s="5"/>
      <c r="O195" s="5"/>
      <c r="P195" s="5"/>
      <c r="Q195" s="3"/>
    </row>
    <row r="196" spans="1:17" ht="10.5">
      <c r="A196" s="98">
        <v>130</v>
      </c>
      <c r="B196" s="27" t="s">
        <v>43</v>
      </c>
      <c r="C196" s="148">
        <v>281.2</v>
      </c>
      <c r="D196" s="148">
        <v>9729520</v>
      </c>
      <c r="E196" s="5"/>
      <c r="F196" s="5"/>
      <c r="G196" s="148">
        <v>281.2</v>
      </c>
      <c r="H196" s="148">
        <v>9729520</v>
      </c>
      <c r="I196" s="16"/>
      <c r="J196" s="16"/>
      <c r="K196" s="16"/>
      <c r="L196" s="16"/>
      <c r="M196" s="5"/>
      <c r="N196" s="5"/>
      <c r="O196" s="5"/>
      <c r="P196" s="5"/>
      <c r="Q196" s="3"/>
    </row>
    <row r="197" spans="1:17" ht="10.5">
      <c r="A197" s="98">
        <v>131</v>
      </c>
      <c r="B197" s="27" t="s">
        <v>44</v>
      </c>
      <c r="C197" s="148">
        <v>166</v>
      </c>
      <c r="D197" s="148">
        <v>5743600</v>
      </c>
      <c r="E197" s="5"/>
      <c r="F197" s="5"/>
      <c r="G197" s="148">
        <v>166</v>
      </c>
      <c r="H197" s="148">
        <v>5743600</v>
      </c>
      <c r="I197" s="16"/>
      <c r="J197" s="16"/>
      <c r="K197" s="16"/>
      <c r="L197" s="16"/>
      <c r="M197" s="5"/>
      <c r="N197" s="5"/>
      <c r="O197" s="5"/>
      <c r="P197" s="5"/>
      <c r="Q197" s="3"/>
    </row>
    <row r="198" spans="1:17" ht="10.5">
      <c r="A198" s="31">
        <v>132</v>
      </c>
      <c r="B198" s="27" t="s">
        <v>45</v>
      </c>
      <c r="C198" s="148">
        <v>85.9</v>
      </c>
      <c r="D198" s="148">
        <v>2972140</v>
      </c>
      <c r="E198" s="5"/>
      <c r="F198" s="5"/>
      <c r="G198" s="148">
        <v>85.9</v>
      </c>
      <c r="H198" s="148">
        <v>2972140</v>
      </c>
      <c r="I198" s="16"/>
      <c r="J198" s="16"/>
      <c r="K198" s="16"/>
      <c r="L198" s="16"/>
      <c r="M198" s="5"/>
      <c r="N198" s="5"/>
      <c r="O198" s="5"/>
      <c r="P198" s="5"/>
      <c r="Q198" s="3"/>
    </row>
    <row r="199" spans="1:17" ht="15.75" customHeight="1">
      <c r="A199" s="98"/>
      <c r="B199" s="29" t="s">
        <v>2000</v>
      </c>
      <c r="C199" s="16"/>
      <c r="D199" s="11"/>
      <c r="E199" s="5"/>
      <c r="F199" s="5"/>
      <c r="G199" s="16"/>
      <c r="H199" s="16"/>
      <c r="I199" s="16"/>
      <c r="J199" s="16"/>
      <c r="K199" s="16"/>
      <c r="L199" s="16"/>
      <c r="M199" s="5"/>
      <c r="N199" s="5"/>
      <c r="O199" s="5"/>
      <c r="P199" s="5"/>
      <c r="Q199" s="3"/>
    </row>
    <row r="200" spans="1:17" ht="29.25" customHeight="1">
      <c r="A200" s="98"/>
      <c r="B200" s="53" t="s">
        <v>1904</v>
      </c>
      <c r="C200" s="16"/>
      <c r="D200" s="11"/>
      <c r="E200" s="5"/>
      <c r="F200" s="5"/>
      <c r="G200" s="16"/>
      <c r="H200" s="16"/>
      <c r="I200" s="16"/>
      <c r="J200" s="16"/>
      <c r="K200" s="16"/>
      <c r="L200" s="16"/>
      <c r="M200" s="5"/>
      <c r="N200" s="5"/>
      <c r="O200" s="5"/>
      <c r="P200" s="5"/>
      <c r="Q200" s="3"/>
    </row>
    <row r="201" spans="1:17" ht="21">
      <c r="A201" s="98"/>
      <c r="B201" s="30" t="s">
        <v>2291</v>
      </c>
      <c r="C201" s="16">
        <f>SUM(C202:C218)</f>
        <v>1776.09</v>
      </c>
      <c r="D201" s="16">
        <f>SUM(D202:D218)</f>
        <v>61452714</v>
      </c>
      <c r="E201" s="16"/>
      <c r="F201" s="16"/>
      <c r="G201" s="16">
        <f>SUM(G202:G218)</f>
        <v>1776.09</v>
      </c>
      <c r="H201" s="16">
        <f>SUM(H202:H218)</f>
        <v>61452714</v>
      </c>
      <c r="I201" s="16"/>
      <c r="J201" s="16"/>
      <c r="K201" s="16"/>
      <c r="L201" s="16"/>
      <c r="M201" s="5"/>
      <c r="N201" s="5"/>
      <c r="O201" s="5"/>
      <c r="P201" s="5"/>
      <c r="Q201" s="3"/>
    </row>
    <row r="202" spans="1:17" ht="10.5">
      <c r="A202" s="31">
        <v>133</v>
      </c>
      <c r="B202" s="27" t="s">
        <v>1656</v>
      </c>
      <c r="C202" s="148">
        <v>123.72</v>
      </c>
      <c r="D202" s="148">
        <v>4280712</v>
      </c>
      <c r="E202" s="5"/>
      <c r="F202" s="5"/>
      <c r="G202" s="148">
        <v>123.72</v>
      </c>
      <c r="H202" s="148">
        <v>4280712</v>
      </c>
      <c r="I202" s="16"/>
      <c r="J202" s="16"/>
      <c r="K202" s="16"/>
      <c r="L202" s="16"/>
      <c r="M202" s="5"/>
      <c r="N202" s="5"/>
      <c r="O202" s="5"/>
      <c r="P202" s="5"/>
      <c r="Q202" s="3"/>
    </row>
    <row r="203" spans="1:17" ht="10.5">
      <c r="A203" s="31">
        <v>134</v>
      </c>
      <c r="B203" s="27" t="s">
        <v>1914</v>
      </c>
      <c r="C203" s="148">
        <v>52.8</v>
      </c>
      <c r="D203" s="148">
        <v>1826880</v>
      </c>
      <c r="E203" s="5"/>
      <c r="F203" s="5"/>
      <c r="G203" s="148">
        <v>52.8</v>
      </c>
      <c r="H203" s="148">
        <v>1826880</v>
      </c>
      <c r="I203" s="16"/>
      <c r="J203" s="16"/>
      <c r="K203" s="16"/>
      <c r="L203" s="16"/>
      <c r="M203" s="5"/>
      <c r="N203" s="5"/>
      <c r="O203" s="5"/>
      <c r="P203" s="5"/>
      <c r="Q203" s="3"/>
    </row>
    <row r="204" spans="1:17" ht="10.5">
      <c r="A204" s="31">
        <v>135</v>
      </c>
      <c r="B204" s="27" t="s">
        <v>1915</v>
      </c>
      <c r="C204" s="148">
        <v>104.84</v>
      </c>
      <c r="D204" s="148">
        <v>3627464</v>
      </c>
      <c r="E204" s="5"/>
      <c r="F204" s="5"/>
      <c r="G204" s="148">
        <v>104.84</v>
      </c>
      <c r="H204" s="148">
        <v>3627464</v>
      </c>
      <c r="I204" s="16"/>
      <c r="J204" s="16"/>
      <c r="K204" s="16"/>
      <c r="L204" s="16"/>
      <c r="M204" s="5"/>
      <c r="N204" s="5"/>
      <c r="O204" s="5"/>
      <c r="P204" s="5"/>
      <c r="Q204" s="3"/>
    </row>
    <row r="205" spans="1:17" ht="10.5">
      <c r="A205" s="31">
        <v>136</v>
      </c>
      <c r="B205" s="27" t="s">
        <v>1916</v>
      </c>
      <c r="C205" s="148">
        <v>32</v>
      </c>
      <c r="D205" s="148">
        <v>1107200</v>
      </c>
      <c r="E205" s="5"/>
      <c r="F205" s="5"/>
      <c r="G205" s="148">
        <v>32</v>
      </c>
      <c r="H205" s="148">
        <v>1107200</v>
      </c>
      <c r="I205" s="16"/>
      <c r="J205" s="16"/>
      <c r="K205" s="16"/>
      <c r="L205" s="16"/>
      <c r="M205" s="5"/>
      <c r="N205" s="5"/>
      <c r="O205" s="5"/>
      <c r="P205" s="5"/>
      <c r="Q205" s="3"/>
    </row>
    <row r="206" spans="1:17" ht="10.5">
      <c r="A206" s="31">
        <v>137</v>
      </c>
      <c r="B206" s="27" t="s">
        <v>1917</v>
      </c>
      <c r="C206" s="148">
        <v>90.56</v>
      </c>
      <c r="D206" s="148">
        <v>3133376</v>
      </c>
      <c r="E206" s="5"/>
      <c r="F206" s="5"/>
      <c r="G206" s="148">
        <v>90.56</v>
      </c>
      <c r="H206" s="148">
        <v>3133376</v>
      </c>
      <c r="I206" s="16"/>
      <c r="J206" s="16"/>
      <c r="K206" s="16"/>
      <c r="L206" s="16"/>
      <c r="M206" s="5"/>
      <c r="N206" s="5"/>
      <c r="O206" s="5"/>
      <c r="P206" s="5"/>
      <c r="Q206" s="3"/>
    </row>
    <row r="207" spans="1:17" ht="10.5">
      <c r="A207" s="31">
        <v>138</v>
      </c>
      <c r="B207" s="27" t="s">
        <v>1918</v>
      </c>
      <c r="C207" s="148">
        <v>57.3</v>
      </c>
      <c r="D207" s="148">
        <v>1982580</v>
      </c>
      <c r="E207" s="5"/>
      <c r="F207" s="5"/>
      <c r="G207" s="148">
        <v>57.3</v>
      </c>
      <c r="H207" s="148">
        <v>1982580</v>
      </c>
      <c r="I207" s="16"/>
      <c r="J207" s="16"/>
      <c r="K207" s="16"/>
      <c r="L207" s="16"/>
      <c r="M207" s="5"/>
      <c r="N207" s="5"/>
      <c r="O207" s="5"/>
      <c r="P207" s="5"/>
      <c r="Q207" s="3"/>
    </row>
    <row r="208" spans="1:17" ht="10.5">
      <c r="A208" s="31">
        <v>139</v>
      </c>
      <c r="B208" s="27" t="s">
        <v>1919</v>
      </c>
      <c r="C208" s="148">
        <v>199.41</v>
      </c>
      <c r="D208" s="148">
        <v>6899586</v>
      </c>
      <c r="E208" s="5"/>
      <c r="F208" s="5"/>
      <c r="G208" s="148">
        <v>199.41</v>
      </c>
      <c r="H208" s="148">
        <v>6899586</v>
      </c>
      <c r="I208" s="16"/>
      <c r="J208" s="16"/>
      <c r="K208" s="16"/>
      <c r="L208" s="16"/>
      <c r="M208" s="5"/>
      <c r="N208" s="5"/>
      <c r="O208" s="5"/>
      <c r="P208" s="5"/>
      <c r="Q208" s="3"/>
    </row>
    <row r="209" spans="1:17" ht="10.5">
      <c r="A209" s="31">
        <v>140</v>
      </c>
      <c r="B209" s="27" t="s">
        <v>1920</v>
      </c>
      <c r="C209" s="148">
        <v>88.6</v>
      </c>
      <c r="D209" s="148">
        <v>3065560</v>
      </c>
      <c r="E209" s="5"/>
      <c r="F209" s="5"/>
      <c r="G209" s="148">
        <v>88.6</v>
      </c>
      <c r="H209" s="148">
        <v>3065560</v>
      </c>
      <c r="I209" s="16"/>
      <c r="J209" s="16"/>
      <c r="K209" s="16"/>
      <c r="L209" s="16"/>
      <c r="M209" s="5"/>
      <c r="N209" s="5"/>
      <c r="O209" s="5"/>
      <c r="P209" s="5"/>
      <c r="Q209" s="3"/>
    </row>
    <row r="210" spans="1:17" ht="10.5">
      <c r="A210" s="31">
        <v>141</v>
      </c>
      <c r="B210" s="27" t="s">
        <v>1921</v>
      </c>
      <c r="C210" s="148">
        <v>82.63</v>
      </c>
      <c r="D210" s="148">
        <v>2858998</v>
      </c>
      <c r="E210" s="5"/>
      <c r="F210" s="5"/>
      <c r="G210" s="148">
        <v>82.63</v>
      </c>
      <c r="H210" s="148">
        <v>2858998</v>
      </c>
      <c r="I210" s="16"/>
      <c r="J210" s="16"/>
      <c r="K210" s="16"/>
      <c r="L210" s="16"/>
      <c r="M210" s="5"/>
      <c r="N210" s="5"/>
      <c r="O210" s="5"/>
      <c r="P210" s="5"/>
      <c r="Q210" s="3"/>
    </row>
    <row r="211" spans="1:17" ht="10.5">
      <c r="A211" s="31">
        <v>142</v>
      </c>
      <c r="B211" s="27" t="s">
        <v>1922</v>
      </c>
      <c r="C211" s="148">
        <v>16.9</v>
      </c>
      <c r="D211" s="148">
        <v>584740</v>
      </c>
      <c r="E211" s="5"/>
      <c r="F211" s="5"/>
      <c r="G211" s="148">
        <v>16.9</v>
      </c>
      <c r="H211" s="148">
        <v>584740</v>
      </c>
      <c r="I211" s="16"/>
      <c r="J211" s="16"/>
      <c r="K211" s="16"/>
      <c r="L211" s="16"/>
      <c r="M211" s="5"/>
      <c r="N211" s="5"/>
      <c r="O211" s="5"/>
      <c r="P211" s="5"/>
      <c r="Q211" s="3"/>
    </row>
    <row r="212" spans="1:17" ht="10.5">
      <c r="A212" s="31">
        <v>143</v>
      </c>
      <c r="B212" s="27" t="s">
        <v>1923</v>
      </c>
      <c r="C212" s="148">
        <v>75.23</v>
      </c>
      <c r="D212" s="148">
        <v>2602958</v>
      </c>
      <c r="E212" s="5"/>
      <c r="F212" s="5"/>
      <c r="G212" s="148">
        <v>75.23</v>
      </c>
      <c r="H212" s="148">
        <v>2602958</v>
      </c>
      <c r="I212" s="16"/>
      <c r="J212" s="16"/>
      <c r="K212" s="16"/>
      <c r="L212" s="16"/>
      <c r="M212" s="5"/>
      <c r="N212" s="5"/>
      <c r="O212" s="5"/>
      <c r="P212" s="5"/>
      <c r="Q212" s="3"/>
    </row>
    <row r="213" spans="1:17" ht="10.5">
      <c r="A213" s="31">
        <v>144</v>
      </c>
      <c r="B213" s="27" t="s">
        <v>1924</v>
      </c>
      <c r="C213" s="148">
        <v>30.87</v>
      </c>
      <c r="D213" s="148">
        <v>1068102</v>
      </c>
      <c r="E213" s="5"/>
      <c r="F213" s="5"/>
      <c r="G213" s="148">
        <v>30.87</v>
      </c>
      <c r="H213" s="148">
        <v>1068102</v>
      </c>
      <c r="I213" s="16"/>
      <c r="J213" s="16"/>
      <c r="K213" s="16"/>
      <c r="L213" s="16"/>
      <c r="M213" s="5"/>
      <c r="N213" s="5"/>
      <c r="O213" s="5"/>
      <c r="P213" s="5"/>
      <c r="Q213" s="3"/>
    </row>
    <row r="214" spans="1:17" ht="10.5">
      <c r="A214" s="31">
        <v>145</v>
      </c>
      <c r="B214" s="27" t="s">
        <v>1925</v>
      </c>
      <c r="C214" s="148">
        <v>109.7</v>
      </c>
      <c r="D214" s="148">
        <v>3795620</v>
      </c>
      <c r="E214" s="5"/>
      <c r="F214" s="5"/>
      <c r="G214" s="148">
        <v>109.7</v>
      </c>
      <c r="H214" s="148">
        <v>3795620</v>
      </c>
      <c r="I214" s="16"/>
      <c r="J214" s="16"/>
      <c r="K214" s="16"/>
      <c r="L214" s="16"/>
      <c r="M214" s="5"/>
      <c r="N214" s="5"/>
      <c r="O214" s="5"/>
      <c r="P214" s="5"/>
      <c r="Q214" s="3"/>
    </row>
    <row r="215" spans="1:17" ht="10.5">
      <c r="A215" s="31">
        <v>146</v>
      </c>
      <c r="B215" s="27" t="s">
        <v>1926</v>
      </c>
      <c r="C215" s="148">
        <v>407.34</v>
      </c>
      <c r="D215" s="148">
        <v>14093964</v>
      </c>
      <c r="E215" s="5"/>
      <c r="F215" s="5"/>
      <c r="G215" s="148">
        <v>407.34</v>
      </c>
      <c r="H215" s="148">
        <v>14093964</v>
      </c>
      <c r="I215" s="16"/>
      <c r="J215" s="16"/>
      <c r="K215" s="16"/>
      <c r="L215" s="16"/>
      <c r="M215" s="5"/>
      <c r="N215" s="5"/>
      <c r="O215" s="5"/>
      <c r="P215" s="5"/>
      <c r="Q215" s="3"/>
    </row>
    <row r="216" spans="1:17" ht="10.5">
      <c r="A216" s="31">
        <v>147</v>
      </c>
      <c r="B216" s="27" t="s">
        <v>1927</v>
      </c>
      <c r="C216" s="148">
        <v>72.9</v>
      </c>
      <c r="D216" s="148">
        <v>2522340</v>
      </c>
      <c r="E216" s="5"/>
      <c r="F216" s="5"/>
      <c r="G216" s="148">
        <v>72.9</v>
      </c>
      <c r="H216" s="148">
        <v>2522340</v>
      </c>
      <c r="I216" s="16"/>
      <c r="J216" s="16"/>
      <c r="K216" s="16"/>
      <c r="L216" s="16"/>
      <c r="M216" s="5"/>
      <c r="N216" s="5"/>
      <c r="O216" s="5"/>
      <c r="P216" s="5"/>
      <c r="Q216" s="3"/>
    </row>
    <row r="217" spans="1:17" ht="10.5">
      <c r="A217" s="31">
        <v>148</v>
      </c>
      <c r="B217" s="27" t="s">
        <v>1928</v>
      </c>
      <c r="C217" s="148">
        <v>119.93</v>
      </c>
      <c r="D217" s="148">
        <v>4149578</v>
      </c>
      <c r="E217" s="5"/>
      <c r="F217" s="5"/>
      <c r="G217" s="148">
        <v>119.93</v>
      </c>
      <c r="H217" s="148">
        <v>4149578</v>
      </c>
      <c r="I217" s="16"/>
      <c r="J217" s="16"/>
      <c r="K217" s="16"/>
      <c r="L217" s="16"/>
      <c r="M217" s="5"/>
      <c r="N217" s="5"/>
      <c r="O217" s="5"/>
      <c r="P217" s="5"/>
      <c r="Q217" s="3"/>
    </row>
    <row r="218" spans="1:17" ht="10.5">
      <c r="A218" s="143">
        <v>149</v>
      </c>
      <c r="B218" s="27" t="s">
        <v>1929</v>
      </c>
      <c r="C218" s="148">
        <v>111.36</v>
      </c>
      <c r="D218" s="148">
        <v>3853056</v>
      </c>
      <c r="E218" s="5"/>
      <c r="F218" s="5"/>
      <c r="G218" s="148">
        <v>111.36</v>
      </c>
      <c r="H218" s="148">
        <v>3853056</v>
      </c>
      <c r="I218" s="16"/>
      <c r="J218" s="16"/>
      <c r="K218" s="16"/>
      <c r="L218" s="16"/>
      <c r="M218" s="5"/>
      <c r="N218" s="5"/>
      <c r="O218" s="5"/>
      <c r="P218" s="5"/>
      <c r="Q218" s="3"/>
    </row>
    <row r="219" spans="1:17" s="81" customFormat="1" ht="14.25" customHeight="1">
      <c r="A219" s="98"/>
      <c r="B219" s="29" t="s">
        <v>482</v>
      </c>
      <c r="C219" s="16"/>
      <c r="D219" s="11"/>
      <c r="E219" s="5"/>
      <c r="F219" s="5"/>
      <c r="G219" s="16"/>
      <c r="H219" s="16"/>
      <c r="I219" s="16"/>
      <c r="J219" s="16"/>
      <c r="K219" s="16"/>
      <c r="L219" s="16"/>
      <c r="M219" s="61"/>
      <c r="N219" s="61"/>
      <c r="O219" s="61"/>
      <c r="P219" s="61"/>
      <c r="Q219" s="272"/>
    </row>
    <row r="220" spans="1:17" s="81" customFormat="1" ht="31.5">
      <c r="A220" s="98"/>
      <c r="B220" s="53" t="s">
        <v>2292</v>
      </c>
      <c r="C220" s="159">
        <f>C223+C228+C234+C239+C252</f>
        <v>6160.4</v>
      </c>
      <c r="D220" s="159">
        <f>D223+D228+D234+D239+D252</f>
        <v>210190765.11</v>
      </c>
      <c r="E220" s="159"/>
      <c r="F220" s="159"/>
      <c r="G220" s="159">
        <f>G223+G228+G234+G239+G252</f>
        <v>6160.4</v>
      </c>
      <c r="H220" s="159">
        <f>H223+H228+H234+H239+H252</f>
        <v>210190765.11</v>
      </c>
      <c r="I220" s="159"/>
      <c r="J220" s="159"/>
      <c r="K220" s="159"/>
      <c r="L220" s="159"/>
      <c r="M220" s="159"/>
      <c r="N220" s="159"/>
      <c r="O220" s="159"/>
      <c r="P220" s="159"/>
      <c r="Q220" s="272"/>
    </row>
    <row r="221" spans="1:17" ht="10.5">
      <c r="A221" s="98"/>
      <c r="B221" s="53" t="s">
        <v>25</v>
      </c>
      <c r="C221" s="16"/>
      <c r="D221" s="11"/>
      <c r="E221" s="5"/>
      <c r="F221" s="5"/>
      <c r="G221" s="16"/>
      <c r="H221" s="16"/>
      <c r="I221" s="16"/>
      <c r="J221" s="16"/>
      <c r="K221" s="16"/>
      <c r="L221" s="16"/>
      <c r="M221" s="5"/>
      <c r="N221" s="5"/>
      <c r="O221" s="5"/>
      <c r="P221" s="5"/>
      <c r="Q221" s="3"/>
    </row>
    <row r="222" spans="1:17" ht="21">
      <c r="A222" s="98"/>
      <c r="B222" s="53" t="s">
        <v>483</v>
      </c>
      <c r="C222" s="16"/>
      <c r="D222" s="11"/>
      <c r="E222" s="5"/>
      <c r="F222" s="5"/>
      <c r="G222" s="16"/>
      <c r="H222" s="16"/>
      <c r="I222" s="16"/>
      <c r="J222" s="16"/>
      <c r="K222" s="16"/>
      <c r="L222" s="16"/>
      <c r="M222" s="5"/>
      <c r="N222" s="5"/>
      <c r="O222" s="5"/>
      <c r="P222" s="5"/>
      <c r="Q222" s="3"/>
    </row>
    <row r="223" spans="1:17" ht="21">
      <c r="A223" s="98"/>
      <c r="B223" s="30" t="s">
        <v>2282</v>
      </c>
      <c r="C223" s="16">
        <v>1126.1</v>
      </c>
      <c r="D223" s="11">
        <f>SUM(D224:D226)</f>
        <v>38963060</v>
      </c>
      <c r="E223" s="5"/>
      <c r="F223" s="5"/>
      <c r="G223" s="16">
        <v>1126.1</v>
      </c>
      <c r="H223" s="16">
        <v>38963060</v>
      </c>
      <c r="I223" s="16"/>
      <c r="J223" s="16"/>
      <c r="K223" s="16"/>
      <c r="L223" s="16"/>
      <c r="M223" s="5"/>
      <c r="N223" s="5"/>
      <c r="O223" s="5"/>
      <c r="P223" s="5"/>
      <c r="Q223" s="3"/>
    </row>
    <row r="224" spans="1:17" ht="11.25" customHeight="1">
      <c r="A224" s="98">
        <v>1</v>
      </c>
      <c r="B224" s="27" t="s">
        <v>1144</v>
      </c>
      <c r="C224" s="148">
        <v>210.8</v>
      </c>
      <c r="D224" s="148">
        <v>7293680</v>
      </c>
      <c r="E224" s="5"/>
      <c r="F224" s="5"/>
      <c r="G224" s="16">
        <v>210.8</v>
      </c>
      <c r="H224" s="16">
        <v>7293680</v>
      </c>
      <c r="I224" s="16"/>
      <c r="J224" s="16"/>
      <c r="K224" s="16"/>
      <c r="L224" s="16"/>
      <c r="M224" s="5"/>
      <c r="N224" s="5"/>
      <c r="O224" s="5"/>
      <c r="P224" s="5"/>
      <c r="Q224" s="3"/>
    </row>
    <row r="225" spans="1:17" ht="11.25" customHeight="1">
      <c r="A225" s="98">
        <v>2</v>
      </c>
      <c r="B225" s="27" t="s">
        <v>1145</v>
      </c>
      <c r="C225" s="148">
        <v>486.5</v>
      </c>
      <c r="D225" s="148">
        <v>16832900</v>
      </c>
      <c r="E225" s="5"/>
      <c r="F225" s="5"/>
      <c r="G225" s="16">
        <v>486.5</v>
      </c>
      <c r="H225" s="16">
        <v>16832900</v>
      </c>
      <c r="I225" s="16"/>
      <c r="J225" s="16"/>
      <c r="K225" s="16"/>
      <c r="L225" s="16"/>
      <c r="M225" s="5"/>
      <c r="N225" s="5"/>
      <c r="O225" s="5"/>
      <c r="P225" s="5"/>
      <c r="Q225" s="3"/>
    </row>
    <row r="226" spans="1:17" ht="11.25" customHeight="1">
      <c r="A226" s="98">
        <v>3</v>
      </c>
      <c r="B226" s="27" t="s">
        <v>1146</v>
      </c>
      <c r="C226" s="148">
        <v>428.8</v>
      </c>
      <c r="D226" s="148">
        <v>14836480</v>
      </c>
      <c r="E226" s="5"/>
      <c r="F226" s="5"/>
      <c r="G226" s="16">
        <v>428.8</v>
      </c>
      <c r="H226" s="16">
        <v>14836480</v>
      </c>
      <c r="I226" s="16"/>
      <c r="J226" s="16"/>
      <c r="K226" s="16"/>
      <c r="L226" s="16"/>
      <c r="M226" s="5"/>
      <c r="N226" s="5"/>
      <c r="O226" s="5"/>
      <c r="P226" s="5"/>
      <c r="Q226" s="3"/>
    </row>
    <row r="227" spans="1:17" ht="25.5" customHeight="1">
      <c r="A227" s="98"/>
      <c r="B227" s="53" t="s">
        <v>484</v>
      </c>
      <c r="C227" s="16"/>
      <c r="D227" s="11"/>
      <c r="E227" s="5"/>
      <c r="F227" s="5"/>
      <c r="G227" s="16"/>
      <c r="H227" s="16"/>
      <c r="I227" s="16"/>
      <c r="J227" s="16"/>
      <c r="K227" s="16"/>
      <c r="L227" s="16"/>
      <c r="M227" s="5"/>
      <c r="N227" s="5"/>
      <c r="O227" s="5"/>
      <c r="P227" s="5"/>
      <c r="Q227" s="3"/>
    </row>
    <row r="228" spans="1:17" ht="21">
      <c r="A228" s="98"/>
      <c r="B228" s="30" t="s">
        <v>2282</v>
      </c>
      <c r="C228" s="16">
        <f>SUM(C229:C231)</f>
        <v>1346.3</v>
      </c>
      <c r="D228" s="16">
        <f>SUM(D229:D231)</f>
        <v>46581980</v>
      </c>
      <c r="E228" s="5"/>
      <c r="F228" s="5"/>
      <c r="G228" s="16">
        <f>SUM(G229:G231)</f>
        <v>1346.3</v>
      </c>
      <c r="H228" s="16">
        <f>SUM(H229:H231)</f>
        <v>46581980</v>
      </c>
      <c r="I228" s="16"/>
      <c r="J228" s="16"/>
      <c r="K228" s="16"/>
      <c r="L228" s="16"/>
      <c r="M228" s="5"/>
      <c r="N228" s="5"/>
      <c r="O228" s="5"/>
      <c r="P228" s="5"/>
      <c r="Q228" s="3"/>
    </row>
    <row r="229" spans="1:17" ht="10.5">
      <c r="A229" s="98">
        <v>4</v>
      </c>
      <c r="B229" s="27" t="s">
        <v>1772</v>
      </c>
      <c r="C229" s="148">
        <v>465.1</v>
      </c>
      <c r="D229" s="148">
        <v>16092460</v>
      </c>
      <c r="E229" s="5"/>
      <c r="F229" s="5"/>
      <c r="G229" s="148">
        <v>465.1</v>
      </c>
      <c r="H229" s="148">
        <v>16092460</v>
      </c>
      <c r="I229" s="16"/>
      <c r="J229" s="16"/>
      <c r="K229" s="16"/>
      <c r="L229" s="16"/>
      <c r="M229" s="5"/>
      <c r="N229" s="5"/>
      <c r="O229" s="5"/>
      <c r="P229" s="5"/>
      <c r="Q229" s="3"/>
    </row>
    <row r="230" spans="1:17" ht="10.5">
      <c r="A230" s="98">
        <v>5</v>
      </c>
      <c r="B230" s="27" t="s">
        <v>1773</v>
      </c>
      <c r="C230" s="148">
        <v>461.7</v>
      </c>
      <c r="D230" s="148">
        <v>15974820</v>
      </c>
      <c r="E230" s="5"/>
      <c r="F230" s="5"/>
      <c r="G230" s="148">
        <v>461.7</v>
      </c>
      <c r="H230" s="148">
        <v>15974820</v>
      </c>
      <c r="I230" s="16"/>
      <c r="J230" s="16"/>
      <c r="K230" s="16"/>
      <c r="L230" s="16"/>
      <c r="M230" s="5"/>
      <c r="N230" s="5"/>
      <c r="O230" s="5"/>
      <c r="P230" s="5"/>
      <c r="Q230" s="3"/>
    </row>
    <row r="231" spans="1:17" ht="10.5">
      <c r="A231" s="98">
        <v>6</v>
      </c>
      <c r="B231" s="27" t="s">
        <v>1774</v>
      </c>
      <c r="C231" s="148">
        <v>419.5</v>
      </c>
      <c r="D231" s="148">
        <v>14514700</v>
      </c>
      <c r="E231" s="5"/>
      <c r="F231" s="5"/>
      <c r="G231" s="148">
        <v>419.5</v>
      </c>
      <c r="H231" s="148">
        <v>14514700</v>
      </c>
      <c r="I231" s="16"/>
      <c r="J231" s="16"/>
      <c r="K231" s="16"/>
      <c r="L231" s="16"/>
      <c r="M231" s="5"/>
      <c r="N231" s="5"/>
      <c r="O231" s="5"/>
      <c r="P231" s="5"/>
      <c r="Q231" s="3"/>
    </row>
    <row r="232" spans="1:17" ht="17.25" customHeight="1">
      <c r="A232" s="98"/>
      <c r="B232" s="53" t="s">
        <v>854</v>
      </c>
      <c r="C232" s="16"/>
      <c r="D232" s="11"/>
      <c r="E232" s="5"/>
      <c r="F232" s="5"/>
      <c r="G232" s="16"/>
      <c r="H232" s="16"/>
      <c r="I232" s="16"/>
      <c r="J232" s="16"/>
      <c r="K232" s="16"/>
      <c r="L232" s="16"/>
      <c r="M232" s="5"/>
      <c r="N232" s="5"/>
      <c r="O232" s="5"/>
      <c r="P232" s="5"/>
      <c r="Q232" s="3"/>
    </row>
    <row r="233" spans="1:17" ht="25.5" customHeight="1">
      <c r="A233" s="98"/>
      <c r="B233" s="53" t="s">
        <v>1295</v>
      </c>
      <c r="C233" s="16"/>
      <c r="D233" s="11"/>
      <c r="E233" s="5"/>
      <c r="F233" s="5"/>
      <c r="G233" s="16"/>
      <c r="H233" s="16"/>
      <c r="I233" s="16"/>
      <c r="J233" s="16"/>
      <c r="K233" s="16"/>
      <c r="L233" s="16"/>
      <c r="M233" s="5"/>
      <c r="N233" s="5"/>
      <c r="O233" s="5"/>
      <c r="P233" s="5"/>
      <c r="Q233" s="3"/>
    </row>
    <row r="234" spans="1:17" ht="21">
      <c r="A234" s="98"/>
      <c r="B234" s="30" t="s">
        <v>2289</v>
      </c>
      <c r="C234" s="16">
        <f>SUM(C235:C236)</f>
        <v>1151.6</v>
      </c>
      <c r="D234" s="16">
        <f>SUM(D235:D236)</f>
        <v>39845360</v>
      </c>
      <c r="E234" s="16"/>
      <c r="F234" s="16"/>
      <c r="G234" s="16">
        <f>SUM(G235:G236)</f>
        <v>1151.6</v>
      </c>
      <c r="H234" s="16">
        <f>SUM(H235:H236)</f>
        <v>39845360</v>
      </c>
      <c r="I234" s="16"/>
      <c r="J234" s="16"/>
      <c r="K234" s="16"/>
      <c r="L234" s="16"/>
      <c r="M234" s="5"/>
      <c r="N234" s="5"/>
      <c r="O234" s="5"/>
      <c r="P234" s="5"/>
      <c r="Q234" s="3"/>
    </row>
    <row r="235" spans="1:17" ht="10.5">
      <c r="A235" s="98">
        <v>7</v>
      </c>
      <c r="B235" s="27" t="s">
        <v>1229</v>
      </c>
      <c r="C235" s="148">
        <v>592.8</v>
      </c>
      <c r="D235" s="148">
        <v>20510880</v>
      </c>
      <c r="E235" s="5"/>
      <c r="F235" s="5"/>
      <c r="G235" s="148">
        <v>592.8</v>
      </c>
      <c r="H235" s="148">
        <v>20510880</v>
      </c>
      <c r="I235" s="16"/>
      <c r="J235" s="16"/>
      <c r="K235" s="16"/>
      <c r="L235" s="16"/>
      <c r="M235" s="5"/>
      <c r="N235" s="5"/>
      <c r="O235" s="5"/>
      <c r="P235" s="5"/>
      <c r="Q235" s="3"/>
    </row>
    <row r="236" spans="1:17" ht="11.25" customHeight="1">
      <c r="A236" s="98">
        <v>8</v>
      </c>
      <c r="B236" s="27" t="s">
        <v>1230</v>
      </c>
      <c r="C236" s="148">
        <v>558.8</v>
      </c>
      <c r="D236" s="148">
        <v>19334480</v>
      </c>
      <c r="E236" s="5"/>
      <c r="F236" s="5"/>
      <c r="G236" s="148">
        <v>558.8</v>
      </c>
      <c r="H236" s="148">
        <v>19334480</v>
      </c>
      <c r="I236" s="16"/>
      <c r="J236" s="16"/>
      <c r="K236" s="16"/>
      <c r="L236" s="16"/>
      <c r="M236" s="5"/>
      <c r="N236" s="5"/>
      <c r="O236" s="5"/>
      <c r="P236" s="5"/>
      <c r="Q236" s="3"/>
    </row>
    <row r="237" spans="1:17" ht="15.75" customHeight="1">
      <c r="A237" s="98"/>
      <c r="B237" s="53" t="s">
        <v>132</v>
      </c>
      <c r="C237" s="16"/>
      <c r="D237" s="11"/>
      <c r="E237" s="5"/>
      <c r="F237" s="5"/>
      <c r="G237" s="16"/>
      <c r="H237" s="16"/>
      <c r="I237" s="16"/>
      <c r="J237" s="16"/>
      <c r="K237" s="16"/>
      <c r="L237" s="16"/>
      <c r="M237" s="5"/>
      <c r="N237" s="5"/>
      <c r="O237" s="5"/>
      <c r="P237" s="5"/>
      <c r="Q237" s="3"/>
    </row>
    <row r="238" spans="1:17" ht="21" customHeight="1">
      <c r="A238" s="98"/>
      <c r="B238" s="53" t="s">
        <v>1895</v>
      </c>
      <c r="C238" s="16"/>
      <c r="D238" s="11"/>
      <c r="E238" s="5"/>
      <c r="F238" s="5"/>
      <c r="G238" s="16"/>
      <c r="H238" s="16"/>
      <c r="I238" s="16"/>
      <c r="J238" s="16"/>
      <c r="K238" s="16"/>
      <c r="L238" s="16"/>
      <c r="M238" s="5"/>
      <c r="N238" s="5"/>
      <c r="O238" s="5"/>
      <c r="P238" s="5"/>
      <c r="Q238" s="3"/>
    </row>
    <row r="239" spans="1:17" ht="34.5" customHeight="1">
      <c r="A239" s="98"/>
      <c r="B239" s="30" t="s">
        <v>2211</v>
      </c>
      <c r="C239" s="16">
        <f>SUM(C240:C249)</f>
        <v>1501.3</v>
      </c>
      <c r="D239" s="16">
        <f>SUM(D240:D249)</f>
        <v>51944980</v>
      </c>
      <c r="E239" s="16"/>
      <c r="F239" s="16"/>
      <c r="G239" s="16">
        <f>SUM(G240:G249)</f>
        <v>1501.3</v>
      </c>
      <c r="H239" s="16">
        <f>SUM(H240:H249)</f>
        <v>51944980</v>
      </c>
      <c r="I239" s="16"/>
      <c r="J239" s="16"/>
      <c r="K239" s="16"/>
      <c r="L239" s="16"/>
      <c r="M239" s="5"/>
      <c r="N239" s="5"/>
      <c r="O239" s="5"/>
      <c r="P239" s="5"/>
      <c r="Q239" s="3"/>
    </row>
    <row r="240" spans="1:17" ht="10.5">
      <c r="A240" s="98">
        <v>9</v>
      </c>
      <c r="B240" s="27" t="s">
        <v>145</v>
      </c>
      <c r="C240" s="148">
        <v>167</v>
      </c>
      <c r="D240" s="148">
        <v>5778200</v>
      </c>
      <c r="E240" s="5"/>
      <c r="F240" s="5"/>
      <c r="G240" s="148">
        <v>167</v>
      </c>
      <c r="H240" s="148">
        <v>5778200</v>
      </c>
      <c r="I240" s="16"/>
      <c r="J240" s="16"/>
      <c r="K240" s="16"/>
      <c r="L240" s="16"/>
      <c r="M240" s="5"/>
      <c r="N240" s="5"/>
      <c r="O240" s="5"/>
      <c r="P240" s="5"/>
      <c r="Q240" s="3"/>
    </row>
    <row r="241" spans="1:17" ht="10.5">
      <c r="A241" s="98">
        <v>10</v>
      </c>
      <c r="B241" s="27" t="s">
        <v>146</v>
      </c>
      <c r="C241" s="148">
        <v>61.7</v>
      </c>
      <c r="D241" s="148">
        <v>2134820</v>
      </c>
      <c r="E241" s="5"/>
      <c r="F241" s="5"/>
      <c r="G241" s="148">
        <v>61.7</v>
      </c>
      <c r="H241" s="148">
        <v>2134820</v>
      </c>
      <c r="I241" s="16"/>
      <c r="J241" s="16"/>
      <c r="K241" s="16"/>
      <c r="L241" s="16"/>
      <c r="M241" s="5"/>
      <c r="N241" s="5"/>
      <c r="O241" s="5"/>
      <c r="P241" s="5"/>
      <c r="Q241" s="3"/>
    </row>
    <row r="242" spans="1:17" ht="10.5">
      <c r="A242" s="98">
        <v>11</v>
      </c>
      <c r="B242" s="27" t="s">
        <v>147</v>
      </c>
      <c r="C242" s="148">
        <v>112</v>
      </c>
      <c r="D242" s="148">
        <v>3875200</v>
      </c>
      <c r="E242" s="5"/>
      <c r="F242" s="5"/>
      <c r="G242" s="148">
        <v>112</v>
      </c>
      <c r="H242" s="148">
        <v>3875200</v>
      </c>
      <c r="I242" s="16"/>
      <c r="J242" s="16"/>
      <c r="K242" s="16"/>
      <c r="L242" s="16"/>
      <c r="M242" s="5"/>
      <c r="N242" s="5"/>
      <c r="O242" s="5"/>
      <c r="P242" s="5"/>
      <c r="Q242" s="3"/>
    </row>
    <row r="243" spans="1:17" ht="10.5">
      <c r="A243" s="98">
        <v>12</v>
      </c>
      <c r="B243" s="27" t="s">
        <v>269</v>
      </c>
      <c r="C243" s="148">
        <v>109.3</v>
      </c>
      <c r="D243" s="148">
        <v>3781780</v>
      </c>
      <c r="E243" s="5"/>
      <c r="F243" s="5"/>
      <c r="G243" s="148">
        <v>109.3</v>
      </c>
      <c r="H243" s="148">
        <v>3781780</v>
      </c>
      <c r="I243" s="16"/>
      <c r="J243" s="16"/>
      <c r="K243" s="16"/>
      <c r="L243" s="16"/>
      <c r="M243" s="5"/>
      <c r="N243" s="5"/>
      <c r="O243" s="5"/>
      <c r="P243" s="5"/>
      <c r="Q243" s="3"/>
    </row>
    <row r="244" spans="1:17" ht="10.5">
      <c r="A244" s="98">
        <v>13</v>
      </c>
      <c r="B244" s="27" t="s">
        <v>270</v>
      </c>
      <c r="C244" s="148">
        <v>109.9</v>
      </c>
      <c r="D244" s="148">
        <v>3802540</v>
      </c>
      <c r="E244" s="5"/>
      <c r="F244" s="5"/>
      <c r="G244" s="148">
        <v>109.9</v>
      </c>
      <c r="H244" s="148">
        <v>3802540</v>
      </c>
      <c r="I244" s="16"/>
      <c r="J244" s="16"/>
      <c r="K244" s="16"/>
      <c r="L244" s="16"/>
      <c r="M244" s="5"/>
      <c r="N244" s="5"/>
      <c r="O244" s="5"/>
      <c r="P244" s="5"/>
      <c r="Q244" s="3"/>
    </row>
    <row r="245" spans="1:17" ht="10.5">
      <c r="A245" s="98">
        <v>14</v>
      </c>
      <c r="B245" s="27" t="s">
        <v>271</v>
      </c>
      <c r="C245" s="148">
        <v>165.6</v>
      </c>
      <c r="D245" s="148">
        <v>5729760</v>
      </c>
      <c r="E245" s="5"/>
      <c r="F245" s="5"/>
      <c r="G245" s="148">
        <v>165.6</v>
      </c>
      <c r="H245" s="148">
        <v>5729760</v>
      </c>
      <c r="I245" s="16"/>
      <c r="J245" s="16"/>
      <c r="K245" s="16"/>
      <c r="L245" s="16"/>
      <c r="M245" s="5"/>
      <c r="N245" s="5"/>
      <c r="O245" s="5"/>
      <c r="P245" s="5"/>
      <c r="Q245" s="3"/>
    </row>
    <row r="246" spans="1:17" ht="10.5">
      <c r="A246" s="98">
        <v>15</v>
      </c>
      <c r="B246" s="27" t="s">
        <v>272</v>
      </c>
      <c r="C246" s="148">
        <v>52</v>
      </c>
      <c r="D246" s="148">
        <v>1799200</v>
      </c>
      <c r="E246" s="5"/>
      <c r="F246" s="5"/>
      <c r="G246" s="148">
        <v>52</v>
      </c>
      <c r="H246" s="148">
        <v>1799200</v>
      </c>
      <c r="I246" s="16"/>
      <c r="J246" s="16"/>
      <c r="K246" s="16"/>
      <c r="L246" s="16"/>
      <c r="M246" s="5"/>
      <c r="N246" s="5"/>
      <c r="O246" s="5"/>
      <c r="P246" s="5"/>
      <c r="Q246" s="3"/>
    </row>
    <row r="247" spans="1:17" ht="10.5">
      <c r="A247" s="98">
        <v>16</v>
      </c>
      <c r="B247" s="27" t="s">
        <v>273</v>
      </c>
      <c r="C247" s="148">
        <v>267.6</v>
      </c>
      <c r="D247" s="148">
        <v>9258960</v>
      </c>
      <c r="E247" s="5"/>
      <c r="F247" s="5"/>
      <c r="G247" s="148">
        <v>267.6</v>
      </c>
      <c r="H247" s="148">
        <v>9258960</v>
      </c>
      <c r="I247" s="16"/>
      <c r="J247" s="16"/>
      <c r="K247" s="16"/>
      <c r="L247" s="16"/>
      <c r="M247" s="5"/>
      <c r="N247" s="5"/>
      <c r="O247" s="5"/>
      <c r="P247" s="5"/>
      <c r="Q247" s="3"/>
    </row>
    <row r="248" spans="1:17" ht="10.5">
      <c r="A248" s="98">
        <v>17</v>
      </c>
      <c r="B248" s="27" t="s">
        <v>274</v>
      </c>
      <c r="C248" s="148">
        <v>277.5</v>
      </c>
      <c r="D248" s="148">
        <v>9601500</v>
      </c>
      <c r="E248" s="5"/>
      <c r="F248" s="5"/>
      <c r="G248" s="148">
        <v>277.5</v>
      </c>
      <c r="H248" s="148">
        <v>9601500</v>
      </c>
      <c r="I248" s="16"/>
      <c r="J248" s="16"/>
      <c r="K248" s="16"/>
      <c r="L248" s="16"/>
      <c r="M248" s="5"/>
      <c r="N248" s="5"/>
      <c r="O248" s="5"/>
      <c r="P248" s="5"/>
      <c r="Q248" s="3"/>
    </row>
    <row r="249" spans="1:17" ht="10.5">
      <c r="A249" s="98">
        <v>18</v>
      </c>
      <c r="B249" s="27" t="s">
        <v>275</v>
      </c>
      <c r="C249" s="148">
        <v>178.7</v>
      </c>
      <c r="D249" s="148">
        <v>6183020</v>
      </c>
      <c r="E249" s="5"/>
      <c r="F249" s="5"/>
      <c r="G249" s="148">
        <v>178.7</v>
      </c>
      <c r="H249" s="148">
        <v>6183020</v>
      </c>
      <c r="I249" s="16"/>
      <c r="J249" s="16"/>
      <c r="K249" s="16"/>
      <c r="L249" s="16"/>
      <c r="M249" s="5"/>
      <c r="N249" s="5"/>
      <c r="O249" s="5"/>
      <c r="P249" s="5"/>
      <c r="Q249" s="3"/>
    </row>
    <row r="250" spans="1:17" ht="19.5" customHeight="1">
      <c r="A250" s="98"/>
      <c r="B250" s="29" t="s">
        <v>1897</v>
      </c>
      <c r="C250" s="16"/>
      <c r="D250" s="11"/>
      <c r="E250" s="5"/>
      <c r="F250" s="5"/>
      <c r="G250" s="16"/>
      <c r="H250" s="16"/>
      <c r="I250" s="16"/>
      <c r="J250" s="16"/>
      <c r="K250" s="16"/>
      <c r="L250" s="16"/>
      <c r="M250" s="5"/>
      <c r="N250" s="5"/>
      <c r="O250" s="5"/>
      <c r="P250" s="5"/>
      <c r="Q250" s="3"/>
    </row>
    <row r="251" spans="1:17" ht="21">
      <c r="A251" s="98"/>
      <c r="B251" s="53" t="s">
        <v>1898</v>
      </c>
      <c r="C251" s="16"/>
      <c r="D251" s="11"/>
      <c r="E251" s="5"/>
      <c r="F251" s="5"/>
      <c r="G251" s="16"/>
      <c r="H251" s="16"/>
      <c r="I251" s="16"/>
      <c r="J251" s="16"/>
      <c r="K251" s="16"/>
      <c r="L251" s="16"/>
      <c r="M251" s="5"/>
      <c r="N251" s="5"/>
      <c r="O251" s="5"/>
      <c r="P251" s="5"/>
      <c r="Q251" s="3"/>
    </row>
    <row r="252" spans="1:17" ht="21">
      <c r="A252" s="98"/>
      <c r="B252" s="30" t="s">
        <v>2280</v>
      </c>
      <c r="C252" s="16">
        <f>SUM(C253:C256)</f>
        <v>1035.1</v>
      </c>
      <c r="D252" s="16">
        <f>SUM(D253:D256)</f>
        <v>32855385.11</v>
      </c>
      <c r="E252" s="16"/>
      <c r="F252" s="16"/>
      <c r="G252" s="16">
        <f>SUM(G253:G256)</f>
        <v>1035.1</v>
      </c>
      <c r="H252" s="16">
        <f>SUM(H253:H256)</f>
        <v>32855385.11</v>
      </c>
      <c r="I252" s="16"/>
      <c r="J252" s="16"/>
      <c r="K252" s="16"/>
      <c r="L252" s="16"/>
      <c r="M252" s="5"/>
      <c r="N252" s="5"/>
      <c r="O252" s="5"/>
      <c r="P252" s="5"/>
      <c r="Q252" s="3"/>
    </row>
    <row r="253" spans="1:17" s="81" customFormat="1" ht="10.5">
      <c r="A253" s="98">
        <v>19</v>
      </c>
      <c r="B253" s="27" t="s">
        <v>1242</v>
      </c>
      <c r="C253" s="148">
        <v>54.6</v>
      </c>
      <c r="D253" s="148">
        <v>1733073.16</v>
      </c>
      <c r="E253" s="5"/>
      <c r="F253" s="5"/>
      <c r="G253" s="148">
        <v>54.6</v>
      </c>
      <c r="H253" s="148">
        <v>1733073.16</v>
      </c>
      <c r="I253" s="88"/>
      <c r="J253" s="88"/>
      <c r="K253" s="88"/>
      <c r="L253" s="88"/>
      <c r="M253" s="61"/>
      <c r="N253" s="61"/>
      <c r="O253" s="61"/>
      <c r="P253" s="61"/>
      <c r="Q253" s="272"/>
    </row>
    <row r="254" spans="1:17" ht="10.5">
      <c r="A254" s="98">
        <v>20</v>
      </c>
      <c r="B254" s="27" t="s">
        <v>1243</v>
      </c>
      <c r="C254" s="148">
        <v>167.1</v>
      </c>
      <c r="D254" s="148">
        <v>5303965.66</v>
      </c>
      <c r="E254" s="5"/>
      <c r="F254" s="5"/>
      <c r="G254" s="148">
        <v>167.1</v>
      </c>
      <c r="H254" s="148">
        <v>5303965.66</v>
      </c>
      <c r="I254" s="88"/>
      <c r="J254" s="88"/>
      <c r="K254" s="88"/>
      <c r="L254" s="88"/>
      <c r="M254" s="5"/>
      <c r="N254" s="5"/>
      <c r="O254" s="5"/>
      <c r="P254" s="5"/>
      <c r="Q254" s="3"/>
    </row>
    <row r="255" spans="1:17" ht="10.5">
      <c r="A255" s="98">
        <v>21</v>
      </c>
      <c r="B255" s="27" t="s">
        <v>1244</v>
      </c>
      <c r="C255" s="148">
        <v>647.3</v>
      </c>
      <c r="D255" s="148">
        <v>20546121.9</v>
      </c>
      <c r="E255" s="5"/>
      <c r="F255" s="5"/>
      <c r="G255" s="148">
        <v>647.3</v>
      </c>
      <c r="H255" s="148">
        <v>20546121.9</v>
      </c>
      <c r="I255" s="88"/>
      <c r="J255" s="88"/>
      <c r="K255" s="88"/>
      <c r="L255" s="88"/>
      <c r="M255" s="5"/>
      <c r="N255" s="5"/>
      <c r="O255" s="5"/>
      <c r="P255" s="5"/>
      <c r="Q255" s="3"/>
    </row>
    <row r="256" spans="1:17" ht="10.5">
      <c r="A256" s="98">
        <v>22</v>
      </c>
      <c r="B256" s="27" t="s">
        <v>1245</v>
      </c>
      <c r="C256" s="148">
        <v>166.1</v>
      </c>
      <c r="D256" s="148">
        <v>5272224.39</v>
      </c>
      <c r="E256" s="5"/>
      <c r="F256" s="5"/>
      <c r="G256" s="148">
        <v>166.1</v>
      </c>
      <c r="H256" s="148">
        <v>5272224.39</v>
      </c>
      <c r="I256" s="88"/>
      <c r="J256" s="88"/>
      <c r="K256" s="88"/>
      <c r="L256" s="88"/>
      <c r="M256" s="5"/>
      <c r="N256" s="5"/>
      <c r="O256" s="5"/>
      <c r="P256" s="5"/>
      <c r="Q256" s="3"/>
    </row>
    <row r="257" spans="1:17" ht="21">
      <c r="A257" s="98"/>
      <c r="B257" s="29" t="s">
        <v>2122</v>
      </c>
      <c r="C257" s="13">
        <f>C260+C264+C283+C287+C293+C307+C320</f>
        <v>9167.869999999999</v>
      </c>
      <c r="D257" s="13">
        <f aca="true" t="shared" si="4" ref="D257:P257">D260+D264+D283+D287+D293+D307+D320</f>
        <v>404933022</v>
      </c>
      <c r="E257" s="13"/>
      <c r="F257" s="13"/>
      <c r="G257" s="13">
        <f t="shared" si="4"/>
        <v>8629.17</v>
      </c>
      <c r="H257" s="13">
        <f t="shared" si="4"/>
        <v>397991516</v>
      </c>
      <c r="I257" s="13">
        <f t="shared" si="4"/>
        <v>154.7</v>
      </c>
      <c r="J257" s="13">
        <f t="shared" si="4"/>
        <v>5164006</v>
      </c>
      <c r="K257" s="13">
        <f t="shared" si="4"/>
        <v>45</v>
      </c>
      <c r="L257" s="13">
        <f t="shared" si="4"/>
        <v>1777500</v>
      </c>
      <c r="M257" s="13">
        <f t="shared" si="4"/>
        <v>0</v>
      </c>
      <c r="N257" s="13"/>
      <c r="O257" s="13"/>
      <c r="P257" s="13">
        <f t="shared" si="4"/>
        <v>339</v>
      </c>
      <c r="Q257" s="272"/>
    </row>
    <row r="258" spans="1:17" ht="10.5">
      <c r="A258" s="98"/>
      <c r="B258" s="29" t="s">
        <v>133</v>
      </c>
      <c r="C258" s="159"/>
      <c r="D258" s="16"/>
      <c r="E258" s="5"/>
      <c r="F258" s="5"/>
      <c r="G258" s="16"/>
      <c r="H258" s="16"/>
      <c r="I258" s="88"/>
      <c r="J258" s="88"/>
      <c r="K258" s="88"/>
      <c r="L258" s="88"/>
      <c r="M258" s="5"/>
      <c r="N258" s="5"/>
      <c r="O258" s="5"/>
      <c r="P258" s="5"/>
      <c r="Q258" s="3"/>
    </row>
    <row r="259" spans="1:17" ht="21">
      <c r="A259" s="98"/>
      <c r="B259" s="12" t="s">
        <v>1384</v>
      </c>
      <c r="C259" s="16"/>
      <c r="D259" s="16"/>
      <c r="E259" s="5"/>
      <c r="F259" s="5"/>
      <c r="G259" s="16"/>
      <c r="H259" s="16"/>
      <c r="I259" s="88"/>
      <c r="J259" s="88"/>
      <c r="K259" s="88"/>
      <c r="L259" s="88"/>
      <c r="M259" s="5"/>
      <c r="N259" s="5"/>
      <c r="O259" s="5"/>
      <c r="P259" s="5"/>
      <c r="Q259" s="3"/>
    </row>
    <row r="260" spans="1:17" ht="21">
      <c r="A260" s="98"/>
      <c r="B260" s="1" t="s">
        <v>1367</v>
      </c>
      <c r="C260" s="71">
        <f>SUM(C261)</f>
        <v>158.5</v>
      </c>
      <c r="D260" s="71">
        <f aca="true" t="shared" si="5" ref="D260:L260">SUM(D261)</f>
        <v>5877500</v>
      </c>
      <c r="E260" s="71"/>
      <c r="F260" s="71"/>
      <c r="G260" s="71"/>
      <c r="H260" s="71"/>
      <c r="I260" s="71">
        <f t="shared" si="5"/>
        <v>113.5</v>
      </c>
      <c r="J260" s="71">
        <f t="shared" si="5"/>
        <v>4100000</v>
      </c>
      <c r="K260" s="71">
        <f t="shared" si="5"/>
        <v>45</v>
      </c>
      <c r="L260" s="71">
        <f t="shared" si="5"/>
        <v>1777500</v>
      </c>
      <c r="M260" s="71">
        <f>SUM(M261)</f>
        <v>0</v>
      </c>
      <c r="N260" s="5"/>
      <c r="O260" s="5"/>
      <c r="P260" s="5"/>
      <c r="Q260" s="3"/>
    </row>
    <row r="261" spans="1:17" ht="12" customHeight="1">
      <c r="A261" s="98">
        <v>1</v>
      </c>
      <c r="B261" s="27" t="s">
        <v>14</v>
      </c>
      <c r="C261" s="148">
        <v>158.5</v>
      </c>
      <c r="D261" s="148">
        <v>5877500</v>
      </c>
      <c r="E261" s="5"/>
      <c r="F261" s="5"/>
      <c r="G261" s="5"/>
      <c r="H261" s="16"/>
      <c r="I261" s="148">
        <v>113.5</v>
      </c>
      <c r="J261" s="148">
        <v>4100000</v>
      </c>
      <c r="K261" s="148">
        <v>45</v>
      </c>
      <c r="L261" s="148">
        <v>1777500</v>
      </c>
      <c r="M261" s="11"/>
      <c r="N261" s="5"/>
      <c r="O261" s="5"/>
      <c r="P261" s="5"/>
      <c r="Q261" s="3"/>
    </row>
    <row r="262" spans="1:17" ht="10.5">
      <c r="A262" s="98"/>
      <c r="B262" s="29" t="s">
        <v>759</v>
      </c>
      <c r="C262" s="11"/>
      <c r="D262" s="11"/>
      <c r="E262" s="5"/>
      <c r="F262" s="5"/>
      <c r="G262" s="11"/>
      <c r="H262" s="16"/>
      <c r="I262" s="88"/>
      <c r="J262" s="88"/>
      <c r="K262" s="88"/>
      <c r="L262" s="88"/>
      <c r="M262" s="5"/>
      <c r="N262" s="5"/>
      <c r="O262" s="5"/>
      <c r="P262" s="5"/>
      <c r="Q262" s="3"/>
    </row>
    <row r="263" spans="1:17" ht="21">
      <c r="A263" s="98"/>
      <c r="B263" s="12" t="s">
        <v>1413</v>
      </c>
      <c r="C263" s="11"/>
      <c r="D263" s="11"/>
      <c r="E263" s="5"/>
      <c r="F263" s="5"/>
      <c r="G263" s="11"/>
      <c r="H263" s="16"/>
      <c r="I263" s="88"/>
      <c r="J263" s="88"/>
      <c r="K263" s="88"/>
      <c r="L263" s="88"/>
      <c r="M263" s="5"/>
      <c r="N263" s="5"/>
      <c r="O263" s="5"/>
      <c r="P263" s="5"/>
      <c r="Q263" s="3"/>
    </row>
    <row r="264" spans="1:17" ht="21">
      <c r="A264" s="98"/>
      <c r="B264" s="1" t="s">
        <v>2051</v>
      </c>
      <c r="C264" s="11">
        <f>SUM(C265:C281)</f>
        <v>2463.21</v>
      </c>
      <c r="D264" s="11">
        <f>SUM(D265:D281)</f>
        <v>99360773</v>
      </c>
      <c r="E264" s="11"/>
      <c r="F264" s="11"/>
      <c r="G264" s="11">
        <f>SUM(G265:G281)</f>
        <v>2463.21</v>
      </c>
      <c r="H264" s="11">
        <f>SUM(H265:H281)</f>
        <v>99360773</v>
      </c>
      <c r="I264" s="88"/>
      <c r="J264" s="88"/>
      <c r="K264" s="88"/>
      <c r="L264" s="88"/>
      <c r="M264" s="5"/>
      <c r="N264" s="5"/>
      <c r="O264" s="5"/>
      <c r="P264" s="5"/>
      <c r="Q264" s="3"/>
    </row>
    <row r="265" spans="1:17" ht="10.5">
      <c r="A265" s="98">
        <v>2</v>
      </c>
      <c r="B265" s="27" t="s">
        <v>15</v>
      </c>
      <c r="C265" s="148">
        <v>82.1</v>
      </c>
      <c r="D265" s="148">
        <v>3311743</v>
      </c>
      <c r="E265" s="5"/>
      <c r="F265" s="5"/>
      <c r="G265" s="148">
        <v>82.1</v>
      </c>
      <c r="H265" s="148">
        <v>3311743</v>
      </c>
      <c r="I265" s="88"/>
      <c r="J265" s="88"/>
      <c r="K265" s="88"/>
      <c r="L265" s="88"/>
      <c r="M265" s="5"/>
      <c r="N265" s="5"/>
      <c r="O265" s="5"/>
      <c r="P265" s="5"/>
      <c r="Q265" s="3"/>
    </row>
    <row r="266" spans="1:17" ht="10.5">
      <c r="A266" s="98">
        <v>3</v>
      </c>
      <c r="B266" s="27" t="s">
        <v>16</v>
      </c>
      <c r="C266" s="148">
        <v>24.45</v>
      </c>
      <c r="D266" s="148">
        <v>986262</v>
      </c>
      <c r="E266" s="5"/>
      <c r="F266" s="5"/>
      <c r="G266" s="148">
        <v>24.45</v>
      </c>
      <c r="H266" s="148">
        <v>986262</v>
      </c>
      <c r="I266" s="88"/>
      <c r="J266" s="88"/>
      <c r="K266" s="88"/>
      <c r="L266" s="88"/>
      <c r="M266" s="5"/>
      <c r="N266" s="5"/>
      <c r="O266" s="5"/>
      <c r="P266" s="5"/>
      <c r="Q266" s="3"/>
    </row>
    <row r="267" spans="1:17" ht="10.5">
      <c r="A267" s="98">
        <v>4</v>
      </c>
      <c r="B267" s="27" t="s">
        <v>17</v>
      </c>
      <c r="C267" s="148">
        <v>107.29</v>
      </c>
      <c r="D267" s="148">
        <v>4327856</v>
      </c>
      <c r="E267" s="5"/>
      <c r="F267" s="5"/>
      <c r="G267" s="148">
        <v>107.29</v>
      </c>
      <c r="H267" s="148">
        <v>4327856</v>
      </c>
      <c r="I267" s="88"/>
      <c r="J267" s="88"/>
      <c r="K267" s="88"/>
      <c r="L267" s="88"/>
      <c r="M267" s="5"/>
      <c r="N267" s="5"/>
      <c r="O267" s="5"/>
      <c r="P267" s="5"/>
      <c r="Q267" s="3"/>
    </row>
    <row r="268" spans="1:17" ht="10.5">
      <c r="A268" s="98">
        <v>5</v>
      </c>
      <c r="B268" s="27" t="s">
        <v>18</v>
      </c>
      <c r="C268" s="148">
        <v>292.48</v>
      </c>
      <c r="D268" s="148">
        <v>11798036</v>
      </c>
      <c r="E268" s="5"/>
      <c r="F268" s="5"/>
      <c r="G268" s="148">
        <v>292.48</v>
      </c>
      <c r="H268" s="148">
        <v>11798036</v>
      </c>
      <c r="I268" s="88"/>
      <c r="J268" s="88"/>
      <c r="K268" s="88"/>
      <c r="L268" s="88"/>
      <c r="M268" s="5"/>
      <c r="N268" s="5"/>
      <c r="O268" s="5"/>
      <c r="P268" s="5"/>
      <c r="Q268" s="3"/>
    </row>
    <row r="269" spans="1:17" ht="10.5">
      <c r="A269" s="98">
        <v>6</v>
      </c>
      <c r="B269" s="27" t="s">
        <v>19</v>
      </c>
      <c r="C269" s="148">
        <v>488.77</v>
      </c>
      <c r="D269" s="148">
        <v>19715966</v>
      </c>
      <c r="E269" s="5"/>
      <c r="F269" s="5"/>
      <c r="G269" s="148">
        <v>488.77</v>
      </c>
      <c r="H269" s="148">
        <v>19715966</v>
      </c>
      <c r="I269" s="88"/>
      <c r="J269" s="88"/>
      <c r="K269" s="88"/>
      <c r="L269" s="88"/>
      <c r="M269" s="5"/>
      <c r="N269" s="5"/>
      <c r="O269" s="5"/>
      <c r="P269" s="5"/>
      <c r="Q269" s="3"/>
    </row>
    <row r="270" spans="1:17" ht="27" customHeight="1">
      <c r="A270" s="98">
        <v>7</v>
      </c>
      <c r="B270" s="27" t="s">
        <v>20</v>
      </c>
      <c r="C270" s="148">
        <v>47.99</v>
      </c>
      <c r="D270" s="148">
        <v>1935817</v>
      </c>
      <c r="E270" s="5"/>
      <c r="F270" s="5"/>
      <c r="G270" s="148">
        <v>47.99</v>
      </c>
      <c r="H270" s="148">
        <v>1935817</v>
      </c>
      <c r="I270" s="88"/>
      <c r="J270" s="88"/>
      <c r="K270" s="88"/>
      <c r="L270" s="88"/>
      <c r="M270" s="5"/>
      <c r="N270" s="5"/>
      <c r="O270" s="5"/>
      <c r="P270" s="5"/>
      <c r="Q270" s="3"/>
    </row>
    <row r="271" spans="1:17" ht="24.75" customHeight="1">
      <c r="A271" s="98">
        <v>8</v>
      </c>
      <c r="B271" s="27" t="s">
        <v>21</v>
      </c>
      <c r="C271" s="148">
        <v>154.6</v>
      </c>
      <c r="D271" s="148">
        <v>6236243</v>
      </c>
      <c r="E271" s="5"/>
      <c r="F271" s="5"/>
      <c r="G271" s="148">
        <v>154.6</v>
      </c>
      <c r="H271" s="148">
        <v>6236243</v>
      </c>
      <c r="I271" s="88"/>
      <c r="J271" s="88"/>
      <c r="K271" s="88"/>
      <c r="L271" s="88"/>
      <c r="M271" s="5"/>
      <c r="N271" s="5"/>
      <c r="O271" s="5"/>
      <c r="P271" s="5"/>
      <c r="Q271" s="3"/>
    </row>
    <row r="272" spans="1:17" ht="25.5" customHeight="1">
      <c r="A272" s="98">
        <v>9</v>
      </c>
      <c r="B272" s="27" t="s">
        <v>285</v>
      </c>
      <c r="C272" s="148">
        <v>34.2</v>
      </c>
      <c r="D272" s="148">
        <v>1379557</v>
      </c>
      <c r="E272" s="5"/>
      <c r="F272" s="5"/>
      <c r="G272" s="148">
        <v>34.2</v>
      </c>
      <c r="H272" s="148">
        <v>1379557</v>
      </c>
      <c r="I272" s="88"/>
      <c r="J272" s="88"/>
      <c r="K272" s="88"/>
      <c r="L272" s="88"/>
      <c r="M272" s="5"/>
      <c r="N272" s="5"/>
      <c r="O272" s="5"/>
      <c r="P272" s="5"/>
      <c r="Q272" s="3"/>
    </row>
    <row r="273" spans="1:17" ht="25.5" customHeight="1">
      <c r="A273" s="98">
        <v>10</v>
      </c>
      <c r="B273" s="27" t="s">
        <v>286</v>
      </c>
      <c r="C273" s="148">
        <v>150.6</v>
      </c>
      <c r="D273" s="148">
        <v>6074891</v>
      </c>
      <c r="E273" s="5"/>
      <c r="F273" s="5"/>
      <c r="G273" s="148">
        <v>150.6</v>
      </c>
      <c r="H273" s="148">
        <v>6074891</v>
      </c>
      <c r="I273" s="88"/>
      <c r="J273" s="88"/>
      <c r="K273" s="88"/>
      <c r="L273" s="88"/>
      <c r="M273" s="5"/>
      <c r="N273" s="5"/>
      <c r="O273" s="5"/>
      <c r="P273" s="5"/>
      <c r="Q273" s="3"/>
    </row>
    <row r="274" spans="1:17" ht="27" customHeight="1">
      <c r="A274" s="98">
        <v>11</v>
      </c>
      <c r="B274" s="27" t="s">
        <v>368</v>
      </c>
      <c r="C274" s="148">
        <v>10</v>
      </c>
      <c r="D274" s="148">
        <v>403379</v>
      </c>
      <c r="E274" s="5"/>
      <c r="F274" s="5"/>
      <c r="G274" s="148">
        <v>10</v>
      </c>
      <c r="H274" s="148">
        <v>403379</v>
      </c>
      <c r="I274" s="88"/>
      <c r="J274" s="88"/>
      <c r="K274" s="88"/>
      <c r="L274" s="88"/>
      <c r="M274" s="5"/>
      <c r="N274" s="5"/>
      <c r="O274" s="5"/>
      <c r="P274" s="5"/>
      <c r="Q274" s="3"/>
    </row>
    <row r="275" spans="1:17" ht="27" customHeight="1">
      <c r="A275" s="98">
        <v>12</v>
      </c>
      <c r="B275" s="27" t="s">
        <v>369</v>
      </c>
      <c r="C275" s="148">
        <v>60.6</v>
      </c>
      <c r="D275" s="148">
        <v>2444478</v>
      </c>
      <c r="E275" s="5"/>
      <c r="F275" s="5"/>
      <c r="G275" s="148">
        <v>60.6</v>
      </c>
      <c r="H275" s="148">
        <v>2444478</v>
      </c>
      <c r="I275" s="88"/>
      <c r="J275" s="88"/>
      <c r="K275" s="88"/>
      <c r="L275" s="88"/>
      <c r="M275" s="5"/>
      <c r="N275" s="5"/>
      <c r="O275" s="5"/>
      <c r="P275" s="5"/>
      <c r="Q275" s="3"/>
    </row>
    <row r="276" spans="1:17" ht="25.5" customHeight="1">
      <c r="A276" s="98">
        <v>13</v>
      </c>
      <c r="B276" s="27" t="s">
        <v>370</v>
      </c>
      <c r="C276" s="148">
        <v>277.53</v>
      </c>
      <c r="D276" s="148">
        <v>11194984</v>
      </c>
      <c r="E276" s="5"/>
      <c r="F276" s="5"/>
      <c r="G276" s="148">
        <v>277.53</v>
      </c>
      <c r="H276" s="148">
        <v>11194984</v>
      </c>
      <c r="I276" s="88"/>
      <c r="J276" s="88"/>
      <c r="K276" s="88"/>
      <c r="L276" s="88"/>
      <c r="M276" s="5"/>
      <c r="N276" s="5"/>
      <c r="O276" s="5"/>
      <c r="P276" s="5"/>
      <c r="Q276" s="3"/>
    </row>
    <row r="277" spans="1:17" ht="27" customHeight="1">
      <c r="A277" s="98">
        <v>14</v>
      </c>
      <c r="B277" s="27" t="s">
        <v>371</v>
      </c>
      <c r="C277" s="148">
        <v>263.2</v>
      </c>
      <c r="D277" s="148">
        <v>10616941</v>
      </c>
      <c r="E277" s="5"/>
      <c r="F277" s="5"/>
      <c r="G277" s="148">
        <v>263.2</v>
      </c>
      <c r="H277" s="148">
        <v>10616941</v>
      </c>
      <c r="I277" s="88"/>
      <c r="J277" s="88"/>
      <c r="K277" s="88"/>
      <c r="L277" s="88"/>
      <c r="M277" s="5"/>
      <c r="N277" s="5"/>
      <c r="O277" s="5"/>
      <c r="P277" s="5"/>
      <c r="Q277" s="3"/>
    </row>
    <row r="278" spans="1:17" ht="24.75" customHeight="1">
      <c r="A278" s="6" t="s">
        <v>2219</v>
      </c>
      <c r="B278" s="27" t="s">
        <v>372</v>
      </c>
      <c r="C278" s="148">
        <v>41.4</v>
      </c>
      <c r="D278" s="148">
        <v>1669990</v>
      </c>
      <c r="E278" s="5"/>
      <c r="F278" s="5"/>
      <c r="G278" s="148">
        <v>41.4</v>
      </c>
      <c r="H278" s="148">
        <v>1669990</v>
      </c>
      <c r="I278" s="88"/>
      <c r="J278" s="88"/>
      <c r="K278" s="88"/>
      <c r="L278" s="88"/>
      <c r="M278" s="5"/>
      <c r="N278" s="5"/>
      <c r="O278" s="5"/>
      <c r="P278" s="5"/>
      <c r="Q278" s="3"/>
    </row>
    <row r="279" spans="1:17" ht="17.25" customHeight="1">
      <c r="A279" s="6" t="s">
        <v>850</v>
      </c>
      <c r="B279" s="27" t="s">
        <v>373</v>
      </c>
      <c r="C279" s="148">
        <v>73</v>
      </c>
      <c r="D279" s="148">
        <v>2944668</v>
      </c>
      <c r="E279" s="5"/>
      <c r="F279" s="5"/>
      <c r="G279" s="148">
        <v>73</v>
      </c>
      <c r="H279" s="148">
        <v>2944668</v>
      </c>
      <c r="I279" s="88"/>
      <c r="J279" s="88"/>
      <c r="K279" s="88"/>
      <c r="L279" s="88"/>
      <c r="M279" s="5"/>
      <c r="N279" s="5"/>
      <c r="O279" s="5"/>
      <c r="P279" s="5"/>
      <c r="Q279" s="3"/>
    </row>
    <row r="280" spans="1:17" ht="10.5">
      <c r="A280" s="6" t="s">
        <v>1724</v>
      </c>
      <c r="B280" s="27" t="s">
        <v>374</v>
      </c>
      <c r="C280" s="148">
        <v>99.6</v>
      </c>
      <c r="D280" s="148">
        <v>4017657</v>
      </c>
      <c r="E280" s="5"/>
      <c r="F280" s="5"/>
      <c r="G280" s="148">
        <v>99.6</v>
      </c>
      <c r="H280" s="148">
        <v>4017657</v>
      </c>
      <c r="I280" s="88"/>
      <c r="J280" s="88"/>
      <c r="K280" s="88"/>
      <c r="L280" s="88"/>
      <c r="M280" s="5"/>
      <c r="N280" s="5"/>
      <c r="O280" s="5"/>
      <c r="P280" s="5"/>
      <c r="Q280" s="3"/>
    </row>
    <row r="281" spans="1:17" ht="10.5">
      <c r="A281" s="6" t="s">
        <v>2217</v>
      </c>
      <c r="B281" s="27" t="s">
        <v>375</v>
      </c>
      <c r="C281" s="148">
        <v>255.4</v>
      </c>
      <c r="D281" s="148">
        <v>10302305</v>
      </c>
      <c r="E281" s="5"/>
      <c r="F281" s="5"/>
      <c r="G281" s="148">
        <v>255.4</v>
      </c>
      <c r="H281" s="148">
        <v>10302305</v>
      </c>
      <c r="I281" s="88"/>
      <c r="J281" s="88"/>
      <c r="K281" s="88"/>
      <c r="L281" s="88"/>
      <c r="M281" s="5"/>
      <c r="N281" s="5"/>
      <c r="O281" s="5"/>
      <c r="P281" s="5"/>
      <c r="Q281" s="3"/>
    </row>
    <row r="282" spans="1:17" ht="21">
      <c r="A282" s="98"/>
      <c r="B282" s="12" t="s">
        <v>118</v>
      </c>
      <c r="C282" s="11"/>
      <c r="D282" s="11"/>
      <c r="E282" s="5"/>
      <c r="F282" s="5"/>
      <c r="G282" s="11"/>
      <c r="H282" s="16"/>
      <c r="I282" s="88"/>
      <c r="J282" s="88"/>
      <c r="K282" s="88"/>
      <c r="L282" s="88"/>
      <c r="M282" s="5"/>
      <c r="N282" s="5"/>
      <c r="O282" s="5"/>
      <c r="P282" s="5"/>
      <c r="Q282" s="3"/>
    </row>
    <row r="283" spans="1:17" ht="21">
      <c r="A283" s="98"/>
      <c r="B283" s="1" t="s">
        <v>1367</v>
      </c>
      <c r="C283" s="11">
        <f>SUM(C284)</f>
        <v>41.2</v>
      </c>
      <c r="D283" s="11">
        <f aca="true" t="shared" si="6" ref="D283:J283">SUM(D284)</f>
        <v>1064006</v>
      </c>
      <c r="E283" s="11"/>
      <c r="F283" s="11"/>
      <c r="G283" s="11"/>
      <c r="H283" s="11"/>
      <c r="I283" s="11">
        <f t="shared" si="6"/>
        <v>41.2</v>
      </c>
      <c r="J283" s="11">
        <f t="shared" si="6"/>
        <v>1064006</v>
      </c>
      <c r="K283" s="88"/>
      <c r="L283" s="88"/>
      <c r="M283" s="5"/>
      <c r="N283" s="5"/>
      <c r="O283" s="5"/>
      <c r="P283" s="5"/>
      <c r="Q283" s="3"/>
    </row>
    <row r="284" spans="1:17" ht="10.5">
      <c r="A284" s="98">
        <v>19</v>
      </c>
      <c r="B284" s="27" t="s">
        <v>75</v>
      </c>
      <c r="C284" s="148">
        <v>41.2</v>
      </c>
      <c r="D284" s="148">
        <v>1064006</v>
      </c>
      <c r="E284" s="5"/>
      <c r="F284" s="5"/>
      <c r="G284" s="11"/>
      <c r="H284" s="11"/>
      <c r="I284" s="148">
        <v>41.2</v>
      </c>
      <c r="J284" s="148">
        <v>1064006</v>
      </c>
      <c r="K284" s="148"/>
      <c r="L284" s="148"/>
      <c r="M284" s="5"/>
      <c r="N284" s="5"/>
      <c r="O284" s="5"/>
      <c r="P284" s="5"/>
      <c r="Q284" s="3"/>
    </row>
    <row r="285" spans="1:17" ht="10.5">
      <c r="A285" s="98"/>
      <c r="B285" s="53" t="s">
        <v>132</v>
      </c>
      <c r="C285" s="148"/>
      <c r="D285" s="148"/>
      <c r="E285" s="5"/>
      <c r="F285" s="5"/>
      <c r="G285" s="11"/>
      <c r="H285" s="11"/>
      <c r="I285" s="148"/>
      <c r="J285" s="148"/>
      <c r="K285" s="148"/>
      <c r="L285" s="148"/>
      <c r="M285" s="5"/>
      <c r="N285" s="5"/>
      <c r="O285" s="5"/>
      <c r="P285" s="5"/>
      <c r="Q285" s="3"/>
    </row>
    <row r="286" spans="1:17" ht="21">
      <c r="A286" s="98"/>
      <c r="B286" s="53" t="s">
        <v>1894</v>
      </c>
      <c r="C286" s="148"/>
      <c r="D286" s="148"/>
      <c r="E286" s="5"/>
      <c r="F286" s="5"/>
      <c r="G286" s="11"/>
      <c r="H286" s="11"/>
      <c r="I286" s="148"/>
      <c r="J286" s="148"/>
      <c r="K286" s="148"/>
      <c r="L286" s="148"/>
      <c r="M286" s="5"/>
      <c r="N286" s="5"/>
      <c r="O286" s="5"/>
      <c r="P286" s="5"/>
      <c r="Q286" s="3"/>
    </row>
    <row r="287" spans="1:17" ht="21">
      <c r="A287" s="98"/>
      <c r="B287" s="1" t="s">
        <v>77</v>
      </c>
      <c r="C287" s="148">
        <f>SUM(C288:C290)</f>
        <v>174.11</v>
      </c>
      <c r="D287" s="148"/>
      <c r="E287" s="5"/>
      <c r="F287" s="5"/>
      <c r="G287" s="11"/>
      <c r="H287" s="11"/>
      <c r="I287" s="148"/>
      <c r="J287" s="148"/>
      <c r="K287" s="148"/>
      <c r="L287" s="148"/>
      <c r="M287" s="5"/>
      <c r="N287" s="5"/>
      <c r="O287" s="5"/>
      <c r="P287" s="148">
        <f>SUM(P288:P290)</f>
        <v>174.11</v>
      </c>
      <c r="Q287" s="3"/>
    </row>
    <row r="288" spans="1:17" ht="12.75">
      <c r="A288" s="98">
        <v>20</v>
      </c>
      <c r="B288" s="27" t="s">
        <v>1952</v>
      </c>
      <c r="C288" s="148">
        <v>72.2</v>
      </c>
      <c r="D288" s="223"/>
      <c r="E288" s="148"/>
      <c r="F288" s="5"/>
      <c r="G288" s="11"/>
      <c r="H288" s="11"/>
      <c r="I288" s="148"/>
      <c r="J288" s="148"/>
      <c r="K288" s="148"/>
      <c r="L288" s="148"/>
      <c r="M288" s="5"/>
      <c r="N288" s="5"/>
      <c r="O288" s="5"/>
      <c r="P288" s="148">
        <v>72.2</v>
      </c>
      <c r="Q288" s="3"/>
    </row>
    <row r="289" spans="1:17" ht="12.75">
      <c r="A289" s="98">
        <v>21</v>
      </c>
      <c r="B289" s="27" t="s">
        <v>1953</v>
      </c>
      <c r="C289" s="148">
        <v>84.03</v>
      </c>
      <c r="D289" s="223"/>
      <c r="E289" s="148"/>
      <c r="F289" s="5"/>
      <c r="G289" s="11"/>
      <c r="H289" s="11"/>
      <c r="I289" s="148"/>
      <c r="J289" s="148"/>
      <c r="K289" s="148"/>
      <c r="L289" s="148"/>
      <c r="M289" s="5"/>
      <c r="N289" s="5"/>
      <c r="O289" s="5"/>
      <c r="P289" s="148">
        <v>84.03</v>
      </c>
      <c r="Q289" s="3"/>
    </row>
    <row r="290" spans="1:17" ht="12.75">
      <c r="A290" s="98">
        <v>22</v>
      </c>
      <c r="B290" s="27" t="s">
        <v>1954</v>
      </c>
      <c r="C290" s="148">
        <v>17.88</v>
      </c>
      <c r="D290" s="223"/>
      <c r="E290" s="148"/>
      <c r="F290" s="5"/>
      <c r="G290" s="11"/>
      <c r="H290" s="11"/>
      <c r="I290" s="148"/>
      <c r="J290" s="148"/>
      <c r="K290" s="148"/>
      <c r="L290" s="148"/>
      <c r="M290" s="5"/>
      <c r="N290" s="5"/>
      <c r="O290" s="5"/>
      <c r="P290" s="148">
        <v>17.88</v>
      </c>
      <c r="Q290" s="3"/>
    </row>
    <row r="291" spans="1:17" ht="10.5">
      <c r="A291" s="98"/>
      <c r="B291" s="29" t="s">
        <v>1900</v>
      </c>
      <c r="C291" s="11"/>
      <c r="D291" s="11"/>
      <c r="E291" s="5"/>
      <c r="F291" s="5"/>
      <c r="G291" s="11"/>
      <c r="H291" s="11"/>
      <c r="I291" s="5"/>
      <c r="J291" s="5"/>
      <c r="K291" s="148"/>
      <c r="L291" s="148"/>
      <c r="M291" s="5"/>
      <c r="N291" s="5"/>
      <c r="O291" s="5"/>
      <c r="P291" s="5"/>
      <c r="Q291" s="3"/>
    </row>
    <row r="292" spans="1:17" ht="21">
      <c r="A292" s="98"/>
      <c r="B292" s="12" t="s">
        <v>1250</v>
      </c>
      <c r="C292" s="11"/>
      <c r="D292" s="11"/>
      <c r="E292" s="5"/>
      <c r="F292" s="5"/>
      <c r="G292" s="11"/>
      <c r="H292" s="11"/>
      <c r="I292" s="88"/>
      <c r="J292" s="88"/>
      <c r="K292" s="88"/>
      <c r="L292" s="88"/>
      <c r="M292" s="5"/>
      <c r="N292" s="5"/>
      <c r="O292" s="5"/>
      <c r="P292" s="5"/>
      <c r="Q292" s="3"/>
    </row>
    <row r="293" spans="1:17" ht="21">
      <c r="A293" s="98"/>
      <c r="B293" s="1" t="s">
        <v>1884</v>
      </c>
      <c r="C293" s="11">
        <f>SUM(C294:C305)</f>
        <v>4055.6</v>
      </c>
      <c r="D293" s="11">
        <f>SUM(D294:D305)</f>
        <v>235777042</v>
      </c>
      <c r="E293" s="11"/>
      <c r="F293" s="11"/>
      <c r="G293" s="11">
        <f>SUM(G294:G305)</f>
        <v>4055.6</v>
      </c>
      <c r="H293" s="11">
        <f>SUM(H294:H305)</f>
        <v>235777042</v>
      </c>
      <c r="I293" s="88"/>
      <c r="J293" s="88"/>
      <c r="K293" s="88"/>
      <c r="L293" s="88"/>
      <c r="M293" s="5"/>
      <c r="N293" s="5"/>
      <c r="O293" s="5"/>
      <c r="P293" s="5"/>
      <c r="Q293" s="3"/>
    </row>
    <row r="294" spans="1:17" ht="10.5">
      <c r="A294" s="98">
        <v>23</v>
      </c>
      <c r="B294" s="27" t="s">
        <v>2</v>
      </c>
      <c r="C294" s="148">
        <v>485.9</v>
      </c>
      <c r="D294" s="148">
        <v>28248364</v>
      </c>
      <c r="E294" s="5"/>
      <c r="F294" s="5"/>
      <c r="G294" s="148">
        <v>485.9</v>
      </c>
      <c r="H294" s="148">
        <v>28248364</v>
      </c>
      <c r="I294" s="88"/>
      <c r="J294" s="88"/>
      <c r="K294" s="88"/>
      <c r="L294" s="88"/>
      <c r="M294" s="5"/>
      <c r="N294" s="5"/>
      <c r="O294" s="5"/>
      <c r="P294" s="5"/>
      <c r="Q294" s="3"/>
    </row>
    <row r="295" spans="1:17" ht="10.5">
      <c r="A295" s="98">
        <v>24</v>
      </c>
      <c r="B295" s="27" t="s">
        <v>3</v>
      </c>
      <c r="C295" s="148">
        <v>338.6</v>
      </c>
      <c r="D295" s="148">
        <v>19684906</v>
      </c>
      <c r="E295" s="5"/>
      <c r="F295" s="5"/>
      <c r="G295" s="148">
        <v>338.6</v>
      </c>
      <c r="H295" s="148">
        <v>19684906</v>
      </c>
      <c r="I295" s="88"/>
      <c r="J295" s="88"/>
      <c r="K295" s="88"/>
      <c r="L295" s="88"/>
      <c r="M295" s="5"/>
      <c r="N295" s="5"/>
      <c r="O295" s="5"/>
      <c r="P295" s="5"/>
      <c r="Q295" s="3"/>
    </row>
    <row r="296" spans="1:17" ht="10.5">
      <c r="A296" s="98">
        <v>25</v>
      </c>
      <c r="B296" s="27" t="s">
        <v>4</v>
      </c>
      <c r="C296" s="148">
        <v>181.4</v>
      </c>
      <c r="D296" s="148">
        <v>10545900</v>
      </c>
      <c r="E296" s="5"/>
      <c r="F296" s="5"/>
      <c r="G296" s="148">
        <v>181.4</v>
      </c>
      <c r="H296" s="148">
        <v>10545900</v>
      </c>
      <c r="I296" s="88"/>
      <c r="J296" s="88"/>
      <c r="K296" s="88"/>
      <c r="L296" s="88"/>
      <c r="M296" s="5"/>
      <c r="N296" s="5"/>
      <c r="O296" s="5"/>
      <c r="P296" s="5"/>
      <c r="Q296" s="3"/>
    </row>
    <row r="297" spans="1:17" ht="10.5">
      <c r="A297" s="98">
        <v>26</v>
      </c>
      <c r="B297" s="27" t="s">
        <v>5</v>
      </c>
      <c r="C297" s="148">
        <v>480.9</v>
      </c>
      <c r="D297" s="148">
        <v>27957683</v>
      </c>
      <c r="E297" s="5"/>
      <c r="F297" s="5"/>
      <c r="G297" s="148">
        <v>480.9</v>
      </c>
      <c r="H297" s="148">
        <v>27957683</v>
      </c>
      <c r="I297" s="88"/>
      <c r="J297" s="88"/>
      <c r="K297" s="88"/>
      <c r="L297" s="88"/>
      <c r="M297" s="5"/>
      <c r="N297" s="5"/>
      <c r="O297" s="5"/>
      <c r="P297" s="5"/>
      <c r="Q297" s="3"/>
    </row>
    <row r="298" spans="1:17" ht="10.5">
      <c r="A298" s="98">
        <v>27</v>
      </c>
      <c r="B298" s="27" t="s">
        <v>6</v>
      </c>
      <c r="C298" s="148">
        <v>67</v>
      </c>
      <c r="D298" s="148">
        <v>3895124</v>
      </c>
      <c r="E298" s="5"/>
      <c r="F298" s="5"/>
      <c r="G298" s="148">
        <v>67</v>
      </c>
      <c r="H298" s="148">
        <v>3895124</v>
      </c>
      <c r="I298" s="88"/>
      <c r="J298" s="88"/>
      <c r="K298" s="88"/>
      <c r="L298" s="88"/>
      <c r="M298" s="5"/>
      <c r="N298" s="5"/>
      <c r="O298" s="5"/>
      <c r="P298" s="5"/>
      <c r="Q298" s="3"/>
    </row>
    <row r="299" spans="1:17" ht="10.5">
      <c r="A299" s="98">
        <v>28</v>
      </c>
      <c r="B299" s="27" t="s">
        <v>7</v>
      </c>
      <c r="C299" s="148">
        <v>886.9</v>
      </c>
      <c r="D299" s="148">
        <v>51560967</v>
      </c>
      <c r="E299" s="5"/>
      <c r="F299" s="5"/>
      <c r="G299" s="148">
        <v>886.9</v>
      </c>
      <c r="H299" s="148">
        <v>51560967</v>
      </c>
      <c r="I299" s="88"/>
      <c r="J299" s="88"/>
      <c r="K299" s="88"/>
      <c r="L299" s="88"/>
      <c r="M299" s="5"/>
      <c r="N299" s="5"/>
      <c r="O299" s="5"/>
      <c r="P299" s="5"/>
      <c r="Q299" s="3"/>
    </row>
    <row r="300" spans="1:17" ht="10.5">
      <c r="A300" s="98">
        <v>29</v>
      </c>
      <c r="B300" s="27" t="s">
        <v>8</v>
      </c>
      <c r="C300" s="148">
        <v>205.6</v>
      </c>
      <c r="D300" s="148">
        <v>11952796</v>
      </c>
      <c r="E300" s="5"/>
      <c r="F300" s="5"/>
      <c r="G300" s="148">
        <v>205.6</v>
      </c>
      <c r="H300" s="148">
        <v>11952796</v>
      </c>
      <c r="I300" s="88"/>
      <c r="J300" s="88"/>
      <c r="K300" s="88"/>
      <c r="L300" s="88"/>
      <c r="M300" s="5"/>
      <c r="N300" s="5"/>
      <c r="O300" s="5"/>
      <c r="P300" s="5"/>
      <c r="Q300" s="3"/>
    </row>
    <row r="301" spans="1:17" ht="10.5">
      <c r="A301" s="98">
        <v>30</v>
      </c>
      <c r="B301" s="27" t="s">
        <v>9</v>
      </c>
      <c r="C301" s="148">
        <v>307.4</v>
      </c>
      <c r="D301" s="148">
        <v>17871058</v>
      </c>
      <c r="E301" s="5"/>
      <c r="F301" s="5"/>
      <c r="G301" s="148">
        <v>307.4</v>
      </c>
      <c r="H301" s="148">
        <v>17871058</v>
      </c>
      <c r="I301" s="88"/>
      <c r="J301" s="88"/>
      <c r="K301" s="88"/>
      <c r="L301" s="88"/>
      <c r="M301" s="5"/>
      <c r="N301" s="5"/>
      <c r="O301" s="5"/>
      <c r="P301" s="5"/>
      <c r="Q301" s="3"/>
    </row>
    <row r="302" spans="1:17" s="224" customFormat="1" ht="10.5">
      <c r="A302" s="98">
        <v>31</v>
      </c>
      <c r="B302" s="27" t="s">
        <v>10</v>
      </c>
      <c r="C302" s="148">
        <v>316</v>
      </c>
      <c r="D302" s="148">
        <v>18371029</v>
      </c>
      <c r="E302" s="61"/>
      <c r="F302" s="61"/>
      <c r="G302" s="148">
        <v>316</v>
      </c>
      <c r="H302" s="148">
        <v>18371029</v>
      </c>
      <c r="I302" s="26"/>
      <c r="J302" s="26"/>
      <c r="K302" s="26"/>
      <c r="L302" s="26"/>
      <c r="M302" s="61"/>
      <c r="N302" s="61"/>
      <c r="O302" s="61"/>
      <c r="P302" s="61"/>
      <c r="Q302" s="272"/>
    </row>
    <row r="303" spans="1:17" ht="10.5">
      <c r="A303" s="98">
        <v>32</v>
      </c>
      <c r="B303" s="27" t="s">
        <v>11</v>
      </c>
      <c r="C303" s="148">
        <v>90.6</v>
      </c>
      <c r="D303" s="148">
        <v>5267137</v>
      </c>
      <c r="E303" s="5"/>
      <c r="F303" s="5"/>
      <c r="G303" s="148">
        <v>90.6</v>
      </c>
      <c r="H303" s="148">
        <v>5267137</v>
      </c>
      <c r="I303" s="5"/>
      <c r="J303" s="5"/>
      <c r="K303" s="5"/>
      <c r="L303" s="5"/>
      <c r="M303" s="5"/>
      <c r="N303" s="5"/>
      <c r="O303" s="5"/>
      <c r="P303" s="5"/>
      <c r="Q303" s="3"/>
    </row>
    <row r="304" spans="1:17" ht="10.5">
      <c r="A304" s="98">
        <v>33</v>
      </c>
      <c r="B304" s="27" t="s">
        <v>12</v>
      </c>
      <c r="C304" s="148">
        <v>101.4</v>
      </c>
      <c r="D304" s="148">
        <v>5895008</v>
      </c>
      <c r="E304" s="5"/>
      <c r="F304" s="5"/>
      <c r="G304" s="148">
        <v>101.4</v>
      </c>
      <c r="H304" s="148">
        <v>5895008</v>
      </c>
      <c r="I304" s="5"/>
      <c r="J304" s="5"/>
      <c r="K304" s="5"/>
      <c r="L304" s="5"/>
      <c r="M304" s="5"/>
      <c r="N304" s="5"/>
      <c r="O304" s="5"/>
      <c r="P304" s="5"/>
      <c r="Q304" s="3"/>
    </row>
    <row r="305" spans="1:17" ht="10.5">
      <c r="A305" s="6" t="s">
        <v>849</v>
      </c>
      <c r="B305" s="27" t="s">
        <v>13</v>
      </c>
      <c r="C305" s="148">
        <v>593.9</v>
      </c>
      <c r="D305" s="148">
        <v>34527070</v>
      </c>
      <c r="E305" s="5"/>
      <c r="F305" s="5"/>
      <c r="G305" s="148">
        <v>593.9</v>
      </c>
      <c r="H305" s="148">
        <v>34527070</v>
      </c>
      <c r="I305" s="5"/>
      <c r="J305" s="5"/>
      <c r="K305" s="5"/>
      <c r="L305" s="5"/>
      <c r="M305" s="5"/>
      <c r="N305" s="5"/>
      <c r="O305" s="5"/>
      <c r="P305" s="5"/>
      <c r="Q305" s="3"/>
    </row>
    <row r="306" spans="1:17" ht="21">
      <c r="A306" s="31"/>
      <c r="B306" s="12" t="s">
        <v>1418</v>
      </c>
      <c r="C306" s="11"/>
      <c r="D306" s="11"/>
      <c r="E306" s="5"/>
      <c r="F306" s="5"/>
      <c r="G306" s="11"/>
      <c r="H306" s="11"/>
      <c r="I306" s="5"/>
      <c r="J306" s="5"/>
      <c r="K306" s="5"/>
      <c r="L306" s="5"/>
      <c r="M306" s="5"/>
      <c r="N306" s="5"/>
      <c r="O306" s="5"/>
      <c r="P306" s="5"/>
      <c r="Q306" s="3"/>
    </row>
    <row r="307" spans="1:17" ht="21">
      <c r="A307" s="31"/>
      <c r="B307" s="1" t="s">
        <v>2121</v>
      </c>
      <c r="C307" s="11">
        <f>SUM(C308:C317)</f>
        <v>2110.36</v>
      </c>
      <c r="D307" s="11">
        <f>SUM(D308:D317)</f>
        <v>62853701</v>
      </c>
      <c r="E307" s="11"/>
      <c r="F307" s="11"/>
      <c r="G307" s="11">
        <f>SUM(G308:G317)</f>
        <v>2110.36</v>
      </c>
      <c r="H307" s="11">
        <f>SUM(H308:H317)</f>
        <v>62853701</v>
      </c>
      <c r="I307" s="5"/>
      <c r="J307" s="5"/>
      <c r="K307" s="5"/>
      <c r="L307" s="5"/>
      <c r="M307" s="5"/>
      <c r="N307" s="5"/>
      <c r="O307" s="5"/>
      <c r="P307" s="5"/>
      <c r="Q307" s="3"/>
    </row>
    <row r="308" spans="1:17" ht="10.5">
      <c r="A308" s="31">
        <v>35</v>
      </c>
      <c r="B308" s="27" t="s">
        <v>376</v>
      </c>
      <c r="C308" s="148">
        <v>22.3</v>
      </c>
      <c r="D308" s="148">
        <v>664170</v>
      </c>
      <c r="E308" s="5"/>
      <c r="F308" s="5"/>
      <c r="G308" s="148">
        <v>22.3</v>
      </c>
      <c r="H308" s="148">
        <v>664170</v>
      </c>
      <c r="I308" s="5"/>
      <c r="J308" s="5"/>
      <c r="K308" s="5"/>
      <c r="L308" s="5"/>
      <c r="M308" s="5"/>
      <c r="N308" s="5"/>
      <c r="O308" s="5"/>
      <c r="P308" s="5"/>
      <c r="Q308" s="3"/>
    </row>
    <row r="309" spans="1:17" ht="10.5">
      <c r="A309" s="31">
        <v>36</v>
      </c>
      <c r="B309" s="27" t="s">
        <v>377</v>
      </c>
      <c r="C309" s="148">
        <v>102.7</v>
      </c>
      <c r="D309" s="148">
        <v>3058755</v>
      </c>
      <c r="E309" s="5"/>
      <c r="F309" s="5"/>
      <c r="G309" s="148">
        <v>102.7</v>
      </c>
      <c r="H309" s="148">
        <v>3058755</v>
      </c>
      <c r="I309" s="5"/>
      <c r="J309" s="5"/>
      <c r="K309" s="5"/>
      <c r="L309" s="5"/>
      <c r="M309" s="5"/>
      <c r="N309" s="5"/>
      <c r="O309" s="5"/>
      <c r="P309" s="5"/>
      <c r="Q309" s="3"/>
    </row>
    <row r="310" spans="1:17" ht="10.5">
      <c r="A310" s="31">
        <v>37</v>
      </c>
      <c r="B310" s="27" t="s">
        <v>378</v>
      </c>
      <c r="C310" s="148">
        <v>300.6</v>
      </c>
      <c r="D310" s="148">
        <v>8952890</v>
      </c>
      <c r="E310" s="5"/>
      <c r="F310" s="5"/>
      <c r="G310" s="148">
        <v>300.6</v>
      </c>
      <c r="H310" s="148">
        <v>8952890</v>
      </c>
      <c r="I310" s="5"/>
      <c r="J310" s="5"/>
      <c r="K310" s="5"/>
      <c r="L310" s="5"/>
      <c r="M310" s="5"/>
      <c r="N310" s="5"/>
      <c r="O310" s="5"/>
      <c r="P310" s="5"/>
      <c r="Q310" s="3"/>
    </row>
    <row r="311" spans="1:17" ht="10.5">
      <c r="A311" s="31">
        <v>38</v>
      </c>
      <c r="B311" s="27" t="s">
        <v>379</v>
      </c>
      <c r="C311" s="148">
        <v>317.2</v>
      </c>
      <c r="D311" s="148">
        <v>9447295</v>
      </c>
      <c r="E311" s="5"/>
      <c r="F311" s="5"/>
      <c r="G311" s="148">
        <v>317.2</v>
      </c>
      <c r="H311" s="148">
        <v>9447295</v>
      </c>
      <c r="I311" s="5"/>
      <c r="J311" s="5"/>
      <c r="K311" s="5"/>
      <c r="L311" s="5"/>
      <c r="M311" s="5"/>
      <c r="N311" s="5"/>
      <c r="O311" s="5"/>
      <c r="P311" s="5"/>
      <c r="Q311" s="3"/>
    </row>
    <row r="312" spans="1:17" ht="10.5">
      <c r="A312" s="31">
        <v>39</v>
      </c>
      <c r="B312" s="27" t="s">
        <v>380</v>
      </c>
      <c r="C312" s="148">
        <v>262</v>
      </c>
      <c r="D312" s="148">
        <v>7803251</v>
      </c>
      <c r="E312" s="5"/>
      <c r="F312" s="5"/>
      <c r="G312" s="148">
        <v>262</v>
      </c>
      <c r="H312" s="148">
        <v>7803251</v>
      </c>
      <c r="I312" s="5"/>
      <c r="J312" s="5"/>
      <c r="K312" s="5"/>
      <c r="L312" s="5"/>
      <c r="M312" s="5"/>
      <c r="N312" s="5"/>
      <c r="O312" s="5"/>
      <c r="P312" s="5"/>
      <c r="Q312" s="3"/>
    </row>
    <row r="313" spans="1:17" ht="10.5">
      <c r="A313" s="31">
        <v>40</v>
      </c>
      <c r="B313" s="27" t="s">
        <v>381</v>
      </c>
      <c r="C313" s="148">
        <v>311.2</v>
      </c>
      <c r="D313" s="148">
        <v>9268595</v>
      </c>
      <c r="E313" s="5"/>
      <c r="F313" s="5"/>
      <c r="G313" s="148">
        <v>311.2</v>
      </c>
      <c r="H313" s="148">
        <v>9268595</v>
      </c>
      <c r="I313" s="5"/>
      <c r="J313" s="5"/>
      <c r="K313" s="5"/>
      <c r="L313" s="5"/>
      <c r="M313" s="5"/>
      <c r="N313" s="5"/>
      <c r="O313" s="5"/>
      <c r="P313" s="5"/>
      <c r="Q313" s="3"/>
    </row>
    <row r="314" spans="1:17" ht="10.5">
      <c r="A314" s="31">
        <v>41</v>
      </c>
      <c r="B314" s="27" t="s">
        <v>382</v>
      </c>
      <c r="C314" s="148">
        <v>316.16</v>
      </c>
      <c r="D314" s="148">
        <v>9416321</v>
      </c>
      <c r="E314" s="5"/>
      <c r="F314" s="5"/>
      <c r="G314" s="148">
        <v>316.16</v>
      </c>
      <c r="H314" s="148">
        <v>9416321</v>
      </c>
      <c r="I314" s="5"/>
      <c r="J314" s="5"/>
      <c r="K314" s="5"/>
      <c r="L314" s="5"/>
      <c r="M314" s="5"/>
      <c r="N314" s="5"/>
      <c r="O314" s="5"/>
      <c r="P314" s="5"/>
      <c r="Q314" s="3"/>
    </row>
    <row r="315" spans="1:17" ht="10.5">
      <c r="A315" s="31">
        <v>42</v>
      </c>
      <c r="B315" s="27" t="s">
        <v>72</v>
      </c>
      <c r="C315" s="148">
        <v>264.7</v>
      </c>
      <c r="D315" s="148">
        <v>7883667</v>
      </c>
      <c r="E315" s="5"/>
      <c r="F315" s="5"/>
      <c r="G315" s="148">
        <v>264.7</v>
      </c>
      <c r="H315" s="148">
        <v>7883667</v>
      </c>
      <c r="I315" s="5"/>
      <c r="J315" s="5"/>
      <c r="K315" s="5"/>
      <c r="L315" s="5"/>
      <c r="M315" s="5"/>
      <c r="N315" s="5"/>
      <c r="O315" s="5"/>
      <c r="P315" s="5"/>
      <c r="Q315" s="3"/>
    </row>
    <row r="316" spans="1:17" ht="10.5">
      <c r="A316" s="6" t="s">
        <v>2227</v>
      </c>
      <c r="B316" s="27" t="s">
        <v>73</v>
      </c>
      <c r="C316" s="148">
        <v>173.7</v>
      </c>
      <c r="D316" s="148">
        <v>5173377</v>
      </c>
      <c r="E316" s="5"/>
      <c r="F316" s="5"/>
      <c r="G316" s="148">
        <v>173.7</v>
      </c>
      <c r="H316" s="148">
        <v>5173377</v>
      </c>
      <c r="I316" s="5"/>
      <c r="J316" s="5"/>
      <c r="K316" s="5"/>
      <c r="L316" s="5"/>
      <c r="M316" s="5"/>
      <c r="N316" s="5"/>
      <c r="O316" s="5"/>
      <c r="P316" s="5"/>
      <c r="Q316" s="3"/>
    </row>
    <row r="317" spans="1:17" ht="10.5">
      <c r="A317" s="6" t="s">
        <v>2226</v>
      </c>
      <c r="B317" s="27" t="s">
        <v>74</v>
      </c>
      <c r="C317" s="148">
        <v>39.8</v>
      </c>
      <c r="D317" s="148">
        <v>1185380</v>
      </c>
      <c r="E317" s="5"/>
      <c r="F317" s="5"/>
      <c r="G317" s="148">
        <v>39.8</v>
      </c>
      <c r="H317" s="148">
        <v>1185380</v>
      </c>
      <c r="I317" s="5"/>
      <c r="J317" s="5"/>
      <c r="K317" s="5"/>
      <c r="L317" s="5"/>
      <c r="M317" s="5"/>
      <c r="N317" s="5"/>
      <c r="O317" s="5"/>
      <c r="P317" s="5"/>
      <c r="Q317" s="3"/>
    </row>
    <row r="318" spans="1:17" ht="10.5">
      <c r="A318" s="31"/>
      <c r="B318" s="29" t="s">
        <v>202</v>
      </c>
      <c r="C318" s="11"/>
      <c r="D318" s="11"/>
      <c r="E318" s="5"/>
      <c r="F318" s="5"/>
      <c r="G318" s="11"/>
      <c r="H318" s="11"/>
      <c r="I318" s="5"/>
      <c r="J318" s="5"/>
      <c r="K318" s="5"/>
      <c r="L318" s="5"/>
      <c r="M318" s="5"/>
      <c r="N318" s="5"/>
      <c r="O318" s="5"/>
      <c r="P318" s="5"/>
      <c r="Q318" s="3"/>
    </row>
    <row r="319" spans="1:17" ht="21">
      <c r="A319" s="31"/>
      <c r="B319" s="12" t="s">
        <v>178</v>
      </c>
      <c r="C319" s="11"/>
      <c r="D319" s="11"/>
      <c r="E319" s="5"/>
      <c r="F319" s="5"/>
      <c r="G319" s="11"/>
      <c r="H319" s="11"/>
      <c r="I319" s="5"/>
      <c r="J319" s="5"/>
      <c r="K319" s="5"/>
      <c r="L319" s="5"/>
      <c r="M319" s="5"/>
      <c r="N319" s="5"/>
      <c r="O319" s="5"/>
      <c r="P319" s="5"/>
      <c r="Q319" s="3"/>
    </row>
    <row r="320" spans="1:17" ht="21">
      <c r="A320" s="31"/>
      <c r="B320" s="1" t="s">
        <v>1367</v>
      </c>
      <c r="C320" s="3">
        <f>SUM(C321)</f>
        <v>164.89</v>
      </c>
      <c r="D320" s="3">
        <f>SUM(D321)</f>
        <v>0</v>
      </c>
      <c r="E320" s="3"/>
      <c r="F320" s="3"/>
      <c r="G320" s="3"/>
      <c r="H320" s="3"/>
      <c r="I320" s="5"/>
      <c r="J320" s="5"/>
      <c r="K320" s="5"/>
      <c r="L320" s="5"/>
      <c r="M320" s="5"/>
      <c r="N320" s="5"/>
      <c r="O320" s="5"/>
      <c r="P320" s="3">
        <f>SUM(P321)</f>
        <v>164.89</v>
      </c>
      <c r="Q320" s="3"/>
    </row>
    <row r="321" spans="1:17" ht="10.5">
      <c r="A321" s="31">
        <v>45</v>
      </c>
      <c r="B321" s="27" t="s">
        <v>76</v>
      </c>
      <c r="C321" s="148">
        <v>164.89</v>
      </c>
      <c r="D321" s="148">
        <v>0</v>
      </c>
      <c r="E321" s="5"/>
      <c r="F321" s="5"/>
      <c r="G321" s="11"/>
      <c r="H321" s="11"/>
      <c r="I321" s="5"/>
      <c r="J321" s="5"/>
      <c r="K321" s="5"/>
      <c r="L321" s="5"/>
      <c r="M321" s="5"/>
      <c r="N321" s="5"/>
      <c r="O321" s="5"/>
      <c r="P321" s="148">
        <v>164.89</v>
      </c>
      <c r="Q321" s="3"/>
    </row>
    <row r="322" spans="1:17" ht="10.5">
      <c r="A322" s="98"/>
      <c r="B322" s="53" t="s">
        <v>1511</v>
      </c>
      <c r="C322" s="13">
        <f>C323+C617</f>
        <v>48754.340000000004</v>
      </c>
      <c r="D322" s="13">
        <f>D323+D617</f>
        <v>1725285734.1699998</v>
      </c>
      <c r="E322" s="13"/>
      <c r="F322" s="13"/>
      <c r="G322" s="13">
        <f>G323+G617</f>
        <v>47000.71</v>
      </c>
      <c r="H322" s="13">
        <f>H323+H617</f>
        <v>1700965881.76</v>
      </c>
      <c r="I322" s="13">
        <f>I323+I617</f>
        <v>704.1500000000001</v>
      </c>
      <c r="J322" s="13">
        <f>J323+J617</f>
        <v>24319852.41</v>
      </c>
      <c r="K322" s="13"/>
      <c r="L322" s="13"/>
      <c r="M322" s="13">
        <f>M323+M617</f>
        <v>0</v>
      </c>
      <c r="N322" s="13">
        <f>N323+N617</f>
        <v>168</v>
      </c>
      <c r="O322" s="13"/>
      <c r="P322" s="13">
        <f>P323+P617</f>
        <v>881.4800000000002</v>
      </c>
      <c r="Q322" s="272"/>
    </row>
    <row r="323" spans="1:17" ht="31.5">
      <c r="A323" s="99"/>
      <c r="B323" s="53" t="s">
        <v>2191</v>
      </c>
      <c r="C323" s="13">
        <f>C326+C332+C343+C349+C361+C372+C384+C396+C411+C417+C436+C454+C465+C475+C481+C492+C503+C507+C517+C525+C537+C546+C560+C577+C587+C594+C601</f>
        <v>47332.41</v>
      </c>
      <c r="D323" s="13">
        <f>D326+D332+D343+D349+D361+D372+D384+D396+D411+D417+D436+D454+D465+D475+D481+D492+D503+D507+D517+D525+D537+D546+D560+D577+D587+D594+D601</f>
        <v>1712088852.1699998</v>
      </c>
      <c r="E323" s="13"/>
      <c r="F323" s="13"/>
      <c r="G323" s="13">
        <f>G326+G332+G343+G349+G361+G372+G384+G396+G411+G417+G436+G454+G465+G475+G481+G492+G503+G507+G517+G525+G537+G546+G560+G577+G587+G594+G601</f>
        <v>46692.21</v>
      </c>
      <c r="H323" s="13">
        <f>H326+H332+H343+H349+H361+H372+H384+H396+H411+H417+H436+H454+H465+H475+H481+H492+H503+H507+H517+H525+H537+H546+H560+H577+H587+H594+H601</f>
        <v>1689727226.76</v>
      </c>
      <c r="I323" s="13">
        <f>I326+I332+I343+I349+I361+I372+I384+I396+I411+I417+I436+I454+I465+I475+I481+I492+I503+I507+I517+I525+I537+I546+I560+I577+I587+I594+I601</f>
        <v>640.2</v>
      </c>
      <c r="J323" s="13">
        <f>J326+J332+J343+J349+J361+J372+J384+J396+J411+J417+J436+J454+J465+J475+J481+J492+J503+J507+J517+J525+J537+J546+J560+J577+J587+J594+J601</f>
        <v>22361625.41</v>
      </c>
      <c r="K323" s="13"/>
      <c r="L323" s="5"/>
      <c r="M323" s="5"/>
      <c r="N323" s="11"/>
      <c r="O323" s="5"/>
      <c r="P323" s="5"/>
      <c r="Q323" s="3"/>
    </row>
    <row r="324" spans="1:17" ht="10.5">
      <c r="A324" s="99"/>
      <c r="B324" s="29" t="s">
        <v>1527</v>
      </c>
      <c r="C324" s="72"/>
      <c r="D324" s="72"/>
      <c r="E324" s="5"/>
      <c r="F324" s="5"/>
      <c r="G324" s="72"/>
      <c r="H324" s="16"/>
      <c r="I324" s="5"/>
      <c r="J324" s="5"/>
      <c r="K324" s="5"/>
      <c r="L324" s="5"/>
      <c r="M324" s="5"/>
      <c r="N324" s="5"/>
      <c r="O324" s="5"/>
      <c r="P324" s="5"/>
      <c r="Q324" s="3"/>
    </row>
    <row r="325" spans="1:17" ht="21">
      <c r="A325" s="99"/>
      <c r="B325" s="53" t="s">
        <v>1119</v>
      </c>
      <c r="C325" s="11"/>
      <c r="D325" s="11"/>
      <c r="E325" s="5"/>
      <c r="F325" s="5"/>
      <c r="G325" s="11"/>
      <c r="H325" s="16"/>
      <c r="I325" s="5"/>
      <c r="J325" s="11"/>
      <c r="K325" s="5"/>
      <c r="L325" s="11"/>
      <c r="M325" s="5"/>
      <c r="N325" s="5"/>
      <c r="O325" s="5"/>
      <c r="P325" s="5"/>
      <c r="Q325" s="3"/>
    </row>
    <row r="326" spans="1:17" ht="21">
      <c r="A326" s="99"/>
      <c r="B326" s="30" t="s">
        <v>1572</v>
      </c>
      <c r="C326" s="11">
        <f>SUM(C327:C330)</f>
        <v>1271.6000000000001</v>
      </c>
      <c r="D326" s="11">
        <f>SUM(D327:D330)</f>
        <v>46324388</v>
      </c>
      <c r="E326" s="11"/>
      <c r="F326" s="11"/>
      <c r="G326" s="11">
        <f>SUM(G327:G330)</f>
        <v>1271.6000000000001</v>
      </c>
      <c r="H326" s="11">
        <f>SUM(H327:H330)</f>
        <v>46324388</v>
      </c>
      <c r="I326" s="5"/>
      <c r="J326" s="5"/>
      <c r="K326" s="5"/>
      <c r="L326" s="11"/>
      <c r="M326" s="5"/>
      <c r="N326" s="5"/>
      <c r="O326" s="5"/>
      <c r="P326" s="5"/>
      <c r="Q326" s="3"/>
    </row>
    <row r="327" spans="1:17" ht="10.5">
      <c r="A327" s="6" t="s">
        <v>1903</v>
      </c>
      <c r="B327" s="27" t="s">
        <v>611</v>
      </c>
      <c r="C327" s="148">
        <v>294.6</v>
      </c>
      <c r="D327" s="148">
        <v>10732278</v>
      </c>
      <c r="E327" s="5"/>
      <c r="F327" s="5"/>
      <c r="G327" s="148">
        <v>294.6</v>
      </c>
      <c r="H327" s="148">
        <v>10732278</v>
      </c>
      <c r="I327" s="5"/>
      <c r="J327" s="5"/>
      <c r="K327" s="5"/>
      <c r="L327" s="5"/>
      <c r="M327" s="5"/>
      <c r="N327" s="5"/>
      <c r="O327" s="5"/>
      <c r="P327" s="5"/>
      <c r="Q327" s="3"/>
    </row>
    <row r="328" spans="1:17" ht="10.5">
      <c r="A328" s="6" t="s">
        <v>1520</v>
      </c>
      <c r="B328" s="27" t="s">
        <v>612</v>
      </c>
      <c r="C328" s="148">
        <v>196.1</v>
      </c>
      <c r="D328" s="148">
        <v>7143923</v>
      </c>
      <c r="E328" s="5"/>
      <c r="F328" s="5"/>
      <c r="G328" s="148">
        <v>196.1</v>
      </c>
      <c r="H328" s="148">
        <v>7143923</v>
      </c>
      <c r="I328" s="5"/>
      <c r="J328" s="5"/>
      <c r="K328" s="5"/>
      <c r="L328" s="5"/>
      <c r="M328" s="5"/>
      <c r="N328" s="5"/>
      <c r="O328" s="5"/>
      <c r="P328" s="5"/>
      <c r="Q328" s="3"/>
    </row>
    <row r="329" spans="1:17" ht="10.5">
      <c r="A329" s="6" t="s">
        <v>1524</v>
      </c>
      <c r="B329" s="27" t="s">
        <v>1847</v>
      </c>
      <c r="C329" s="148">
        <v>527.6</v>
      </c>
      <c r="D329" s="148">
        <v>19220468</v>
      </c>
      <c r="E329" s="5"/>
      <c r="F329" s="5"/>
      <c r="G329" s="148">
        <v>527.6</v>
      </c>
      <c r="H329" s="148">
        <v>19220468</v>
      </c>
      <c r="I329" s="5"/>
      <c r="J329" s="5"/>
      <c r="K329" s="5"/>
      <c r="L329" s="5"/>
      <c r="M329" s="5"/>
      <c r="N329" s="5"/>
      <c r="O329" s="5"/>
      <c r="P329" s="5"/>
      <c r="Q329" s="3"/>
    </row>
    <row r="330" spans="1:17" ht="10.5">
      <c r="A330" s="6" t="s">
        <v>1522</v>
      </c>
      <c r="B330" s="27" t="s">
        <v>1848</v>
      </c>
      <c r="C330" s="148">
        <v>253.3</v>
      </c>
      <c r="D330" s="148">
        <v>9227719</v>
      </c>
      <c r="E330" s="5"/>
      <c r="F330" s="5"/>
      <c r="G330" s="148">
        <v>253.3</v>
      </c>
      <c r="H330" s="148">
        <v>9227719</v>
      </c>
      <c r="I330" s="5"/>
      <c r="J330" s="5"/>
      <c r="K330" s="5"/>
      <c r="L330" s="5"/>
      <c r="M330" s="5"/>
      <c r="N330" s="5"/>
      <c r="O330" s="5"/>
      <c r="P330" s="5"/>
      <c r="Q330" s="3"/>
    </row>
    <row r="331" spans="1:17" ht="21">
      <c r="A331" s="131"/>
      <c r="B331" s="12" t="s">
        <v>305</v>
      </c>
      <c r="C331" s="11"/>
      <c r="D331" s="11"/>
      <c r="E331" s="5"/>
      <c r="F331" s="5"/>
      <c r="G331" s="11"/>
      <c r="H331" s="11"/>
      <c r="I331" s="5"/>
      <c r="J331" s="5"/>
      <c r="K331" s="5"/>
      <c r="L331" s="5"/>
      <c r="M331" s="5"/>
      <c r="N331" s="5"/>
      <c r="O331" s="5"/>
      <c r="P331" s="5"/>
      <c r="Q331" s="3"/>
    </row>
    <row r="332" spans="1:17" ht="21">
      <c r="A332" s="131"/>
      <c r="B332" s="1" t="s">
        <v>1070</v>
      </c>
      <c r="C332" s="11">
        <f>SUM(C333:C340)</f>
        <v>1418.58</v>
      </c>
      <c r="D332" s="11">
        <f>SUM(D333:D340)</f>
        <v>51678869.400000006</v>
      </c>
      <c r="E332" s="5"/>
      <c r="F332" s="5"/>
      <c r="G332" s="11">
        <f>SUM(G333:G340)</f>
        <v>1418.58</v>
      </c>
      <c r="H332" s="11">
        <f>SUM(H333:H340)</f>
        <v>51678869.400000006</v>
      </c>
      <c r="I332" s="5"/>
      <c r="J332" s="5"/>
      <c r="K332" s="5"/>
      <c r="L332" s="5"/>
      <c r="M332" s="5"/>
      <c r="N332" s="5"/>
      <c r="O332" s="5"/>
      <c r="P332" s="5"/>
      <c r="Q332" s="3"/>
    </row>
    <row r="333" spans="1:17" ht="10.5">
      <c r="A333" s="6" t="s">
        <v>2220</v>
      </c>
      <c r="B333" s="27" t="s">
        <v>281</v>
      </c>
      <c r="C333" s="148">
        <v>105.1</v>
      </c>
      <c r="D333" s="148">
        <v>3828793</v>
      </c>
      <c r="E333" s="5"/>
      <c r="F333" s="5"/>
      <c r="G333" s="148">
        <v>105.1</v>
      </c>
      <c r="H333" s="148">
        <v>3828793</v>
      </c>
      <c r="I333" s="5"/>
      <c r="J333" s="5"/>
      <c r="K333" s="5"/>
      <c r="L333" s="5"/>
      <c r="M333" s="5"/>
      <c r="N333" s="5"/>
      <c r="O333" s="5"/>
      <c r="P333" s="5"/>
      <c r="Q333" s="3"/>
    </row>
    <row r="334" spans="1:17" ht="10.5">
      <c r="A334" s="6" t="s">
        <v>1731</v>
      </c>
      <c r="B334" s="27" t="s">
        <v>282</v>
      </c>
      <c r="C334" s="148">
        <v>331.09</v>
      </c>
      <c r="D334" s="148">
        <v>12061608.7</v>
      </c>
      <c r="E334" s="5"/>
      <c r="F334" s="5"/>
      <c r="G334" s="148">
        <v>331.09</v>
      </c>
      <c r="H334" s="148">
        <v>12061608.7</v>
      </c>
      <c r="I334" s="5"/>
      <c r="J334" s="5"/>
      <c r="K334" s="5"/>
      <c r="L334" s="5"/>
      <c r="M334" s="5"/>
      <c r="N334" s="5"/>
      <c r="O334" s="5"/>
      <c r="P334" s="5"/>
      <c r="Q334" s="3"/>
    </row>
    <row r="335" spans="1:17" ht="10.5">
      <c r="A335" s="6" t="s">
        <v>1518</v>
      </c>
      <c r="B335" s="27" t="s">
        <v>283</v>
      </c>
      <c r="C335" s="148">
        <v>141.15</v>
      </c>
      <c r="D335" s="148">
        <v>5142094.5</v>
      </c>
      <c r="E335" s="5"/>
      <c r="F335" s="5"/>
      <c r="G335" s="148">
        <v>141.15</v>
      </c>
      <c r="H335" s="148">
        <v>5142094.5</v>
      </c>
      <c r="I335" s="5"/>
      <c r="J335" s="5"/>
      <c r="K335" s="5"/>
      <c r="L335" s="5"/>
      <c r="M335" s="5"/>
      <c r="N335" s="5"/>
      <c r="O335" s="5"/>
      <c r="P335" s="5"/>
      <c r="Q335" s="3"/>
    </row>
    <row r="336" spans="1:17" ht="10.5">
      <c r="A336" s="6" t="s">
        <v>1523</v>
      </c>
      <c r="B336" s="27" t="s">
        <v>284</v>
      </c>
      <c r="C336" s="148">
        <v>70.7</v>
      </c>
      <c r="D336" s="148">
        <v>2575601</v>
      </c>
      <c r="E336" s="5"/>
      <c r="F336" s="5"/>
      <c r="G336" s="148">
        <v>70.7</v>
      </c>
      <c r="H336" s="148">
        <v>2575601</v>
      </c>
      <c r="I336" s="5"/>
      <c r="J336" s="5"/>
      <c r="K336" s="5"/>
      <c r="L336" s="5"/>
      <c r="M336" s="5"/>
      <c r="N336" s="5"/>
      <c r="O336" s="5"/>
      <c r="P336" s="5"/>
      <c r="Q336" s="3"/>
    </row>
    <row r="337" spans="1:17" ht="10.5">
      <c r="A337" s="6" t="s">
        <v>1730</v>
      </c>
      <c r="B337" s="27" t="s">
        <v>545</v>
      </c>
      <c r="C337" s="148">
        <v>118.85</v>
      </c>
      <c r="D337" s="148">
        <v>4329705.5</v>
      </c>
      <c r="E337" s="5"/>
      <c r="F337" s="5"/>
      <c r="G337" s="148">
        <v>118.85</v>
      </c>
      <c r="H337" s="148">
        <v>4329705.5</v>
      </c>
      <c r="I337" s="5"/>
      <c r="J337" s="5"/>
      <c r="K337" s="5"/>
      <c r="L337" s="5"/>
      <c r="M337" s="5"/>
      <c r="N337" s="5"/>
      <c r="O337" s="5"/>
      <c r="P337" s="5"/>
      <c r="Q337" s="3"/>
    </row>
    <row r="338" spans="1:17" ht="10.5">
      <c r="A338" s="6" t="s">
        <v>1519</v>
      </c>
      <c r="B338" s="27" t="s">
        <v>546</v>
      </c>
      <c r="C338" s="148">
        <v>324</v>
      </c>
      <c r="D338" s="148">
        <v>11803320</v>
      </c>
      <c r="E338" s="5"/>
      <c r="F338" s="5"/>
      <c r="G338" s="148">
        <v>324</v>
      </c>
      <c r="H338" s="148">
        <v>11803320</v>
      </c>
      <c r="I338" s="5"/>
      <c r="J338" s="5"/>
      <c r="K338" s="5"/>
      <c r="L338" s="5"/>
      <c r="M338" s="5"/>
      <c r="N338" s="5"/>
      <c r="O338" s="5"/>
      <c r="P338" s="5"/>
      <c r="Q338" s="3"/>
    </row>
    <row r="339" spans="1:17" ht="10.5">
      <c r="A339" s="6" t="s">
        <v>1521</v>
      </c>
      <c r="B339" s="27" t="s">
        <v>547</v>
      </c>
      <c r="C339" s="148">
        <v>110.79</v>
      </c>
      <c r="D339" s="148">
        <v>4036079.7</v>
      </c>
      <c r="E339" s="5"/>
      <c r="F339" s="5"/>
      <c r="G339" s="148">
        <v>110.79</v>
      </c>
      <c r="H339" s="148">
        <v>4036079.7</v>
      </c>
      <c r="I339" s="5"/>
      <c r="J339" s="5"/>
      <c r="K339" s="5"/>
      <c r="L339" s="5"/>
      <c r="M339" s="5"/>
      <c r="N339" s="5"/>
      <c r="O339" s="5"/>
      <c r="P339" s="5"/>
      <c r="Q339" s="3"/>
    </row>
    <row r="340" spans="1:17" ht="10.5">
      <c r="A340" s="6" t="s">
        <v>1729</v>
      </c>
      <c r="B340" s="27" t="s">
        <v>548</v>
      </c>
      <c r="C340" s="148">
        <v>216.9</v>
      </c>
      <c r="D340" s="148">
        <v>7901667</v>
      </c>
      <c r="E340" s="5"/>
      <c r="F340" s="5"/>
      <c r="G340" s="148">
        <v>216.9</v>
      </c>
      <c r="H340" s="148">
        <v>7901667</v>
      </c>
      <c r="I340" s="5"/>
      <c r="J340" s="5"/>
      <c r="K340" s="5"/>
      <c r="L340" s="5"/>
      <c r="M340" s="5"/>
      <c r="N340" s="5"/>
      <c r="O340" s="5"/>
      <c r="P340" s="5"/>
      <c r="Q340" s="3"/>
    </row>
    <row r="341" spans="1:17" ht="10.5">
      <c r="A341" s="99"/>
      <c r="B341" s="53" t="s">
        <v>24</v>
      </c>
      <c r="C341" s="171"/>
      <c r="D341" s="68"/>
      <c r="E341" s="5"/>
      <c r="F341" s="5"/>
      <c r="G341" s="171"/>
      <c r="H341" s="16"/>
      <c r="I341" s="5"/>
      <c r="J341" s="5"/>
      <c r="K341" s="5"/>
      <c r="L341" s="5"/>
      <c r="M341" s="5"/>
      <c r="N341" s="5"/>
      <c r="O341" s="5"/>
      <c r="P341" s="5"/>
      <c r="Q341" s="3"/>
    </row>
    <row r="342" spans="1:17" ht="21">
      <c r="A342" s="99"/>
      <c r="B342" s="53" t="s">
        <v>1311</v>
      </c>
      <c r="C342" s="13"/>
      <c r="D342" s="11"/>
      <c r="E342" s="5"/>
      <c r="F342" s="5"/>
      <c r="G342" s="13"/>
      <c r="H342" s="16"/>
      <c r="I342" s="5"/>
      <c r="J342" s="5"/>
      <c r="K342" s="5"/>
      <c r="L342" s="5"/>
      <c r="M342" s="5"/>
      <c r="N342" s="5"/>
      <c r="O342" s="5"/>
      <c r="P342" s="5"/>
      <c r="Q342" s="3"/>
    </row>
    <row r="343" spans="1:17" ht="21">
      <c r="A343" s="99"/>
      <c r="B343" s="1" t="s">
        <v>1578</v>
      </c>
      <c r="C343" s="11">
        <f>SUM(C344:C346)</f>
        <v>1421.5</v>
      </c>
      <c r="D343" s="11">
        <f>SUM(D344:D346)</f>
        <v>51785245</v>
      </c>
      <c r="E343" s="11"/>
      <c r="F343" s="11"/>
      <c r="G343" s="11">
        <f>SUM(G344:G346)</f>
        <v>1421.5</v>
      </c>
      <c r="H343" s="11">
        <f>SUM(H344:H346)</f>
        <v>51785245</v>
      </c>
      <c r="I343" s="5"/>
      <c r="J343" s="5"/>
      <c r="K343" s="5"/>
      <c r="L343" s="5"/>
      <c r="M343" s="5"/>
      <c r="N343" s="5"/>
      <c r="O343" s="5"/>
      <c r="P343" s="5"/>
      <c r="Q343" s="3"/>
    </row>
    <row r="344" spans="1:17" ht="10.5">
      <c r="A344" s="6" t="s">
        <v>1728</v>
      </c>
      <c r="B344" s="27" t="s">
        <v>1844</v>
      </c>
      <c r="C344" s="148">
        <v>373.3</v>
      </c>
      <c r="D344" s="148">
        <v>13599319</v>
      </c>
      <c r="E344" s="5"/>
      <c r="F344" s="5"/>
      <c r="G344" s="148">
        <v>373.3</v>
      </c>
      <c r="H344" s="148">
        <v>13599319</v>
      </c>
      <c r="I344" s="5"/>
      <c r="J344" s="5"/>
      <c r="K344" s="5"/>
      <c r="L344" s="5"/>
      <c r="M344" s="5"/>
      <c r="N344" s="5"/>
      <c r="O344" s="5"/>
      <c r="P344" s="5"/>
      <c r="Q344" s="3"/>
    </row>
    <row r="345" spans="1:17" ht="10.5">
      <c r="A345" s="6" t="s">
        <v>2218</v>
      </c>
      <c r="B345" s="27" t="s">
        <v>1845</v>
      </c>
      <c r="C345" s="148">
        <v>525.1</v>
      </c>
      <c r="D345" s="148">
        <v>19129393</v>
      </c>
      <c r="E345" s="5"/>
      <c r="F345" s="5"/>
      <c r="G345" s="148">
        <v>525.1</v>
      </c>
      <c r="H345" s="148">
        <v>19129393</v>
      </c>
      <c r="I345" s="5"/>
      <c r="J345" s="5"/>
      <c r="K345" s="5"/>
      <c r="L345" s="5"/>
      <c r="M345" s="5"/>
      <c r="N345" s="5"/>
      <c r="O345" s="5"/>
      <c r="P345" s="5"/>
      <c r="Q345" s="3"/>
    </row>
    <row r="346" spans="1:17" ht="10.5">
      <c r="A346" s="6" t="s">
        <v>2219</v>
      </c>
      <c r="B346" s="27" t="s">
        <v>1846</v>
      </c>
      <c r="C346" s="148">
        <v>523.1</v>
      </c>
      <c r="D346" s="148">
        <v>19056533</v>
      </c>
      <c r="E346" s="5"/>
      <c r="F346" s="5"/>
      <c r="G346" s="148">
        <v>523.1</v>
      </c>
      <c r="H346" s="148">
        <v>19056533</v>
      </c>
      <c r="I346" s="5"/>
      <c r="J346" s="5"/>
      <c r="K346" s="5"/>
      <c r="L346" s="5"/>
      <c r="M346" s="5"/>
      <c r="N346" s="5"/>
      <c r="O346" s="5"/>
      <c r="P346" s="5"/>
      <c r="Q346" s="3"/>
    </row>
    <row r="347" spans="1:17" ht="10.5">
      <c r="A347" s="98"/>
      <c r="B347" s="173" t="s">
        <v>25</v>
      </c>
      <c r="C347" s="178"/>
      <c r="D347" s="178"/>
      <c r="E347" s="5"/>
      <c r="F347" s="5"/>
      <c r="G347" s="148"/>
      <c r="H347" s="148"/>
      <c r="I347" s="5"/>
      <c r="J347" s="5"/>
      <c r="K347" s="5"/>
      <c r="L347" s="5"/>
      <c r="M347" s="5"/>
      <c r="N347" s="5"/>
      <c r="O347" s="5"/>
      <c r="P347" s="5"/>
      <c r="Q347" s="3"/>
    </row>
    <row r="348" spans="1:17" ht="21">
      <c r="A348" s="98"/>
      <c r="B348" s="53" t="s">
        <v>2001</v>
      </c>
      <c r="C348" s="11"/>
      <c r="D348" s="11"/>
      <c r="E348" s="5"/>
      <c r="F348" s="5"/>
      <c r="G348" s="11"/>
      <c r="H348" s="16"/>
      <c r="I348" s="5"/>
      <c r="J348" s="5"/>
      <c r="K348" s="5"/>
      <c r="L348" s="5"/>
      <c r="M348" s="5"/>
      <c r="N348" s="5"/>
      <c r="O348" s="5"/>
      <c r="P348" s="5"/>
      <c r="Q348" s="3"/>
    </row>
    <row r="349" spans="1:17" ht="21">
      <c r="A349" s="98"/>
      <c r="B349" s="30" t="s">
        <v>1079</v>
      </c>
      <c r="C349" s="11">
        <f>SUM(C350:C359)</f>
        <v>2905.899999999999</v>
      </c>
      <c r="D349" s="11">
        <f>SUM(D350:D359)</f>
        <v>105074710.56</v>
      </c>
      <c r="E349" s="5"/>
      <c r="F349" s="5"/>
      <c r="G349" s="11">
        <f>SUM(G350:G359)</f>
        <v>2431.8</v>
      </c>
      <c r="H349" s="11">
        <f>SUM(H350:H359)</f>
        <v>88764108.15</v>
      </c>
      <c r="I349" s="11">
        <f>SUM(I350:I359)</f>
        <v>474.1</v>
      </c>
      <c r="J349" s="11">
        <f>SUM(J350:J359)</f>
        <v>16310602.41</v>
      </c>
      <c r="K349" s="11"/>
      <c r="L349" s="3"/>
      <c r="M349" s="5"/>
      <c r="N349" s="5"/>
      <c r="O349" s="5"/>
      <c r="P349" s="5"/>
      <c r="Q349" s="3"/>
    </row>
    <row r="350" spans="1:17" ht="10.5">
      <c r="A350" s="6" t="s">
        <v>850</v>
      </c>
      <c r="B350" s="6" t="s">
        <v>425</v>
      </c>
      <c r="C350" s="148">
        <v>421.9</v>
      </c>
      <c r="D350" s="148">
        <v>15369817</v>
      </c>
      <c r="E350" s="5"/>
      <c r="F350" s="5"/>
      <c r="G350" s="148">
        <v>421.9</v>
      </c>
      <c r="H350" s="148">
        <v>15369817</v>
      </c>
      <c r="I350" s="11"/>
      <c r="J350" s="11"/>
      <c r="K350" s="5"/>
      <c r="L350" s="5"/>
      <c r="M350" s="5"/>
      <c r="N350" s="5"/>
      <c r="O350" s="5"/>
      <c r="P350" s="5"/>
      <c r="Q350" s="3"/>
    </row>
    <row r="351" spans="1:17" ht="10.5">
      <c r="A351" s="6" t="s">
        <v>1724</v>
      </c>
      <c r="B351" s="6" t="s">
        <v>426</v>
      </c>
      <c r="C351" s="148">
        <v>345.9</v>
      </c>
      <c r="D351" s="148">
        <v>12568894.43</v>
      </c>
      <c r="E351" s="5"/>
      <c r="F351" s="5"/>
      <c r="G351" s="148">
        <v>292.6</v>
      </c>
      <c r="H351" s="148">
        <v>10659418</v>
      </c>
      <c r="I351" s="11">
        <v>53.3</v>
      </c>
      <c r="J351" s="11">
        <v>1909476.43</v>
      </c>
      <c r="K351" s="5"/>
      <c r="L351" s="3"/>
      <c r="M351" s="5"/>
      <c r="N351" s="5"/>
      <c r="O351" s="5"/>
      <c r="P351" s="5"/>
      <c r="Q351" s="3"/>
    </row>
    <row r="352" spans="1:17" ht="10.5">
      <c r="A352" s="6" t="s">
        <v>2217</v>
      </c>
      <c r="B352" s="6" t="s">
        <v>2128</v>
      </c>
      <c r="C352" s="148">
        <v>383.4</v>
      </c>
      <c r="D352" s="148">
        <v>13967262</v>
      </c>
      <c r="E352" s="5"/>
      <c r="F352" s="5"/>
      <c r="G352" s="148">
        <v>383.4</v>
      </c>
      <c r="H352" s="148">
        <v>13967262</v>
      </c>
      <c r="I352" s="11"/>
      <c r="J352" s="11"/>
      <c r="K352" s="5"/>
      <c r="L352" s="5"/>
      <c r="M352" s="5"/>
      <c r="N352" s="5"/>
      <c r="O352" s="5"/>
      <c r="P352" s="5"/>
      <c r="Q352" s="3"/>
    </row>
    <row r="353" spans="1:17" ht="10.5">
      <c r="A353" s="6" t="s">
        <v>1723</v>
      </c>
      <c r="B353" s="6" t="s">
        <v>2129</v>
      </c>
      <c r="C353" s="148">
        <v>407.6</v>
      </c>
      <c r="D353" s="148">
        <v>14666478.81</v>
      </c>
      <c r="E353" s="5"/>
      <c r="F353" s="5"/>
      <c r="G353" s="148">
        <v>356.7</v>
      </c>
      <c r="H353" s="148">
        <v>12994581</v>
      </c>
      <c r="I353" s="11">
        <v>50.9</v>
      </c>
      <c r="J353" s="11">
        <v>1671897.81</v>
      </c>
      <c r="K353" s="5"/>
      <c r="L353" s="3"/>
      <c r="M353" s="5"/>
      <c r="N353" s="5"/>
      <c r="O353" s="5"/>
      <c r="P353" s="5"/>
      <c r="Q353" s="3"/>
    </row>
    <row r="354" spans="1:17" ht="10.5">
      <c r="A354" s="6" t="s">
        <v>1530</v>
      </c>
      <c r="B354" s="6" t="s">
        <v>2130</v>
      </c>
      <c r="C354" s="148">
        <v>392.3</v>
      </c>
      <c r="D354" s="148">
        <v>14291489</v>
      </c>
      <c r="E354" s="5"/>
      <c r="F354" s="5"/>
      <c r="G354" s="148">
        <v>392.3</v>
      </c>
      <c r="H354" s="148">
        <v>14291489</v>
      </c>
      <c r="I354" s="11"/>
      <c r="J354" s="11"/>
      <c r="K354" s="5"/>
      <c r="L354" s="5"/>
      <c r="M354" s="5"/>
      <c r="N354" s="5"/>
      <c r="O354" s="5"/>
      <c r="P354" s="5"/>
      <c r="Q354" s="3"/>
    </row>
    <row r="355" spans="1:17" ht="10.5">
      <c r="A355" s="6" t="s">
        <v>1528</v>
      </c>
      <c r="B355" s="6" t="s">
        <v>432</v>
      </c>
      <c r="C355" s="148">
        <v>108</v>
      </c>
      <c r="D355" s="148">
        <v>3934440</v>
      </c>
      <c r="E355" s="5"/>
      <c r="F355" s="5"/>
      <c r="G355" s="148">
        <v>108</v>
      </c>
      <c r="H355" s="148">
        <v>3934440</v>
      </c>
      <c r="I355" s="11"/>
      <c r="J355" s="11"/>
      <c r="K355" s="5"/>
      <c r="L355" s="5"/>
      <c r="M355" s="5"/>
      <c r="N355" s="5"/>
      <c r="O355" s="5"/>
      <c r="P355" s="5"/>
      <c r="Q355" s="3"/>
    </row>
    <row r="356" spans="1:17" ht="10.5">
      <c r="A356" s="6" t="s">
        <v>1529</v>
      </c>
      <c r="B356" s="6" t="s">
        <v>433</v>
      </c>
      <c r="C356" s="148">
        <v>152</v>
      </c>
      <c r="D356" s="148">
        <v>5411943.57</v>
      </c>
      <c r="E356" s="5"/>
      <c r="F356" s="5"/>
      <c r="G356" s="3">
        <v>102.5</v>
      </c>
      <c r="H356" s="148">
        <v>3734075</v>
      </c>
      <c r="I356" s="11">
        <v>49.5</v>
      </c>
      <c r="J356" s="11">
        <v>1677868.57</v>
      </c>
      <c r="K356" s="3"/>
      <c r="L356" s="3"/>
      <c r="M356" s="5"/>
      <c r="N356" s="5"/>
      <c r="O356" s="5"/>
      <c r="P356" s="5"/>
      <c r="Q356" s="3"/>
    </row>
    <row r="357" spans="1:17" ht="10.5">
      <c r="A357" s="6" t="s">
        <v>1727</v>
      </c>
      <c r="B357" s="6" t="s">
        <v>434</v>
      </c>
      <c r="C357" s="148">
        <v>166.2</v>
      </c>
      <c r="D357" s="148">
        <v>5898522.12</v>
      </c>
      <c r="E357" s="5"/>
      <c r="F357" s="5"/>
      <c r="G357" s="148">
        <v>70</v>
      </c>
      <c r="H357" s="148">
        <v>2550100.01</v>
      </c>
      <c r="I357" s="11">
        <v>96.2</v>
      </c>
      <c r="J357" s="11">
        <v>3348422.11</v>
      </c>
      <c r="K357" s="5"/>
      <c r="L357" s="3"/>
      <c r="M357" s="5"/>
      <c r="N357" s="5"/>
      <c r="O357" s="5"/>
      <c r="P357" s="5"/>
      <c r="Q357" s="3"/>
    </row>
    <row r="358" spans="1:17" ht="10.5">
      <c r="A358" s="6" t="s">
        <v>1726</v>
      </c>
      <c r="B358" s="6" t="s">
        <v>435</v>
      </c>
      <c r="C358" s="148">
        <v>217.7</v>
      </c>
      <c r="D358" s="148">
        <v>7639776.63</v>
      </c>
      <c r="E358" s="5"/>
      <c r="F358" s="5"/>
      <c r="G358" s="148">
        <v>66.6</v>
      </c>
      <c r="H358" s="148">
        <v>2426238</v>
      </c>
      <c r="I358" s="11">
        <v>151.1</v>
      </c>
      <c r="J358" s="11">
        <v>5213538.63</v>
      </c>
      <c r="K358" s="5"/>
      <c r="L358" s="3"/>
      <c r="M358" s="5"/>
      <c r="N358" s="5"/>
      <c r="O358" s="5"/>
      <c r="P358" s="5"/>
      <c r="Q358" s="3"/>
    </row>
    <row r="359" spans="1:17" ht="10.5">
      <c r="A359" s="6" t="s">
        <v>1725</v>
      </c>
      <c r="B359" s="6" t="s">
        <v>441</v>
      </c>
      <c r="C359" s="148">
        <v>310.9</v>
      </c>
      <c r="D359" s="148">
        <v>11326087</v>
      </c>
      <c r="E359" s="5"/>
      <c r="F359" s="5"/>
      <c r="G359" s="148">
        <v>237.8</v>
      </c>
      <c r="H359" s="148">
        <v>8836688.14</v>
      </c>
      <c r="I359" s="11">
        <v>73.1</v>
      </c>
      <c r="J359" s="11">
        <v>2489398.86</v>
      </c>
      <c r="K359" s="5"/>
      <c r="L359" s="3"/>
      <c r="M359" s="5"/>
      <c r="N359" s="5"/>
      <c r="O359" s="5"/>
      <c r="P359" s="5"/>
      <c r="Q359" s="3"/>
    </row>
    <row r="360" spans="1:17" ht="21">
      <c r="A360" s="99"/>
      <c r="B360" s="29" t="s">
        <v>1356</v>
      </c>
      <c r="C360" s="73"/>
      <c r="D360" s="73"/>
      <c r="E360" s="5"/>
      <c r="F360" s="5"/>
      <c r="G360" s="73"/>
      <c r="H360" s="16"/>
      <c r="I360" s="5"/>
      <c r="J360" s="5"/>
      <c r="K360" s="5"/>
      <c r="L360" s="5"/>
      <c r="M360" s="5"/>
      <c r="N360" s="5"/>
      <c r="O360" s="5"/>
      <c r="P360" s="5"/>
      <c r="Q360" s="3"/>
    </row>
    <row r="361" spans="1:17" ht="21">
      <c r="A361" s="98"/>
      <c r="B361" s="30" t="s">
        <v>1510</v>
      </c>
      <c r="C361" s="11">
        <f>SUM(C362:C370)</f>
        <v>1143</v>
      </c>
      <c r="D361" s="11">
        <f>SUM(D362:D370)</f>
        <v>41639490</v>
      </c>
      <c r="E361" s="11"/>
      <c r="F361" s="11"/>
      <c r="G361" s="11">
        <f>SUM(G362:G370)</f>
        <v>1015.1</v>
      </c>
      <c r="H361" s="11">
        <f>SUM(H362:H370)</f>
        <v>36980093</v>
      </c>
      <c r="I361" s="11">
        <f>SUM(I362:I370)</f>
        <v>127.9</v>
      </c>
      <c r="J361" s="11">
        <f>SUM(J362:J370)</f>
        <v>4659397</v>
      </c>
      <c r="K361" s="11"/>
      <c r="L361" s="11"/>
      <c r="M361" s="11">
        <f>H361+J361</f>
        <v>41639490</v>
      </c>
      <c r="N361" s="11"/>
      <c r="O361" s="5"/>
      <c r="P361" s="5"/>
      <c r="Q361" s="3"/>
    </row>
    <row r="362" spans="1:17" ht="11.25" customHeight="1">
      <c r="A362" s="6" t="s">
        <v>1526</v>
      </c>
      <c r="B362" s="27" t="s">
        <v>391</v>
      </c>
      <c r="C362" s="148">
        <v>74.3</v>
      </c>
      <c r="D362" s="148">
        <v>2706749</v>
      </c>
      <c r="E362" s="5"/>
      <c r="F362" s="5"/>
      <c r="G362" s="148">
        <v>37.6</v>
      </c>
      <c r="H362" s="148">
        <v>1369768</v>
      </c>
      <c r="I362" s="11">
        <v>36.7</v>
      </c>
      <c r="J362" s="11">
        <v>1336981</v>
      </c>
      <c r="K362" s="3"/>
      <c r="L362" s="3"/>
      <c r="M362" s="5"/>
      <c r="N362" s="5"/>
      <c r="O362" s="5"/>
      <c r="P362" s="5"/>
      <c r="Q362" s="3"/>
    </row>
    <row r="363" spans="1:17" ht="10.5">
      <c r="A363" s="6" t="s">
        <v>1525</v>
      </c>
      <c r="B363" s="27" t="s">
        <v>392</v>
      </c>
      <c r="C363" s="148">
        <v>175.8</v>
      </c>
      <c r="D363" s="148">
        <v>6404394</v>
      </c>
      <c r="E363" s="5"/>
      <c r="F363" s="5"/>
      <c r="G363" s="148">
        <v>175.8</v>
      </c>
      <c r="H363" s="148">
        <v>6404394</v>
      </c>
      <c r="I363" s="11"/>
      <c r="J363" s="11"/>
      <c r="K363" s="5"/>
      <c r="L363" s="5"/>
      <c r="M363" s="5"/>
      <c r="N363" s="5"/>
      <c r="O363" s="5"/>
      <c r="P363" s="5"/>
      <c r="Q363" s="3"/>
    </row>
    <row r="364" spans="1:17" ht="10.5">
      <c r="A364" s="6" t="s">
        <v>2222</v>
      </c>
      <c r="B364" s="27" t="s">
        <v>393</v>
      </c>
      <c r="C364" s="148">
        <v>116.9</v>
      </c>
      <c r="D364" s="148">
        <v>4258667</v>
      </c>
      <c r="E364" s="5"/>
      <c r="F364" s="5"/>
      <c r="G364" s="148">
        <v>116.9</v>
      </c>
      <c r="H364" s="148">
        <v>4258667</v>
      </c>
      <c r="I364" s="11"/>
      <c r="J364" s="11"/>
      <c r="K364" s="5"/>
      <c r="L364" s="5"/>
      <c r="M364" s="5"/>
      <c r="N364" s="5"/>
      <c r="O364" s="5"/>
      <c r="P364" s="5"/>
      <c r="Q364" s="3"/>
    </row>
    <row r="365" spans="1:17" ht="10.5">
      <c r="A365" s="6" t="s">
        <v>851</v>
      </c>
      <c r="B365" s="27" t="s">
        <v>394</v>
      </c>
      <c r="C365" s="148">
        <v>81.8</v>
      </c>
      <c r="D365" s="148">
        <v>2979974</v>
      </c>
      <c r="E365" s="5"/>
      <c r="F365" s="5"/>
      <c r="G365" s="148">
        <v>81.8</v>
      </c>
      <c r="H365" s="148">
        <v>2979974</v>
      </c>
      <c r="I365" s="11"/>
      <c r="J365" s="11"/>
      <c r="K365" s="5"/>
      <c r="L365" s="5"/>
      <c r="M365" s="5"/>
      <c r="N365" s="5"/>
      <c r="O365" s="5"/>
      <c r="P365" s="5"/>
      <c r="Q365" s="3"/>
    </row>
    <row r="366" spans="1:17" ht="10.5">
      <c r="A366" s="6" t="s">
        <v>1534</v>
      </c>
      <c r="B366" s="27" t="s">
        <v>395</v>
      </c>
      <c r="C366" s="148">
        <v>212.6</v>
      </c>
      <c r="D366" s="148">
        <v>7745018</v>
      </c>
      <c r="E366" s="5"/>
      <c r="F366" s="5"/>
      <c r="G366" s="148">
        <v>121.4</v>
      </c>
      <c r="H366" s="148">
        <v>4422602</v>
      </c>
      <c r="I366" s="11">
        <v>91.2</v>
      </c>
      <c r="J366" s="11">
        <v>3322416</v>
      </c>
      <c r="K366" s="3"/>
      <c r="L366" s="3"/>
      <c r="M366" s="5"/>
      <c r="N366" s="5"/>
      <c r="O366" s="5"/>
      <c r="P366" s="5"/>
      <c r="Q366" s="3"/>
    </row>
    <row r="367" spans="1:17" ht="10.5">
      <c r="A367" s="6" t="s">
        <v>1533</v>
      </c>
      <c r="B367" s="27" t="s">
        <v>396</v>
      </c>
      <c r="C367" s="148">
        <v>57.6</v>
      </c>
      <c r="D367" s="148">
        <v>2098368</v>
      </c>
      <c r="E367" s="5"/>
      <c r="F367" s="5"/>
      <c r="G367" s="148">
        <v>57.6</v>
      </c>
      <c r="H367" s="148">
        <v>2098368</v>
      </c>
      <c r="I367" s="11"/>
      <c r="J367" s="11"/>
      <c r="K367" s="5"/>
      <c r="L367" s="5"/>
      <c r="M367" s="5"/>
      <c r="N367" s="5"/>
      <c r="O367" s="5"/>
      <c r="P367" s="5"/>
      <c r="Q367" s="3"/>
    </row>
    <row r="368" spans="1:17" ht="10.5">
      <c r="A368" s="6" t="s">
        <v>1532</v>
      </c>
      <c r="B368" s="27" t="s">
        <v>397</v>
      </c>
      <c r="C368" s="148">
        <v>240.9</v>
      </c>
      <c r="D368" s="148">
        <v>8775987</v>
      </c>
      <c r="E368" s="5"/>
      <c r="F368" s="5"/>
      <c r="G368" s="148">
        <v>240.9</v>
      </c>
      <c r="H368" s="148">
        <v>8775987</v>
      </c>
      <c r="I368" s="5"/>
      <c r="J368" s="5"/>
      <c r="K368" s="5"/>
      <c r="L368" s="5"/>
      <c r="M368" s="5"/>
      <c r="N368" s="5"/>
      <c r="O368" s="5"/>
      <c r="P368" s="5"/>
      <c r="Q368" s="3"/>
    </row>
    <row r="369" spans="1:17" ht="10.5">
      <c r="A369" s="6" t="s">
        <v>1531</v>
      </c>
      <c r="B369" s="27" t="s">
        <v>398</v>
      </c>
      <c r="C369" s="148">
        <v>140.7</v>
      </c>
      <c r="D369" s="148">
        <v>5125701</v>
      </c>
      <c r="E369" s="5"/>
      <c r="F369" s="5"/>
      <c r="G369" s="148">
        <v>140.7</v>
      </c>
      <c r="H369" s="148">
        <v>5125701</v>
      </c>
      <c r="I369" s="5"/>
      <c r="J369" s="5"/>
      <c r="K369" s="5"/>
      <c r="L369" s="5"/>
      <c r="M369" s="5"/>
      <c r="N369" s="5"/>
      <c r="O369" s="5"/>
      <c r="P369" s="5"/>
      <c r="Q369" s="3"/>
    </row>
    <row r="370" spans="1:17" ht="10.5">
      <c r="A370" s="6" t="s">
        <v>849</v>
      </c>
      <c r="B370" s="6" t="s">
        <v>636</v>
      </c>
      <c r="C370" s="148">
        <v>42.4</v>
      </c>
      <c r="D370" s="148">
        <v>1544632</v>
      </c>
      <c r="E370" s="5"/>
      <c r="F370" s="5"/>
      <c r="G370" s="148">
        <v>42.4</v>
      </c>
      <c r="H370" s="148">
        <v>1544632</v>
      </c>
      <c r="I370" s="5"/>
      <c r="J370" s="5"/>
      <c r="K370" s="5"/>
      <c r="L370" s="5"/>
      <c r="M370" s="5"/>
      <c r="N370" s="5"/>
      <c r="O370" s="5"/>
      <c r="P370" s="5"/>
      <c r="Q370" s="3"/>
    </row>
    <row r="371" spans="1:17" ht="21">
      <c r="A371" s="98"/>
      <c r="B371" s="53" t="s">
        <v>2221</v>
      </c>
      <c r="C371" s="11"/>
      <c r="D371" s="11"/>
      <c r="E371" s="5"/>
      <c r="F371" s="5"/>
      <c r="G371" s="11"/>
      <c r="H371" s="16"/>
      <c r="I371" s="5"/>
      <c r="J371" s="5"/>
      <c r="K371" s="5"/>
      <c r="L371" s="5"/>
      <c r="M371" s="5"/>
      <c r="N371" s="5"/>
      <c r="O371" s="5"/>
      <c r="P371" s="5"/>
      <c r="Q371" s="3"/>
    </row>
    <row r="372" spans="1:17" ht="21">
      <c r="A372" s="98"/>
      <c r="B372" s="30" t="s">
        <v>1046</v>
      </c>
      <c r="C372" s="11">
        <f>SUM(C373:C381)</f>
        <v>2607.2799999999997</v>
      </c>
      <c r="D372" s="11">
        <f>SUM(D373:D381)</f>
        <v>94983210.4</v>
      </c>
      <c r="E372" s="5"/>
      <c r="F372" s="5"/>
      <c r="G372" s="11">
        <f>SUM(G373:G381)</f>
        <v>2607.2799999999997</v>
      </c>
      <c r="H372" s="11">
        <f>SUM(H373:H381)</f>
        <v>94983210.4</v>
      </c>
      <c r="I372" s="5"/>
      <c r="J372" s="5"/>
      <c r="K372" s="5"/>
      <c r="L372" s="5"/>
      <c r="M372" s="5"/>
      <c r="N372" s="5"/>
      <c r="O372" s="5"/>
      <c r="P372" s="5"/>
      <c r="Q372" s="3"/>
    </row>
    <row r="373" spans="1:17" ht="10.5">
      <c r="A373" s="6" t="s">
        <v>2235</v>
      </c>
      <c r="B373" s="27" t="s">
        <v>1891</v>
      </c>
      <c r="C373" s="148">
        <v>474.2</v>
      </c>
      <c r="D373" s="148">
        <v>17275106</v>
      </c>
      <c r="E373" s="5"/>
      <c r="F373" s="5"/>
      <c r="G373" s="148">
        <v>474.2</v>
      </c>
      <c r="H373" s="148">
        <v>17275106</v>
      </c>
      <c r="I373" s="5"/>
      <c r="J373" s="5"/>
      <c r="K373" s="5"/>
      <c r="L373" s="5"/>
      <c r="M373" s="5"/>
      <c r="N373" s="5"/>
      <c r="O373" s="5"/>
      <c r="P373" s="5"/>
      <c r="Q373" s="3"/>
    </row>
    <row r="374" spans="1:17" ht="10.5">
      <c r="A374" s="6" t="s">
        <v>2234</v>
      </c>
      <c r="B374" s="27" t="s">
        <v>1892</v>
      </c>
      <c r="C374" s="148">
        <v>205.98</v>
      </c>
      <c r="D374" s="148">
        <v>7503851.4</v>
      </c>
      <c r="E374" s="5"/>
      <c r="F374" s="5"/>
      <c r="G374" s="148">
        <v>205.98</v>
      </c>
      <c r="H374" s="148">
        <v>7503851.4</v>
      </c>
      <c r="I374" s="5"/>
      <c r="J374" s="5"/>
      <c r="K374" s="5"/>
      <c r="L374" s="5"/>
      <c r="M374" s="5"/>
      <c r="N374" s="5"/>
      <c r="O374" s="5"/>
      <c r="P374" s="5"/>
      <c r="Q374" s="3"/>
    </row>
    <row r="375" spans="1:17" ht="10.5">
      <c r="A375" s="6" t="s">
        <v>2232</v>
      </c>
      <c r="B375" s="27" t="s">
        <v>1893</v>
      </c>
      <c r="C375" s="148">
        <v>169.6</v>
      </c>
      <c r="D375" s="148">
        <v>6178528</v>
      </c>
      <c r="E375" s="5"/>
      <c r="F375" s="5"/>
      <c r="G375" s="148">
        <v>169.6</v>
      </c>
      <c r="H375" s="148">
        <v>6178528</v>
      </c>
      <c r="I375" s="5"/>
      <c r="J375" s="5"/>
      <c r="K375" s="5"/>
      <c r="L375" s="5"/>
      <c r="M375" s="5"/>
      <c r="N375" s="5"/>
      <c r="O375" s="5"/>
      <c r="P375" s="5"/>
      <c r="Q375" s="3"/>
    </row>
    <row r="376" spans="1:17" ht="10.5">
      <c r="A376" s="6" t="s">
        <v>2233</v>
      </c>
      <c r="B376" s="27" t="s">
        <v>528</v>
      </c>
      <c r="C376" s="148">
        <v>518.53</v>
      </c>
      <c r="D376" s="148">
        <v>18890047.9</v>
      </c>
      <c r="E376" s="5"/>
      <c r="F376" s="5"/>
      <c r="G376" s="148">
        <v>518.53</v>
      </c>
      <c r="H376" s="148">
        <v>18890047.9</v>
      </c>
      <c r="I376" s="5"/>
      <c r="J376" s="5"/>
      <c r="K376" s="5"/>
      <c r="L376" s="5"/>
      <c r="M376" s="5"/>
      <c r="N376" s="5"/>
      <c r="O376" s="5"/>
      <c r="P376" s="5"/>
      <c r="Q376" s="3"/>
    </row>
    <row r="377" spans="1:17" ht="10.5">
      <c r="A377" s="6" t="s">
        <v>2231</v>
      </c>
      <c r="B377" s="27" t="s">
        <v>529</v>
      </c>
      <c r="C377" s="148">
        <v>472.7</v>
      </c>
      <c r="D377" s="148">
        <v>17220461</v>
      </c>
      <c r="E377" s="5"/>
      <c r="F377" s="5"/>
      <c r="G377" s="148">
        <v>472.7</v>
      </c>
      <c r="H377" s="148">
        <v>17220461</v>
      </c>
      <c r="I377" s="5"/>
      <c r="J377" s="5"/>
      <c r="K377" s="5"/>
      <c r="L377" s="5"/>
      <c r="M377" s="5"/>
      <c r="N377" s="5"/>
      <c r="O377" s="5"/>
      <c r="P377" s="5"/>
      <c r="Q377" s="3"/>
    </row>
    <row r="378" spans="1:17" ht="10.5">
      <c r="A378" s="6" t="s">
        <v>2230</v>
      </c>
      <c r="B378" s="27" t="s">
        <v>530</v>
      </c>
      <c r="C378" s="148">
        <v>207.38</v>
      </c>
      <c r="D378" s="148">
        <v>7554853.4</v>
      </c>
      <c r="E378" s="5"/>
      <c r="F378" s="5"/>
      <c r="G378" s="148">
        <v>207.38</v>
      </c>
      <c r="H378" s="148">
        <v>7554853.4</v>
      </c>
      <c r="I378" s="5"/>
      <c r="J378" s="5"/>
      <c r="K378" s="5"/>
      <c r="L378" s="5"/>
      <c r="M378" s="5"/>
      <c r="N378" s="5"/>
      <c r="O378" s="5"/>
      <c r="P378" s="5"/>
      <c r="Q378" s="3"/>
    </row>
    <row r="379" spans="1:17" ht="10.5">
      <c r="A379" s="6" t="s">
        <v>2229</v>
      </c>
      <c r="B379" s="27" t="s">
        <v>531</v>
      </c>
      <c r="C379" s="148">
        <v>168.16</v>
      </c>
      <c r="D379" s="148">
        <v>6126068.8</v>
      </c>
      <c r="E379" s="5"/>
      <c r="F379" s="5"/>
      <c r="G379" s="148">
        <v>168.16</v>
      </c>
      <c r="H379" s="148">
        <v>6126068.8</v>
      </c>
      <c r="I379" s="5"/>
      <c r="J379" s="5"/>
      <c r="K379" s="5"/>
      <c r="L379" s="5"/>
      <c r="M379" s="5"/>
      <c r="N379" s="5"/>
      <c r="O379" s="5"/>
      <c r="P379" s="5"/>
      <c r="Q379" s="3"/>
    </row>
    <row r="380" spans="1:17" ht="10.5">
      <c r="A380" s="6" t="s">
        <v>2228</v>
      </c>
      <c r="B380" s="27" t="s">
        <v>532</v>
      </c>
      <c r="C380" s="148">
        <v>194.9</v>
      </c>
      <c r="D380" s="148">
        <v>7100207</v>
      </c>
      <c r="E380" s="5"/>
      <c r="F380" s="5"/>
      <c r="G380" s="148">
        <v>194.9</v>
      </c>
      <c r="H380" s="148">
        <v>7100207</v>
      </c>
      <c r="I380" s="5"/>
      <c r="J380" s="5"/>
      <c r="K380" s="5"/>
      <c r="L380" s="5"/>
      <c r="M380" s="5"/>
      <c r="N380" s="5"/>
      <c r="O380" s="5"/>
      <c r="P380" s="5"/>
      <c r="Q380" s="3"/>
    </row>
    <row r="381" spans="1:17" ht="10.5">
      <c r="A381" s="6" t="s">
        <v>2227</v>
      </c>
      <c r="B381" s="27" t="s">
        <v>533</v>
      </c>
      <c r="C381" s="148">
        <v>195.83</v>
      </c>
      <c r="D381" s="148">
        <v>7134086.9</v>
      </c>
      <c r="E381" s="5"/>
      <c r="F381" s="5"/>
      <c r="G381" s="148">
        <v>195.83</v>
      </c>
      <c r="H381" s="148">
        <v>7134086.9</v>
      </c>
      <c r="I381" s="5"/>
      <c r="J381" s="5"/>
      <c r="K381" s="5"/>
      <c r="L381" s="5"/>
      <c r="M381" s="5"/>
      <c r="N381" s="5"/>
      <c r="O381" s="5"/>
      <c r="P381" s="5"/>
      <c r="Q381" s="3"/>
    </row>
    <row r="382" spans="1:17" ht="10.5">
      <c r="A382" s="98"/>
      <c r="B382" s="53" t="s">
        <v>854</v>
      </c>
      <c r="C382" s="13"/>
      <c r="D382" s="11"/>
      <c r="E382" s="5"/>
      <c r="F382" s="5"/>
      <c r="G382" s="13"/>
      <c r="H382" s="16"/>
      <c r="I382" s="5"/>
      <c r="J382" s="5"/>
      <c r="K382" s="5"/>
      <c r="L382" s="5"/>
      <c r="M382" s="5"/>
      <c r="N382" s="5"/>
      <c r="O382" s="5"/>
      <c r="P382" s="5"/>
      <c r="Q382" s="3"/>
    </row>
    <row r="383" spans="1:17" ht="21">
      <c r="A383" s="98"/>
      <c r="B383" s="29" t="s">
        <v>1310</v>
      </c>
      <c r="C383" s="13"/>
      <c r="D383" s="11"/>
      <c r="E383" s="5"/>
      <c r="F383" s="5"/>
      <c r="G383" s="13"/>
      <c r="H383" s="16"/>
      <c r="I383" s="5"/>
      <c r="J383" s="5"/>
      <c r="K383" s="5"/>
      <c r="L383" s="5"/>
      <c r="M383" s="5"/>
      <c r="N383" s="5"/>
      <c r="O383" s="5"/>
      <c r="P383" s="5"/>
      <c r="Q383" s="3"/>
    </row>
    <row r="384" spans="1:17" ht="21">
      <c r="A384" s="98"/>
      <c r="B384" s="30" t="s">
        <v>1079</v>
      </c>
      <c r="C384" s="11">
        <f>SUM(C385:C394)</f>
        <v>2242.3</v>
      </c>
      <c r="D384" s="11">
        <f>SUM(D385:D394)</f>
        <v>72928597.2</v>
      </c>
      <c r="E384" s="5"/>
      <c r="F384" s="5"/>
      <c r="G384" s="11">
        <f>SUM(G385:G394)</f>
        <v>2242.3</v>
      </c>
      <c r="H384" s="11">
        <f>SUM(H385:H394)</f>
        <v>72928597.2</v>
      </c>
      <c r="I384" s="5"/>
      <c r="J384" s="5"/>
      <c r="K384" s="5"/>
      <c r="L384" s="5"/>
      <c r="M384" s="5"/>
      <c r="N384" s="5"/>
      <c r="O384" s="5"/>
      <c r="P384" s="5"/>
      <c r="Q384" s="3"/>
    </row>
    <row r="385" spans="1:17" ht="10.5">
      <c r="A385" s="6" t="s">
        <v>2226</v>
      </c>
      <c r="B385" s="163" t="s">
        <v>1092</v>
      </c>
      <c r="C385" s="148">
        <v>145.8</v>
      </c>
      <c r="D385" s="148">
        <v>4742001.28</v>
      </c>
      <c r="E385" s="5"/>
      <c r="F385" s="5"/>
      <c r="G385" s="148">
        <v>145.8</v>
      </c>
      <c r="H385" s="148">
        <v>4742001.28</v>
      </c>
      <c r="I385" s="5"/>
      <c r="J385" s="5"/>
      <c r="K385" s="5"/>
      <c r="L385" s="5"/>
      <c r="M385" s="5"/>
      <c r="N385" s="5"/>
      <c r="O385" s="5"/>
      <c r="P385" s="5"/>
      <c r="Q385" s="3"/>
    </row>
    <row r="386" spans="1:17" ht="10.5">
      <c r="A386" s="6" t="s">
        <v>2224</v>
      </c>
      <c r="B386" s="163" t="s">
        <v>2295</v>
      </c>
      <c r="C386" s="4">
        <v>205.4</v>
      </c>
      <c r="D386" s="148">
        <v>6680432.529999999</v>
      </c>
      <c r="E386" s="5"/>
      <c r="F386" s="5"/>
      <c r="G386" s="4">
        <v>205.4</v>
      </c>
      <c r="H386" s="148">
        <v>6680432.529999999</v>
      </c>
      <c r="I386" s="5"/>
      <c r="J386" s="5"/>
      <c r="K386" s="5"/>
      <c r="L386" s="5"/>
      <c r="M386" s="5"/>
      <c r="N386" s="5"/>
      <c r="O386" s="5"/>
      <c r="P386" s="5"/>
      <c r="Q386" s="3"/>
    </row>
    <row r="387" spans="1:17" ht="10.5">
      <c r="A387" s="6" t="s">
        <v>2223</v>
      </c>
      <c r="B387" s="163" t="s">
        <v>1098</v>
      </c>
      <c r="C387" s="148">
        <v>386.2</v>
      </c>
      <c r="D387" s="148">
        <v>12560774.31</v>
      </c>
      <c r="E387" s="5"/>
      <c r="F387" s="5"/>
      <c r="G387" s="148">
        <v>386.2</v>
      </c>
      <c r="H387" s="148">
        <v>12560774.31</v>
      </c>
      <c r="I387" s="5"/>
      <c r="J387" s="5"/>
      <c r="K387" s="5"/>
      <c r="L387" s="5"/>
      <c r="M387" s="5"/>
      <c r="N387" s="5"/>
      <c r="O387" s="5"/>
      <c r="P387" s="5"/>
      <c r="Q387" s="3"/>
    </row>
    <row r="388" spans="1:17" ht="10.5">
      <c r="A388" s="6" t="s">
        <v>853</v>
      </c>
      <c r="B388" s="163" t="s">
        <v>1094</v>
      </c>
      <c r="C388" s="148">
        <v>384.9</v>
      </c>
      <c r="D388" s="148">
        <v>12518493.09</v>
      </c>
      <c r="E388" s="5"/>
      <c r="F388" s="5"/>
      <c r="G388" s="148">
        <v>384.9</v>
      </c>
      <c r="H388" s="148">
        <v>12518493.09</v>
      </c>
      <c r="I388" s="5"/>
      <c r="J388" s="5"/>
      <c r="K388" s="5"/>
      <c r="L388" s="5"/>
      <c r="M388" s="5"/>
      <c r="N388" s="5"/>
      <c r="O388" s="5"/>
      <c r="P388" s="5"/>
      <c r="Q388" s="3"/>
    </row>
    <row r="389" spans="1:17" ht="10.5">
      <c r="A389" s="6" t="s">
        <v>2225</v>
      </c>
      <c r="B389" s="163" t="s">
        <v>1093</v>
      </c>
      <c r="C389" s="4">
        <v>276.7</v>
      </c>
      <c r="D389" s="148">
        <v>8999394.75</v>
      </c>
      <c r="E389" s="5"/>
      <c r="F389" s="5"/>
      <c r="G389" s="4">
        <v>276.7</v>
      </c>
      <c r="H389" s="148">
        <v>8999394.75</v>
      </c>
      <c r="I389" s="5"/>
      <c r="J389" s="5"/>
      <c r="K389" s="5"/>
      <c r="L389" s="5"/>
      <c r="M389" s="5"/>
      <c r="N389" s="5"/>
      <c r="O389" s="5"/>
      <c r="P389" s="5"/>
      <c r="Q389" s="3"/>
    </row>
    <row r="390" spans="1:17" ht="10.5">
      <c r="A390" s="6" t="s">
        <v>252</v>
      </c>
      <c r="B390" s="163" t="s">
        <v>2296</v>
      </c>
      <c r="C390" s="4">
        <v>175.3</v>
      </c>
      <c r="D390" s="148">
        <v>5701459.7</v>
      </c>
      <c r="E390" s="5"/>
      <c r="F390" s="5"/>
      <c r="G390" s="4">
        <v>175.3</v>
      </c>
      <c r="H390" s="148">
        <v>5701459.7</v>
      </c>
      <c r="I390" s="5"/>
      <c r="J390" s="5"/>
      <c r="K390" s="5"/>
      <c r="L390" s="5"/>
      <c r="M390" s="5"/>
      <c r="N390" s="5"/>
      <c r="O390" s="5"/>
      <c r="P390" s="5"/>
      <c r="Q390" s="3"/>
    </row>
    <row r="391" spans="1:17" ht="10.5">
      <c r="A391" s="6" t="s">
        <v>256</v>
      </c>
      <c r="B391" s="163" t="s">
        <v>2297</v>
      </c>
      <c r="C391" s="148">
        <v>91</v>
      </c>
      <c r="D391" s="148">
        <v>2959685.3</v>
      </c>
      <c r="E391" s="5"/>
      <c r="F391" s="5"/>
      <c r="G391" s="148">
        <v>91</v>
      </c>
      <c r="H391" s="148">
        <v>2959685.3</v>
      </c>
      <c r="I391" s="5"/>
      <c r="J391" s="5"/>
      <c r="K391" s="5"/>
      <c r="L391" s="5"/>
      <c r="M391" s="5"/>
      <c r="N391" s="5"/>
      <c r="O391" s="5"/>
      <c r="P391" s="5"/>
      <c r="Q391" s="3"/>
    </row>
    <row r="392" spans="1:17" ht="10.5">
      <c r="A392" s="6" t="s">
        <v>241</v>
      </c>
      <c r="B392" s="163" t="s">
        <v>1096</v>
      </c>
      <c r="C392" s="148">
        <v>116.5</v>
      </c>
      <c r="D392" s="148">
        <v>3789047.67</v>
      </c>
      <c r="E392" s="5"/>
      <c r="F392" s="5"/>
      <c r="G392" s="148">
        <v>116.5</v>
      </c>
      <c r="H392" s="148">
        <v>3789047.67</v>
      </c>
      <c r="I392" s="5"/>
      <c r="J392" s="5"/>
      <c r="K392" s="5"/>
      <c r="L392" s="5"/>
      <c r="M392" s="5"/>
      <c r="N392" s="5"/>
      <c r="O392" s="5"/>
      <c r="P392" s="5"/>
      <c r="Q392" s="3"/>
    </row>
    <row r="393" spans="1:17" ht="10.5">
      <c r="A393" s="6" t="s">
        <v>255</v>
      </c>
      <c r="B393" s="163" t="s">
        <v>1095</v>
      </c>
      <c r="C393" s="4">
        <v>92.3</v>
      </c>
      <c r="D393" s="148">
        <v>3001966.52</v>
      </c>
      <c r="E393" s="5"/>
      <c r="F393" s="5"/>
      <c r="G393" s="148">
        <v>92.3</v>
      </c>
      <c r="H393" s="148">
        <v>3001966.52</v>
      </c>
      <c r="I393" s="5"/>
      <c r="J393" s="5"/>
      <c r="K393" s="5"/>
      <c r="L393" s="5"/>
      <c r="M393" s="5"/>
      <c r="N393" s="5"/>
      <c r="O393" s="5"/>
      <c r="P393" s="5"/>
      <c r="Q393" s="3"/>
    </row>
    <row r="394" spans="1:17" ht="10.5">
      <c r="A394" s="6" t="s">
        <v>254</v>
      </c>
      <c r="B394" s="163" t="s">
        <v>1097</v>
      </c>
      <c r="C394" s="148">
        <v>368.2</v>
      </c>
      <c r="D394" s="148">
        <v>11975342.049999999</v>
      </c>
      <c r="E394" s="5"/>
      <c r="F394" s="5"/>
      <c r="G394" s="148">
        <v>368.2</v>
      </c>
      <c r="H394" s="148">
        <v>11975342.049999999</v>
      </c>
      <c r="I394" s="5"/>
      <c r="J394" s="5"/>
      <c r="K394" s="5"/>
      <c r="L394" s="5"/>
      <c r="M394" s="5"/>
      <c r="N394" s="5"/>
      <c r="O394" s="5"/>
      <c r="P394" s="5"/>
      <c r="Q394" s="3"/>
    </row>
    <row r="395" spans="1:17" ht="21">
      <c r="A395" s="98"/>
      <c r="B395" s="53" t="s">
        <v>1295</v>
      </c>
      <c r="C395" s="11"/>
      <c r="D395" s="11"/>
      <c r="E395" s="5"/>
      <c r="F395" s="5"/>
      <c r="G395" s="11"/>
      <c r="H395" s="16"/>
      <c r="I395" s="5"/>
      <c r="J395" s="5"/>
      <c r="K395" s="5"/>
      <c r="L395" s="5"/>
      <c r="M395" s="5"/>
      <c r="N395" s="5"/>
      <c r="O395" s="5"/>
      <c r="P395" s="5"/>
      <c r="Q395" s="3"/>
    </row>
    <row r="396" spans="1:17" ht="21">
      <c r="A396" s="99"/>
      <c r="B396" s="30" t="s">
        <v>988</v>
      </c>
      <c r="C396" s="11">
        <f>SUM(C397:C409)</f>
        <v>5041.199999999999</v>
      </c>
      <c r="D396" s="11">
        <f>SUM(D397:D409)</f>
        <v>183650916</v>
      </c>
      <c r="E396" s="5"/>
      <c r="F396" s="5"/>
      <c r="G396" s="11">
        <f>SUM(G397:G409)</f>
        <v>5041.199999999999</v>
      </c>
      <c r="H396" s="11">
        <f>SUM(H397:H409)</f>
        <v>183650916</v>
      </c>
      <c r="I396" s="5"/>
      <c r="J396" s="5"/>
      <c r="K396" s="5"/>
      <c r="L396" s="5"/>
      <c r="M396" s="5"/>
      <c r="N396" s="5"/>
      <c r="O396" s="5"/>
      <c r="P396" s="5"/>
      <c r="Q396" s="3"/>
    </row>
    <row r="397" spans="1:17" ht="10.5">
      <c r="A397" s="6" t="s">
        <v>868</v>
      </c>
      <c r="B397" s="27" t="s">
        <v>989</v>
      </c>
      <c r="C397" s="148">
        <v>340.3</v>
      </c>
      <c r="D397" s="148">
        <v>12397129</v>
      </c>
      <c r="E397" s="5"/>
      <c r="F397" s="5"/>
      <c r="G397" s="148">
        <v>340.3</v>
      </c>
      <c r="H397" s="148">
        <v>12397129</v>
      </c>
      <c r="I397" s="5"/>
      <c r="J397" s="5"/>
      <c r="K397" s="5"/>
      <c r="L397" s="5"/>
      <c r="M397" s="5"/>
      <c r="N397" s="5"/>
      <c r="O397" s="5"/>
      <c r="P397" s="5"/>
      <c r="Q397" s="3"/>
    </row>
    <row r="398" spans="1:17" ht="10.5">
      <c r="A398" s="6" t="s">
        <v>243</v>
      </c>
      <c r="B398" s="27" t="s">
        <v>990</v>
      </c>
      <c r="C398" s="148">
        <v>336.1</v>
      </c>
      <c r="D398" s="148">
        <v>12244123</v>
      </c>
      <c r="E398" s="5"/>
      <c r="F398" s="5"/>
      <c r="G398" s="148">
        <v>336.1</v>
      </c>
      <c r="H398" s="148">
        <v>12244123</v>
      </c>
      <c r="I398" s="5"/>
      <c r="J398" s="5"/>
      <c r="K398" s="5"/>
      <c r="L398" s="5"/>
      <c r="M398" s="5"/>
      <c r="N398" s="5"/>
      <c r="O398" s="5"/>
      <c r="P398" s="5"/>
      <c r="Q398" s="3"/>
    </row>
    <row r="399" spans="1:17" ht="10.5">
      <c r="A399" s="6" t="s">
        <v>242</v>
      </c>
      <c r="B399" s="27" t="s">
        <v>991</v>
      </c>
      <c r="C399" s="148">
        <v>345.1</v>
      </c>
      <c r="D399" s="148">
        <v>12571993</v>
      </c>
      <c r="E399" s="5"/>
      <c r="F399" s="5"/>
      <c r="G399" s="148">
        <v>345.1</v>
      </c>
      <c r="H399" s="148">
        <v>12571993</v>
      </c>
      <c r="I399" s="5"/>
      <c r="J399" s="5"/>
      <c r="K399" s="5"/>
      <c r="L399" s="5"/>
      <c r="M399" s="5"/>
      <c r="N399" s="5"/>
      <c r="O399" s="5"/>
      <c r="P399" s="5"/>
      <c r="Q399" s="3"/>
    </row>
    <row r="400" spans="1:17" ht="10.5">
      <c r="A400" s="6" t="s">
        <v>863</v>
      </c>
      <c r="B400" s="27" t="s">
        <v>992</v>
      </c>
      <c r="C400" s="148">
        <v>335</v>
      </c>
      <c r="D400" s="148">
        <v>12204050</v>
      </c>
      <c r="E400" s="5"/>
      <c r="F400" s="5"/>
      <c r="G400" s="148">
        <v>335</v>
      </c>
      <c r="H400" s="148">
        <v>12204050</v>
      </c>
      <c r="I400" s="5"/>
      <c r="J400" s="5"/>
      <c r="K400" s="5"/>
      <c r="L400" s="5"/>
      <c r="M400" s="5"/>
      <c r="N400" s="5"/>
      <c r="O400" s="5"/>
      <c r="P400" s="5"/>
      <c r="Q400" s="3"/>
    </row>
    <row r="401" spans="1:17" ht="10.5">
      <c r="A401" s="6" t="s">
        <v>858</v>
      </c>
      <c r="B401" s="27" t="s">
        <v>993</v>
      </c>
      <c r="C401" s="148">
        <v>590.3</v>
      </c>
      <c r="D401" s="148">
        <v>21504629</v>
      </c>
      <c r="E401" s="5"/>
      <c r="F401" s="5"/>
      <c r="G401" s="148">
        <v>590.3</v>
      </c>
      <c r="H401" s="148">
        <v>21504629</v>
      </c>
      <c r="I401" s="5"/>
      <c r="J401" s="5"/>
      <c r="K401" s="5"/>
      <c r="L401" s="5"/>
      <c r="M401" s="5"/>
      <c r="N401" s="5"/>
      <c r="O401" s="5"/>
      <c r="P401" s="5"/>
      <c r="Q401" s="3"/>
    </row>
    <row r="402" spans="1:17" ht="10.5">
      <c r="A402" s="6" t="s">
        <v>865</v>
      </c>
      <c r="B402" s="27" t="s">
        <v>994</v>
      </c>
      <c r="C402" s="148">
        <v>556.9</v>
      </c>
      <c r="D402" s="148">
        <v>20287867</v>
      </c>
      <c r="E402" s="5"/>
      <c r="F402" s="5"/>
      <c r="G402" s="148">
        <v>556.9</v>
      </c>
      <c r="H402" s="148">
        <v>20287867</v>
      </c>
      <c r="I402" s="5"/>
      <c r="J402" s="5"/>
      <c r="K402" s="5"/>
      <c r="L402" s="5"/>
      <c r="M402" s="5"/>
      <c r="N402" s="5"/>
      <c r="O402" s="5"/>
      <c r="P402" s="5"/>
      <c r="Q402" s="3"/>
    </row>
    <row r="403" spans="1:17" ht="10.5">
      <c r="A403" s="6" t="s">
        <v>859</v>
      </c>
      <c r="B403" s="27" t="s">
        <v>995</v>
      </c>
      <c r="C403" s="148">
        <v>415.5</v>
      </c>
      <c r="D403" s="148">
        <v>15136665</v>
      </c>
      <c r="E403" s="5"/>
      <c r="F403" s="5"/>
      <c r="G403" s="148">
        <v>415.5</v>
      </c>
      <c r="H403" s="148">
        <v>15136665</v>
      </c>
      <c r="I403" s="5"/>
      <c r="J403" s="5"/>
      <c r="K403" s="5"/>
      <c r="L403" s="5"/>
      <c r="M403" s="5"/>
      <c r="N403" s="5"/>
      <c r="O403" s="5"/>
      <c r="P403" s="5"/>
      <c r="Q403" s="3"/>
    </row>
    <row r="404" spans="1:17" ht="10.5">
      <c r="A404" s="6" t="s">
        <v>857</v>
      </c>
      <c r="B404" s="27" t="s">
        <v>996</v>
      </c>
      <c r="C404" s="148">
        <v>546.4</v>
      </c>
      <c r="D404" s="148">
        <v>19905352</v>
      </c>
      <c r="E404" s="5"/>
      <c r="F404" s="5"/>
      <c r="G404" s="148">
        <v>546.4</v>
      </c>
      <c r="H404" s="148">
        <v>19905352</v>
      </c>
      <c r="I404" s="5"/>
      <c r="J404" s="5"/>
      <c r="K404" s="5"/>
      <c r="L404" s="5"/>
      <c r="M404" s="5"/>
      <c r="N404" s="5"/>
      <c r="O404" s="5"/>
      <c r="P404" s="5"/>
      <c r="Q404" s="3"/>
    </row>
    <row r="405" spans="1:17" ht="10.5">
      <c r="A405" s="6" t="s">
        <v>862</v>
      </c>
      <c r="B405" s="27" t="s">
        <v>997</v>
      </c>
      <c r="C405" s="148">
        <v>587.8</v>
      </c>
      <c r="D405" s="148">
        <v>21413554</v>
      </c>
      <c r="E405" s="5"/>
      <c r="F405" s="5"/>
      <c r="G405" s="148">
        <v>587.8</v>
      </c>
      <c r="H405" s="148">
        <v>21413554</v>
      </c>
      <c r="I405" s="5"/>
      <c r="J405" s="5"/>
      <c r="K405" s="5"/>
      <c r="L405" s="5"/>
      <c r="M405" s="5"/>
      <c r="N405" s="5"/>
      <c r="O405" s="5"/>
      <c r="P405" s="5"/>
      <c r="Q405" s="3"/>
    </row>
    <row r="406" spans="1:17" ht="10.5">
      <c r="A406" s="6" t="s">
        <v>860</v>
      </c>
      <c r="B406" s="6" t="s">
        <v>807</v>
      </c>
      <c r="C406" s="11">
        <v>339.9</v>
      </c>
      <c r="D406" s="148">
        <v>12382557</v>
      </c>
      <c r="E406" s="5"/>
      <c r="F406" s="5"/>
      <c r="G406" s="148">
        <v>339.9</v>
      </c>
      <c r="H406" s="148">
        <v>12382557</v>
      </c>
      <c r="I406" s="5"/>
      <c r="J406" s="5"/>
      <c r="K406" s="5"/>
      <c r="L406" s="5"/>
      <c r="M406" s="5"/>
      <c r="N406" s="5"/>
      <c r="O406" s="5"/>
      <c r="P406" s="5"/>
      <c r="Q406" s="3"/>
    </row>
    <row r="407" spans="1:17" ht="10.5">
      <c r="A407" s="6" t="s">
        <v>263</v>
      </c>
      <c r="B407" s="6" t="s">
        <v>808</v>
      </c>
      <c r="C407" s="11">
        <v>348.7</v>
      </c>
      <c r="D407" s="148">
        <v>12703141</v>
      </c>
      <c r="E407" s="5"/>
      <c r="F407" s="5"/>
      <c r="G407" s="148">
        <v>348.7</v>
      </c>
      <c r="H407" s="148">
        <v>12703141</v>
      </c>
      <c r="I407" s="5"/>
      <c r="J407" s="5"/>
      <c r="K407" s="5"/>
      <c r="L407" s="5"/>
      <c r="M407" s="5"/>
      <c r="N407" s="5"/>
      <c r="O407" s="5"/>
      <c r="P407" s="5"/>
      <c r="Q407" s="3"/>
    </row>
    <row r="408" spans="1:17" ht="10.5">
      <c r="A408" s="6" t="s">
        <v>262</v>
      </c>
      <c r="B408" s="6" t="s">
        <v>662</v>
      </c>
      <c r="C408" s="11">
        <v>223.8</v>
      </c>
      <c r="D408" s="148">
        <v>8153034</v>
      </c>
      <c r="E408" s="5"/>
      <c r="F408" s="5"/>
      <c r="G408" s="148">
        <v>223.8</v>
      </c>
      <c r="H408" s="148">
        <v>8153034</v>
      </c>
      <c r="I408" s="5"/>
      <c r="J408" s="5"/>
      <c r="K408" s="5"/>
      <c r="L408" s="5"/>
      <c r="M408" s="5"/>
      <c r="N408" s="5"/>
      <c r="O408" s="5"/>
      <c r="P408" s="5"/>
      <c r="Q408" s="3"/>
    </row>
    <row r="409" spans="1:17" ht="10.5">
      <c r="A409" s="6" t="s">
        <v>861</v>
      </c>
      <c r="B409" s="6" t="s">
        <v>663</v>
      </c>
      <c r="C409" s="11">
        <v>75.4</v>
      </c>
      <c r="D409" s="148">
        <v>2746822</v>
      </c>
      <c r="E409" s="5"/>
      <c r="F409" s="5"/>
      <c r="G409" s="148">
        <v>75.4</v>
      </c>
      <c r="H409" s="148">
        <v>2746822</v>
      </c>
      <c r="I409" s="5"/>
      <c r="J409" s="5"/>
      <c r="K409" s="5"/>
      <c r="L409" s="5"/>
      <c r="M409" s="5"/>
      <c r="N409" s="5"/>
      <c r="O409" s="5"/>
      <c r="P409" s="5"/>
      <c r="Q409" s="3"/>
    </row>
    <row r="410" spans="1:17" ht="32.25" customHeight="1">
      <c r="A410" s="99"/>
      <c r="B410" s="53" t="s">
        <v>240</v>
      </c>
      <c r="C410" s="11"/>
      <c r="D410" s="11"/>
      <c r="E410" s="5"/>
      <c r="F410" s="5"/>
      <c r="G410" s="11"/>
      <c r="H410" s="16"/>
      <c r="I410" s="5"/>
      <c r="J410" s="5"/>
      <c r="K410" s="5"/>
      <c r="L410" s="5"/>
      <c r="M410" s="5"/>
      <c r="N410" s="5"/>
      <c r="O410" s="5"/>
      <c r="P410" s="5"/>
      <c r="Q410" s="3"/>
    </row>
    <row r="411" spans="1:17" ht="21">
      <c r="A411" s="99"/>
      <c r="B411" s="30" t="s">
        <v>1578</v>
      </c>
      <c r="C411" s="11">
        <f>SUM(C412:C414)</f>
        <v>1791.6399999999999</v>
      </c>
      <c r="D411" s="11">
        <f>SUM(D412:D414)</f>
        <v>65269445.199999996</v>
      </c>
      <c r="E411" s="5"/>
      <c r="F411" s="5"/>
      <c r="G411" s="11">
        <f>SUM(G412:G414)</f>
        <v>1791.6399999999999</v>
      </c>
      <c r="H411" s="11">
        <f>SUM(H412:H414)</f>
        <v>65269445.199999996</v>
      </c>
      <c r="I411" s="5"/>
      <c r="J411" s="5"/>
      <c r="K411" s="5"/>
      <c r="L411" s="5"/>
      <c r="M411" s="5"/>
      <c r="N411" s="5"/>
      <c r="O411" s="5"/>
      <c r="P411" s="5"/>
      <c r="Q411" s="3"/>
    </row>
    <row r="412" spans="1:17" ht="10.5">
      <c r="A412" s="6" t="s">
        <v>870</v>
      </c>
      <c r="B412" s="27" t="s">
        <v>1815</v>
      </c>
      <c r="C412" s="148">
        <v>616.18</v>
      </c>
      <c r="D412" s="148">
        <v>22447437.4</v>
      </c>
      <c r="E412" s="5"/>
      <c r="F412" s="5"/>
      <c r="G412" s="148">
        <v>616.18</v>
      </c>
      <c r="H412" s="148">
        <v>22447437.4</v>
      </c>
      <c r="I412" s="5"/>
      <c r="J412" s="5"/>
      <c r="K412" s="5"/>
      <c r="L412" s="5"/>
      <c r="M412" s="5"/>
      <c r="N412" s="5"/>
      <c r="O412" s="5"/>
      <c r="P412" s="5"/>
      <c r="Q412" s="3"/>
    </row>
    <row r="413" spans="1:17" ht="10.5">
      <c r="A413" s="6" t="s">
        <v>261</v>
      </c>
      <c r="B413" s="27" t="s">
        <v>1816</v>
      </c>
      <c r="C413" s="148">
        <v>623.48</v>
      </c>
      <c r="D413" s="148">
        <v>22713376.4</v>
      </c>
      <c r="E413" s="5"/>
      <c r="F413" s="5"/>
      <c r="G413" s="148">
        <v>623.48</v>
      </c>
      <c r="H413" s="148">
        <v>22713376.4</v>
      </c>
      <c r="I413" s="5"/>
      <c r="J413" s="5"/>
      <c r="K413" s="5"/>
      <c r="L413" s="5"/>
      <c r="M413" s="5"/>
      <c r="N413" s="5"/>
      <c r="O413" s="5"/>
      <c r="P413" s="5"/>
      <c r="Q413" s="3"/>
    </row>
    <row r="414" spans="1:17" ht="10.5">
      <c r="A414" s="6" t="s">
        <v>260</v>
      </c>
      <c r="B414" s="27" t="s">
        <v>1817</v>
      </c>
      <c r="C414" s="148">
        <v>551.98</v>
      </c>
      <c r="D414" s="148">
        <v>20108631.4</v>
      </c>
      <c r="E414" s="5"/>
      <c r="F414" s="5"/>
      <c r="G414" s="148">
        <v>551.98</v>
      </c>
      <c r="H414" s="148">
        <v>20108631.4</v>
      </c>
      <c r="I414" s="5"/>
      <c r="J414" s="5"/>
      <c r="K414" s="5"/>
      <c r="L414" s="5"/>
      <c r="M414" s="5"/>
      <c r="N414" s="5"/>
      <c r="O414" s="5"/>
      <c r="P414" s="5"/>
      <c r="Q414" s="3"/>
    </row>
    <row r="415" spans="1:17" ht="10.5">
      <c r="A415" s="6"/>
      <c r="B415" s="29" t="s">
        <v>133</v>
      </c>
      <c r="C415" s="13"/>
      <c r="D415" s="11"/>
      <c r="E415" s="5"/>
      <c r="F415" s="5"/>
      <c r="G415" s="13"/>
      <c r="H415" s="16"/>
      <c r="I415" s="5"/>
      <c r="J415" s="5"/>
      <c r="K415" s="5"/>
      <c r="L415" s="5"/>
      <c r="M415" s="5"/>
      <c r="N415" s="5"/>
      <c r="O415" s="5"/>
      <c r="P415" s="5"/>
      <c r="Q415" s="3"/>
    </row>
    <row r="416" spans="1:17" ht="21">
      <c r="A416" s="6"/>
      <c r="B416" s="53" t="s">
        <v>1296</v>
      </c>
      <c r="C416" s="11"/>
      <c r="D416" s="11"/>
      <c r="E416" s="5"/>
      <c r="F416" s="5"/>
      <c r="G416" s="11"/>
      <c r="H416" s="16"/>
      <c r="I416" s="5"/>
      <c r="J416" s="5"/>
      <c r="K416" s="5"/>
      <c r="L416" s="5"/>
      <c r="M416" s="5"/>
      <c r="N416" s="5"/>
      <c r="O416" s="5"/>
      <c r="P416" s="5"/>
      <c r="Q416" s="3"/>
    </row>
    <row r="417" spans="1:17" ht="21">
      <c r="A417" s="6"/>
      <c r="B417" s="30" t="s">
        <v>1436</v>
      </c>
      <c r="C417" s="11">
        <f>SUM(C418:C434)</f>
        <v>3395.2300000000005</v>
      </c>
      <c r="D417" s="11">
        <f>SUM(D418:D434)</f>
        <v>123688228.90000002</v>
      </c>
      <c r="E417" s="5"/>
      <c r="F417" s="5"/>
      <c r="G417" s="11">
        <f>SUM(G418:G434)</f>
        <v>3395.2300000000005</v>
      </c>
      <c r="H417" s="11">
        <f>SUM(H418:H434)</f>
        <v>123688228.90000002</v>
      </c>
      <c r="I417" s="5"/>
      <c r="J417" s="5"/>
      <c r="K417" s="5"/>
      <c r="L417" s="5"/>
      <c r="M417" s="5"/>
      <c r="N417" s="5"/>
      <c r="O417" s="5"/>
      <c r="P417" s="5"/>
      <c r="Q417" s="3"/>
    </row>
    <row r="418" spans="1:17" ht="10.5">
      <c r="A418" s="163" t="s">
        <v>259</v>
      </c>
      <c r="B418" s="27" t="s">
        <v>1962</v>
      </c>
      <c r="C418" s="148">
        <v>113.37</v>
      </c>
      <c r="D418" s="148">
        <v>4130069.1</v>
      </c>
      <c r="E418" s="5"/>
      <c r="F418" s="5"/>
      <c r="G418" s="148">
        <v>113.37</v>
      </c>
      <c r="H418" s="148">
        <v>4130069.1</v>
      </c>
      <c r="I418" s="5"/>
      <c r="J418" s="5"/>
      <c r="K418" s="5"/>
      <c r="L418" s="5"/>
      <c r="M418" s="5"/>
      <c r="N418" s="5"/>
      <c r="O418" s="5"/>
      <c r="P418" s="5"/>
      <c r="Q418" s="3"/>
    </row>
    <row r="419" spans="1:17" ht="10.5">
      <c r="A419" s="6" t="s">
        <v>258</v>
      </c>
      <c r="B419" s="27" t="s">
        <v>1963</v>
      </c>
      <c r="C419" s="148">
        <v>181.01</v>
      </c>
      <c r="D419" s="148">
        <v>6594194.3</v>
      </c>
      <c r="E419" s="5"/>
      <c r="F419" s="5"/>
      <c r="G419" s="148">
        <v>181.01</v>
      </c>
      <c r="H419" s="148">
        <v>6594194.3</v>
      </c>
      <c r="I419" s="5"/>
      <c r="J419" s="5"/>
      <c r="K419" s="5"/>
      <c r="L419" s="5"/>
      <c r="M419" s="5"/>
      <c r="N419" s="5"/>
      <c r="O419" s="5"/>
      <c r="P419" s="5"/>
      <c r="Q419" s="3"/>
    </row>
    <row r="420" spans="1:17" ht="10.5">
      <c r="A420" s="6" t="s">
        <v>257</v>
      </c>
      <c r="B420" s="27" t="s">
        <v>1964</v>
      </c>
      <c r="C420" s="148">
        <v>147.35</v>
      </c>
      <c r="D420" s="148">
        <v>5367960.5</v>
      </c>
      <c r="E420" s="5"/>
      <c r="F420" s="5"/>
      <c r="G420" s="148">
        <v>147.35</v>
      </c>
      <c r="H420" s="148">
        <v>5367960.5</v>
      </c>
      <c r="I420" s="5"/>
      <c r="J420" s="5"/>
      <c r="K420" s="5"/>
      <c r="L420" s="5"/>
      <c r="M420" s="5"/>
      <c r="N420" s="5"/>
      <c r="O420" s="5"/>
      <c r="P420" s="5"/>
      <c r="Q420" s="3"/>
    </row>
    <row r="421" spans="1:17" ht="10.5">
      <c r="A421" s="163" t="s">
        <v>251</v>
      </c>
      <c r="B421" s="27" t="s">
        <v>1965</v>
      </c>
      <c r="C421" s="148">
        <v>292.31</v>
      </c>
      <c r="D421" s="148">
        <v>10648853.3</v>
      </c>
      <c r="E421" s="5"/>
      <c r="F421" s="5"/>
      <c r="G421" s="148">
        <v>292.31</v>
      </c>
      <c r="H421" s="148">
        <v>10648853.3</v>
      </c>
      <c r="I421" s="5"/>
      <c r="J421" s="5"/>
      <c r="K421" s="5"/>
      <c r="L421" s="5"/>
      <c r="M421" s="5"/>
      <c r="N421" s="5"/>
      <c r="O421" s="5"/>
      <c r="P421" s="5"/>
      <c r="Q421" s="3"/>
    </row>
    <row r="422" spans="1:17" ht="10.5">
      <c r="A422" s="6" t="s">
        <v>250</v>
      </c>
      <c r="B422" s="27" t="s">
        <v>1966</v>
      </c>
      <c r="C422" s="148">
        <v>287.67</v>
      </c>
      <c r="D422" s="148">
        <v>10479818.1</v>
      </c>
      <c r="E422" s="5"/>
      <c r="F422" s="5"/>
      <c r="G422" s="148">
        <v>287.67</v>
      </c>
      <c r="H422" s="148">
        <v>10479818.1</v>
      </c>
      <c r="I422" s="5"/>
      <c r="J422" s="5"/>
      <c r="K422" s="5"/>
      <c r="L422" s="5"/>
      <c r="M422" s="5"/>
      <c r="N422" s="5"/>
      <c r="O422" s="5"/>
      <c r="P422" s="5"/>
      <c r="Q422" s="3"/>
    </row>
    <row r="423" spans="1:17" ht="10.5">
      <c r="A423" s="6" t="s">
        <v>249</v>
      </c>
      <c r="B423" s="27" t="s">
        <v>1967</v>
      </c>
      <c r="C423" s="148">
        <v>67.4</v>
      </c>
      <c r="D423" s="148">
        <v>2455382</v>
      </c>
      <c r="E423" s="5"/>
      <c r="F423" s="5"/>
      <c r="G423" s="148">
        <v>67.4</v>
      </c>
      <c r="H423" s="148">
        <v>2455382</v>
      </c>
      <c r="I423" s="5"/>
      <c r="J423" s="5"/>
      <c r="K423" s="5"/>
      <c r="L423" s="5"/>
      <c r="M423" s="5"/>
      <c r="N423" s="5"/>
      <c r="O423" s="5"/>
      <c r="P423" s="5"/>
      <c r="Q423" s="3"/>
    </row>
    <row r="424" spans="1:17" ht="10.5">
      <c r="A424" s="163" t="s">
        <v>248</v>
      </c>
      <c r="B424" s="27" t="s">
        <v>1968</v>
      </c>
      <c r="C424" s="148">
        <v>93.17</v>
      </c>
      <c r="D424" s="148">
        <v>3394183.1</v>
      </c>
      <c r="E424" s="5"/>
      <c r="F424" s="5"/>
      <c r="G424" s="148">
        <v>93.17</v>
      </c>
      <c r="H424" s="148">
        <v>3394183.1</v>
      </c>
      <c r="I424" s="5"/>
      <c r="J424" s="5"/>
      <c r="K424" s="5"/>
      <c r="L424" s="5"/>
      <c r="M424" s="5"/>
      <c r="N424" s="5"/>
      <c r="O424" s="5"/>
      <c r="P424" s="5"/>
      <c r="Q424" s="3"/>
    </row>
    <row r="425" spans="1:17" ht="10.5">
      <c r="A425" s="6" t="s">
        <v>232</v>
      </c>
      <c r="B425" s="27" t="s">
        <v>1969</v>
      </c>
      <c r="C425" s="148">
        <v>65.5</v>
      </c>
      <c r="D425" s="148">
        <v>2386165</v>
      </c>
      <c r="E425" s="5"/>
      <c r="F425" s="5"/>
      <c r="G425" s="148">
        <v>65.5</v>
      </c>
      <c r="H425" s="148">
        <v>2386165</v>
      </c>
      <c r="I425" s="5"/>
      <c r="J425" s="5"/>
      <c r="K425" s="5"/>
      <c r="L425" s="5"/>
      <c r="M425" s="5"/>
      <c r="N425" s="5"/>
      <c r="O425" s="5"/>
      <c r="P425" s="5"/>
      <c r="Q425" s="3"/>
    </row>
    <row r="426" spans="1:17" ht="10.5">
      <c r="A426" s="6" t="s">
        <v>237</v>
      </c>
      <c r="B426" s="27" t="s">
        <v>1970</v>
      </c>
      <c r="C426" s="148">
        <v>836.38</v>
      </c>
      <c r="D426" s="148">
        <v>30469323.4</v>
      </c>
      <c r="E426" s="5"/>
      <c r="F426" s="5"/>
      <c r="G426" s="148">
        <v>836.38</v>
      </c>
      <c r="H426" s="148">
        <v>30469323.4</v>
      </c>
      <c r="I426" s="5"/>
      <c r="J426" s="5"/>
      <c r="K426" s="5"/>
      <c r="L426" s="5"/>
      <c r="M426" s="5"/>
      <c r="N426" s="5"/>
      <c r="O426" s="5"/>
      <c r="P426" s="5"/>
      <c r="Q426" s="3"/>
    </row>
    <row r="427" spans="1:17" ht="10.5">
      <c r="A427" s="163" t="s">
        <v>236</v>
      </c>
      <c r="B427" s="27" t="s">
        <v>1971</v>
      </c>
      <c r="C427" s="148">
        <v>237.3</v>
      </c>
      <c r="D427" s="148">
        <v>8644839</v>
      </c>
      <c r="E427" s="5"/>
      <c r="F427" s="5"/>
      <c r="G427" s="148">
        <v>237.3</v>
      </c>
      <c r="H427" s="148">
        <v>8644839</v>
      </c>
      <c r="I427" s="5"/>
      <c r="J427" s="5"/>
      <c r="K427" s="5"/>
      <c r="L427" s="5"/>
      <c r="M427" s="5"/>
      <c r="N427" s="5"/>
      <c r="O427" s="5"/>
      <c r="P427" s="5"/>
      <c r="Q427" s="3"/>
    </row>
    <row r="428" spans="1:17" ht="10.5">
      <c r="A428" s="6" t="s">
        <v>856</v>
      </c>
      <c r="B428" s="27" t="s">
        <v>1972</v>
      </c>
      <c r="C428" s="148">
        <v>38.65</v>
      </c>
      <c r="D428" s="148">
        <v>1408019.5</v>
      </c>
      <c r="E428" s="5"/>
      <c r="F428" s="5"/>
      <c r="G428" s="148">
        <v>38.65</v>
      </c>
      <c r="H428" s="148">
        <v>1408019.5</v>
      </c>
      <c r="I428" s="5"/>
      <c r="J428" s="5"/>
      <c r="K428" s="5"/>
      <c r="L428" s="5"/>
      <c r="M428" s="5"/>
      <c r="N428" s="5"/>
      <c r="O428" s="5"/>
      <c r="P428" s="5"/>
      <c r="Q428" s="3"/>
    </row>
    <row r="429" spans="1:17" ht="10.5">
      <c r="A429" s="6" t="s">
        <v>866</v>
      </c>
      <c r="B429" s="27" t="s">
        <v>2021</v>
      </c>
      <c r="C429" s="148">
        <v>211.14</v>
      </c>
      <c r="D429" s="148">
        <v>7691830.2</v>
      </c>
      <c r="E429" s="5"/>
      <c r="F429" s="5"/>
      <c r="G429" s="148">
        <v>211.14</v>
      </c>
      <c r="H429" s="148">
        <v>7691830.2</v>
      </c>
      <c r="I429" s="5"/>
      <c r="J429" s="5"/>
      <c r="K429" s="5"/>
      <c r="L429" s="5"/>
      <c r="M429" s="5"/>
      <c r="N429" s="5"/>
      <c r="O429" s="5"/>
      <c r="P429" s="5"/>
      <c r="Q429" s="3"/>
    </row>
    <row r="430" spans="1:17" ht="10.5">
      <c r="A430" s="163" t="s">
        <v>234</v>
      </c>
      <c r="B430" s="27" t="s">
        <v>2022</v>
      </c>
      <c r="C430" s="148">
        <v>149.48</v>
      </c>
      <c r="D430" s="148">
        <v>5445556.4</v>
      </c>
      <c r="E430" s="5"/>
      <c r="F430" s="5"/>
      <c r="G430" s="148">
        <v>149.48</v>
      </c>
      <c r="H430" s="148">
        <v>5445556.4</v>
      </c>
      <c r="I430" s="5"/>
      <c r="J430" s="5"/>
      <c r="K430" s="5"/>
      <c r="L430" s="5"/>
      <c r="M430" s="5"/>
      <c r="N430" s="5"/>
      <c r="O430" s="5"/>
      <c r="P430" s="5"/>
      <c r="Q430" s="3"/>
    </row>
    <row r="431" spans="1:17" ht="10.5">
      <c r="A431" s="6" t="s">
        <v>244</v>
      </c>
      <c r="B431" s="27" t="s">
        <v>2023</v>
      </c>
      <c r="C431" s="148">
        <v>79.14</v>
      </c>
      <c r="D431" s="148">
        <v>2883070.2</v>
      </c>
      <c r="E431" s="5"/>
      <c r="F431" s="5"/>
      <c r="G431" s="148">
        <v>79.14</v>
      </c>
      <c r="H431" s="148">
        <v>2883070.2</v>
      </c>
      <c r="I431" s="5"/>
      <c r="J431" s="5"/>
      <c r="K431" s="5"/>
      <c r="L431" s="5"/>
      <c r="M431" s="5"/>
      <c r="N431" s="5"/>
      <c r="O431" s="5"/>
      <c r="P431" s="5"/>
      <c r="Q431" s="3"/>
    </row>
    <row r="432" spans="1:17" ht="10.5">
      <c r="A432" s="6" t="s">
        <v>246</v>
      </c>
      <c r="B432" s="27" t="s">
        <v>2024</v>
      </c>
      <c r="C432" s="148">
        <v>94.75</v>
      </c>
      <c r="D432" s="148">
        <v>3451742.5</v>
      </c>
      <c r="E432" s="5"/>
      <c r="F432" s="5"/>
      <c r="G432" s="148">
        <v>94.75</v>
      </c>
      <c r="H432" s="148">
        <v>3451742.5</v>
      </c>
      <c r="I432" s="5"/>
      <c r="J432" s="5"/>
      <c r="K432" s="5"/>
      <c r="L432" s="5"/>
      <c r="M432" s="5"/>
      <c r="N432" s="5"/>
      <c r="O432" s="5"/>
      <c r="P432" s="5"/>
      <c r="Q432" s="3"/>
    </row>
    <row r="433" spans="1:17" ht="10.5">
      <c r="A433" s="163" t="s">
        <v>245</v>
      </c>
      <c r="B433" s="27" t="s">
        <v>279</v>
      </c>
      <c r="C433" s="148">
        <v>294.4</v>
      </c>
      <c r="D433" s="148">
        <v>10724992</v>
      </c>
      <c r="E433" s="5"/>
      <c r="F433" s="5"/>
      <c r="G433" s="148">
        <v>294.4</v>
      </c>
      <c r="H433" s="148">
        <v>10724992</v>
      </c>
      <c r="I433" s="5"/>
      <c r="J433" s="5"/>
      <c r="K433" s="5"/>
      <c r="L433" s="5"/>
      <c r="M433" s="5"/>
      <c r="N433" s="5"/>
      <c r="O433" s="5"/>
      <c r="P433" s="5"/>
      <c r="Q433" s="3"/>
    </row>
    <row r="434" spans="1:17" ht="10.5">
      <c r="A434" s="6" t="s">
        <v>231</v>
      </c>
      <c r="B434" s="27" t="s">
        <v>280</v>
      </c>
      <c r="C434" s="148">
        <v>206.21</v>
      </c>
      <c r="D434" s="148">
        <v>7512230.3</v>
      </c>
      <c r="E434" s="5"/>
      <c r="F434" s="5"/>
      <c r="G434" s="148">
        <v>206.21</v>
      </c>
      <c r="H434" s="148">
        <v>7512230.3</v>
      </c>
      <c r="I434" s="5"/>
      <c r="J434" s="5"/>
      <c r="K434" s="5"/>
      <c r="L434" s="5"/>
      <c r="M434" s="5"/>
      <c r="N434" s="5"/>
      <c r="O434" s="5"/>
      <c r="P434" s="5"/>
      <c r="Q434" s="3"/>
    </row>
    <row r="435" spans="1:17" ht="21">
      <c r="A435" s="6"/>
      <c r="B435" s="12" t="s">
        <v>1384</v>
      </c>
      <c r="C435" s="11"/>
      <c r="D435" s="11"/>
      <c r="E435" s="5"/>
      <c r="F435" s="5"/>
      <c r="G435" s="11"/>
      <c r="H435" s="16"/>
      <c r="I435" s="5"/>
      <c r="J435" s="5"/>
      <c r="K435" s="5"/>
      <c r="L435" s="5"/>
      <c r="M435" s="5"/>
      <c r="N435" s="5"/>
      <c r="O435" s="5"/>
      <c r="P435" s="5"/>
      <c r="Q435" s="3"/>
    </row>
    <row r="436" spans="1:17" ht="21">
      <c r="A436" s="6"/>
      <c r="B436" s="1" t="s">
        <v>489</v>
      </c>
      <c r="C436" s="71">
        <f>SUM(C437:C451)</f>
        <v>1681.6799999999998</v>
      </c>
      <c r="D436" s="71">
        <f>SUM(D437:D451)</f>
        <v>61263602.4</v>
      </c>
      <c r="E436" s="5"/>
      <c r="F436" s="5"/>
      <c r="G436" s="71">
        <f>SUM(G437:G451)</f>
        <v>1681.6799999999998</v>
      </c>
      <c r="H436" s="71">
        <f>SUM(H437:H451)</f>
        <v>61263602.4</v>
      </c>
      <c r="I436" s="5"/>
      <c r="J436" s="5"/>
      <c r="K436" s="5"/>
      <c r="L436" s="5"/>
      <c r="M436" s="5"/>
      <c r="N436" s="5"/>
      <c r="O436" s="5"/>
      <c r="P436" s="5"/>
      <c r="Q436" s="3"/>
    </row>
    <row r="437" spans="1:17" ht="10.5">
      <c r="A437" s="6" t="s">
        <v>864</v>
      </c>
      <c r="B437" s="27" t="s">
        <v>549</v>
      </c>
      <c r="C437" s="148">
        <v>31.1</v>
      </c>
      <c r="D437" s="148">
        <v>1132973</v>
      </c>
      <c r="E437" s="5"/>
      <c r="F437" s="5"/>
      <c r="G437" s="148">
        <v>31.1</v>
      </c>
      <c r="H437" s="148">
        <v>1132973</v>
      </c>
      <c r="I437" s="5"/>
      <c r="J437" s="5"/>
      <c r="K437" s="5"/>
      <c r="L437" s="5"/>
      <c r="M437" s="5"/>
      <c r="N437" s="5"/>
      <c r="O437" s="5"/>
      <c r="P437" s="5"/>
      <c r="Q437" s="3"/>
    </row>
    <row r="438" spans="1:17" ht="10.5">
      <c r="A438" s="6" t="s">
        <v>230</v>
      </c>
      <c r="B438" s="27" t="s">
        <v>550</v>
      </c>
      <c r="C438" s="148">
        <v>98.1</v>
      </c>
      <c r="D438" s="148">
        <v>3573783</v>
      </c>
      <c r="E438" s="5"/>
      <c r="F438" s="5"/>
      <c r="G438" s="148">
        <v>98.1</v>
      </c>
      <c r="H438" s="148">
        <v>3573783</v>
      </c>
      <c r="I438" s="5"/>
      <c r="J438" s="5"/>
      <c r="K438" s="5"/>
      <c r="L438" s="5"/>
      <c r="M438" s="5"/>
      <c r="N438" s="5"/>
      <c r="O438" s="5"/>
      <c r="P438" s="5"/>
      <c r="Q438" s="3"/>
    </row>
    <row r="439" spans="1:17" ht="10.5">
      <c r="A439" s="6" t="s">
        <v>871</v>
      </c>
      <c r="B439" s="27" t="s">
        <v>551</v>
      </c>
      <c r="C439" s="148">
        <v>118.26</v>
      </c>
      <c r="D439" s="148">
        <v>4308211.8</v>
      </c>
      <c r="E439" s="5"/>
      <c r="F439" s="5"/>
      <c r="G439" s="148">
        <v>118.26</v>
      </c>
      <c r="H439" s="148">
        <v>4308211.8</v>
      </c>
      <c r="I439" s="5"/>
      <c r="J439" s="5"/>
      <c r="K439" s="5"/>
      <c r="L439" s="5"/>
      <c r="M439" s="5"/>
      <c r="N439" s="5"/>
      <c r="O439" s="5"/>
      <c r="P439" s="5"/>
      <c r="Q439" s="3"/>
    </row>
    <row r="440" spans="1:17" ht="10.5">
      <c r="A440" s="6" t="s">
        <v>869</v>
      </c>
      <c r="B440" s="27" t="s">
        <v>552</v>
      </c>
      <c r="C440" s="148">
        <v>108.53</v>
      </c>
      <c r="D440" s="148">
        <v>3953747.9</v>
      </c>
      <c r="E440" s="5"/>
      <c r="F440" s="5"/>
      <c r="G440" s="148">
        <v>108.53</v>
      </c>
      <c r="H440" s="148">
        <v>3953747.9</v>
      </c>
      <c r="I440" s="5"/>
      <c r="J440" s="5"/>
      <c r="K440" s="5"/>
      <c r="L440" s="5"/>
      <c r="M440" s="5"/>
      <c r="N440" s="5"/>
      <c r="O440" s="5"/>
      <c r="P440" s="5"/>
      <c r="Q440" s="3"/>
    </row>
    <row r="441" spans="1:17" ht="10.5">
      <c r="A441" s="6" t="s">
        <v>235</v>
      </c>
      <c r="B441" s="27" t="s">
        <v>553</v>
      </c>
      <c r="C441" s="148">
        <v>84.1</v>
      </c>
      <c r="D441" s="148">
        <v>3063763</v>
      </c>
      <c r="E441" s="5"/>
      <c r="F441" s="5"/>
      <c r="G441" s="148">
        <v>84.1</v>
      </c>
      <c r="H441" s="148">
        <v>3063763</v>
      </c>
      <c r="I441" s="5"/>
      <c r="J441" s="5"/>
      <c r="K441" s="5"/>
      <c r="L441" s="5"/>
      <c r="M441" s="5"/>
      <c r="N441" s="5"/>
      <c r="O441" s="5"/>
      <c r="P441" s="5"/>
      <c r="Q441" s="3"/>
    </row>
    <row r="442" spans="1:17" ht="10.5">
      <c r="A442" s="6" t="s">
        <v>233</v>
      </c>
      <c r="B442" s="27" t="s">
        <v>554</v>
      </c>
      <c r="C442" s="148">
        <v>125.93</v>
      </c>
      <c r="D442" s="148">
        <v>4587629.9</v>
      </c>
      <c r="E442" s="5"/>
      <c r="F442" s="5"/>
      <c r="G442" s="148">
        <v>125.93</v>
      </c>
      <c r="H442" s="148">
        <v>4587629.9</v>
      </c>
      <c r="I442" s="5"/>
      <c r="J442" s="5"/>
      <c r="K442" s="5"/>
      <c r="L442" s="5"/>
      <c r="M442" s="5"/>
      <c r="N442" s="5"/>
      <c r="O442" s="5"/>
      <c r="P442" s="5"/>
      <c r="Q442" s="3"/>
    </row>
    <row r="443" spans="1:17" ht="10.5">
      <c r="A443" s="6" t="s">
        <v>253</v>
      </c>
      <c r="B443" s="27" t="s">
        <v>555</v>
      </c>
      <c r="C443" s="148">
        <v>351.52</v>
      </c>
      <c r="D443" s="148">
        <v>12805873.6</v>
      </c>
      <c r="E443" s="5"/>
      <c r="F443" s="5"/>
      <c r="G443" s="148">
        <v>351.52</v>
      </c>
      <c r="H443" s="148">
        <v>12805873.6</v>
      </c>
      <c r="I443" s="5"/>
      <c r="J443" s="5"/>
      <c r="K443" s="5"/>
      <c r="L443" s="5"/>
      <c r="M443" s="5"/>
      <c r="N443" s="5"/>
      <c r="O443" s="5"/>
      <c r="P443" s="5"/>
      <c r="Q443" s="3"/>
    </row>
    <row r="444" spans="1:17" ht="10.5">
      <c r="A444" s="6" t="s">
        <v>247</v>
      </c>
      <c r="B444" s="27" t="s">
        <v>556</v>
      </c>
      <c r="C444" s="148">
        <v>77.06</v>
      </c>
      <c r="D444" s="148">
        <v>2807295.8</v>
      </c>
      <c r="E444" s="5"/>
      <c r="F444" s="5"/>
      <c r="G444" s="148">
        <v>77.06</v>
      </c>
      <c r="H444" s="148">
        <v>2807295.8</v>
      </c>
      <c r="I444" s="5"/>
      <c r="J444" s="5"/>
      <c r="K444" s="5"/>
      <c r="L444" s="5"/>
      <c r="M444" s="5"/>
      <c r="N444" s="5"/>
      <c r="O444" s="5"/>
      <c r="P444" s="5"/>
      <c r="Q444" s="3"/>
    </row>
    <row r="445" spans="1:17" ht="10.5">
      <c r="A445" s="6" t="s">
        <v>238</v>
      </c>
      <c r="B445" s="27" t="s">
        <v>557</v>
      </c>
      <c r="C445" s="148">
        <v>60.8</v>
      </c>
      <c r="D445" s="148">
        <v>2214944</v>
      </c>
      <c r="E445" s="5"/>
      <c r="F445" s="5"/>
      <c r="G445" s="148">
        <v>60.8</v>
      </c>
      <c r="H445" s="148">
        <v>2214944</v>
      </c>
      <c r="I445" s="5"/>
      <c r="J445" s="5"/>
      <c r="K445" s="5"/>
      <c r="L445" s="5"/>
      <c r="M445" s="5"/>
      <c r="N445" s="5"/>
      <c r="O445" s="5"/>
      <c r="P445" s="5"/>
      <c r="Q445" s="3"/>
    </row>
    <row r="446" spans="1:17" ht="10.5">
      <c r="A446" s="6" t="s">
        <v>307</v>
      </c>
      <c r="B446" s="27" t="s">
        <v>558</v>
      </c>
      <c r="C446" s="148">
        <v>52</v>
      </c>
      <c r="D446" s="148">
        <v>1894360</v>
      </c>
      <c r="E446" s="5"/>
      <c r="F446" s="5"/>
      <c r="G446" s="148">
        <v>52</v>
      </c>
      <c r="H446" s="148">
        <v>1894360</v>
      </c>
      <c r="I446" s="5"/>
      <c r="J446" s="5"/>
      <c r="K446" s="5"/>
      <c r="L446" s="5"/>
      <c r="M446" s="5"/>
      <c r="N446" s="5"/>
      <c r="O446" s="5"/>
      <c r="P446" s="5"/>
      <c r="Q446" s="3"/>
    </row>
    <row r="447" spans="1:17" ht="10.5">
      <c r="A447" s="6" t="s">
        <v>308</v>
      </c>
      <c r="B447" s="27" t="s">
        <v>559</v>
      </c>
      <c r="C447" s="148">
        <v>45</v>
      </c>
      <c r="D447" s="148">
        <v>1639350</v>
      </c>
      <c r="E447" s="5"/>
      <c r="F447" s="5"/>
      <c r="G447" s="148">
        <v>45</v>
      </c>
      <c r="H447" s="148">
        <v>1639350</v>
      </c>
      <c r="I447" s="5"/>
      <c r="J447" s="5"/>
      <c r="K447" s="5"/>
      <c r="L447" s="5"/>
      <c r="M447" s="5"/>
      <c r="N447" s="5"/>
      <c r="O447" s="5"/>
      <c r="P447" s="5"/>
      <c r="Q447" s="3"/>
    </row>
    <row r="448" spans="1:17" ht="10.5">
      <c r="A448" s="6" t="s">
        <v>309</v>
      </c>
      <c r="B448" s="27" t="s">
        <v>560</v>
      </c>
      <c r="C448" s="148">
        <v>88.37</v>
      </c>
      <c r="D448" s="148">
        <v>3219319.1</v>
      </c>
      <c r="E448" s="5"/>
      <c r="F448" s="5"/>
      <c r="G448" s="148">
        <v>88.37</v>
      </c>
      <c r="H448" s="148">
        <v>3219319.1</v>
      </c>
      <c r="I448" s="5"/>
      <c r="J448" s="5"/>
      <c r="K448" s="5"/>
      <c r="L448" s="5"/>
      <c r="M448" s="5"/>
      <c r="N448" s="5"/>
      <c r="O448" s="5"/>
      <c r="P448" s="5"/>
      <c r="Q448" s="3"/>
    </row>
    <row r="449" spans="1:17" ht="10.5">
      <c r="A449" s="6" t="s">
        <v>1378</v>
      </c>
      <c r="B449" s="27" t="s">
        <v>561</v>
      </c>
      <c r="C449" s="148">
        <v>87.11</v>
      </c>
      <c r="D449" s="148">
        <v>3173417.3</v>
      </c>
      <c r="E449" s="5"/>
      <c r="F449" s="5"/>
      <c r="G449" s="148">
        <v>87.11</v>
      </c>
      <c r="H449" s="148">
        <v>3173417.3</v>
      </c>
      <c r="I449" s="5"/>
      <c r="J449" s="5"/>
      <c r="K449" s="5"/>
      <c r="L449" s="5"/>
      <c r="M449" s="5"/>
      <c r="N449" s="5"/>
      <c r="O449" s="5"/>
      <c r="P449" s="5"/>
      <c r="Q449" s="3"/>
    </row>
    <row r="450" spans="1:17" ht="10.5">
      <c r="A450" s="6" t="s">
        <v>1377</v>
      </c>
      <c r="B450" s="27" t="s">
        <v>562</v>
      </c>
      <c r="C450" s="148">
        <v>114.6</v>
      </c>
      <c r="D450" s="148">
        <v>4174878</v>
      </c>
      <c r="E450" s="5"/>
      <c r="F450" s="5"/>
      <c r="G450" s="148">
        <v>114.6</v>
      </c>
      <c r="H450" s="148">
        <v>4174878</v>
      </c>
      <c r="I450" s="5"/>
      <c r="J450" s="5"/>
      <c r="K450" s="5"/>
      <c r="L450" s="5"/>
      <c r="M450" s="5"/>
      <c r="N450" s="5"/>
      <c r="O450" s="5"/>
      <c r="P450" s="5"/>
      <c r="Q450" s="3"/>
    </row>
    <row r="451" spans="1:17" ht="10.5">
      <c r="A451" s="6" t="s">
        <v>310</v>
      </c>
      <c r="B451" s="27" t="s">
        <v>563</v>
      </c>
      <c r="C451" s="148">
        <v>239.2</v>
      </c>
      <c r="D451" s="148">
        <v>8714056</v>
      </c>
      <c r="E451" s="5"/>
      <c r="F451" s="5"/>
      <c r="G451" s="148">
        <v>239.2</v>
      </c>
      <c r="H451" s="148">
        <v>8714056</v>
      </c>
      <c r="I451" s="5"/>
      <c r="J451" s="5"/>
      <c r="K451" s="5"/>
      <c r="L451" s="5"/>
      <c r="M451" s="5"/>
      <c r="N451" s="5"/>
      <c r="O451" s="5"/>
      <c r="P451" s="5"/>
      <c r="Q451" s="3"/>
    </row>
    <row r="452" spans="1:17" ht="10.5">
      <c r="A452" s="6"/>
      <c r="B452" s="29" t="s">
        <v>132</v>
      </c>
      <c r="C452" s="11"/>
      <c r="D452" s="11"/>
      <c r="E452" s="5"/>
      <c r="F452" s="5"/>
      <c r="G452" s="11"/>
      <c r="H452" s="16"/>
      <c r="I452" s="5"/>
      <c r="J452" s="5"/>
      <c r="K452" s="5"/>
      <c r="L452" s="5"/>
      <c r="M452" s="5"/>
      <c r="N452" s="5"/>
      <c r="O452" s="5"/>
      <c r="P452" s="5"/>
      <c r="Q452" s="3"/>
    </row>
    <row r="453" spans="1:17" ht="21">
      <c r="A453" s="6"/>
      <c r="B453" s="53" t="s">
        <v>1894</v>
      </c>
      <c r="C453" s="11"/>
      <c r="D453" s="11"/>
      <c r="E453" s="5"/>
      <c r="F453" s="5"/>
      <c r="G453" s="11"/>
      <c r="H453" s="16"/>
      <c r="I453" s="5"/>
      <c r="J453" s="5"/>
      <c r="K453" s="5"/>
      <c r="L453" s="5"/>
      <c r="M453" s="5"/>
      <c r="N453" s="5"/>
      <c r="O453" s="5"/>
      <c r="P453" s="5"/>
      <c r="Q453" s="3"/>
    </row>
    <row r="454" spans="1:17" ht="21">
      <c r="A454" s="6"/>
      <c r="B454" s="30" t="s">
        <v>1070</v>
      </c>
      <c r="C454" s="11">
        <f>SUM(C455:C462)</f>
        <v>2632.5499999999997</v>
      </c>
      <c r="D454" s="11">
        <f>SUM(D455:D462)</f>
        <v>95903796.5</v>
      </c>
      <c r="E454" s="5"/>
      <c r="F454" s="5"/>
      <c r="G454" s="11">
        <f>SUM(G455:G462)</f>
        <v>2632.5499999999997</v>
      </c>
      <c r="H454" s="11">
        <f>SUM(H455:H462)</f>
        <v>95903796.5</v>
      </c>
      <c r="I454" s="5"/>
      <c r="J454" s="5"/>
      <c r="K454" s="5"/>
      <c r="L454" s="5"/>
      <c r="M454" s="5"/>
      <c r="N454" s="5"/>
      <c r="O454" s="5"/>
      <c r="P454" s="5"/>
      <c r="Q454" s="3"/>
    </row>
    <row r="455" spans="1:17" ht="10.5">
      <c r="A455" s="6" t="s">
        <v>311</v>
      </c>
      <c r="B455" s="27" t="s">
        <v>613</v>
      </c>
      <c r="C455" s="148">
        <v>156.2</v>
      </c>
      <c r="D455" s="148">
        <v>5690366</v>
      </c>
      <c r="E455" s="5"/>
      <c r="F455" s="5"/>
      <c r="G455" s="148">
        <v>156.2</v>
      </c>
      <c r="H455" s="148">
        <v>5690366</v>
      </c>
      <c r="I455" s="5"/>
      <c r="J455" s="5"/>
      <c r="K455" s="5"/>
      <c r="L455" s="5"/>
      <c r="M455" s="5"/>
      <c r="N455" s="5"/>
      <c r="O455" s="5"/>
      <c r="P455" s="5"/>
      <c r="Q455" s="3"/>
    </row>
    <row r="456" spans="1:17" ht="10.5">
      <c r="A456" s="6" t="s">
        <v>312</v>
      </c>
      <c r="B456" s="27" t="s">
        <v>614</v>
      </c>
      <c r="C456" s="148">
        <v>218</v>
      </c>
      <c r="D456" s="148">
        <v>7941740</v>
      </c>
      <c r="E456" s="5"/>
      <c r="F456" s="5"/>
      <c r="G456" s="148">
        <v>218</v>
      </c>
      <c r="H456" s="148">
        <v>7941740</v>
      </c>
      <c r="I456" s="5"/>
      <c r="J456" s="5"/>
      <c r="K456" s="5"/>
      <c r="L456" s="5"/>
      <c r="M456" s="5"/>
      <c r="N456" s="5"/>
      <c r="O456" s="5"/>
      <c r="P456" s="5"/>
      <c r="Q456" s="3"/>
    </row>
    <row r="457" spans="1:17" ht="10.5">
      <c r="A457" s="6" t="s">
        <v>867</v>
      </c>
      <c r="B457" s="27" t="s">
        <v>2040</v>
      </c>
      <c r="C457" s="148">
        <v>103.2</v>
      </c>
      <c r="D457" s="148">
        <v>3759576</v>
      </c>
      <c r="E457" s="5"/>
      <c r="F457" s="5"/>
      <c r="G457" s="148">
        <v>103.2</v>
      </c>
      <c r="H457" s="148">
        <v>3759576</v>
      </c>
      <c r="I457" s="5"/>
      <c r="J457" s="5"/>
      <c r="K457" s="5"/>
      <c r="L457" s="5"/>
      <c r="M457" s="5"/>
      <c r="N457" s="5"/>
      <c r="O457" s="5"/>
      <c r="P457" s="5"/>
      <c r="Q457" s="3"/>
    </row>
    <row r="458" spans="1:17" ht="10.5">
      <c r="A458" s="6" t="s">
        <v>313</v>
      </c>
      <c r="B458" s="27" t="s">
        <v>2041</v>
      </c>
      <c r="C458" s="148">
        <v>312.1</v>
      </c>
      <c r="D458" s="148">
        <v>11369803</v>
      </c>
      <c r="E458" s="5"/>
      <c r="F458" s="5"/>
      <c r="G458" s="148">
        <v>312.1</v>
      </c>
      <c r="H458" s="148">
        <v>11369803</v>
      </c>
      <c r="I458" s="5"/>
      <c r="J458" s="5"/>
      <c r="K458" s="5"/>
      <c r="L458" s="5"/>
      <c r="M458" s="5"/>
      <c r="N458" s="5"/>
      <c r="O458" s="5"/>
      <c r="P458" s="5"/>
      <c r="Q458" s="3"/>
    </row>
    <row r="459" spans="1:17" ht="10.5">
      <c r="A459" s="6" t="s">
        <v>314</v>
      </c>
      <c r="B459" s="27" t="s">
        <v>1819</v>
      </c>
      <c r="C459" s="148">
        <v>1258.45</v>
      </c>
      <c r="D459" s="148">
        <v>45845333.5</v>
      </c>
      <c r="E459" s="5"/>
      <c r="F459" s="5"/>
      <c r="G459" s="148">
        <v>1258.45</v>
      </c>
      <c r="H459" s="148">
        <v>45845333.5</v>
      </c>
      <c r="I459" s="5"/>
      <c r="J459" s="5"/>
      <c r="K459" s="5"/>
      <c r="L459" s="5"/>
      <c r="M459" s="5"/>
      <c r="N459" s="5"/>
      <c r="O459" s="5"/>
      <c r="P459" s="5"/>
      <c r="Q459" s="3"/>
    </row>
    <row r="460" spans="1:17" ht="10.5">
      <c r="A460" s="6" t="s">
        <v>315</v>
      </c>
      <c r="B460" s="27" t="s">
        <v>1820</v>
      </c>
      <c r="C460" s="148">
        <v>293.9</v>
      </c>
      <c r="D460" s="148">
        <v>10706777</v>
      </c>
      <c r="E460" s="5"/>
      <c r="F460" s="5"/>
      <c r="G460" s="148">
        <v>293.9</v>
      </c>
      <c r="H460" s="148">
        <v>10706777</v>
      </c>
      <c r="I460" s="5"/>
      <c r="J460" s="5"/>
      <c r="K460" s="5"/>
      <c r="L460" s="5"/>
      <c r="M460" s="5"/>
      <c r="N460" s="5"/>
      <c r="O460" s="5"/>
      <c r="P460" s="5"/>
      <c r="Q460" s="3"/>
    </row>
    <row r="461" spans="1:17" ht="10.5">
      <c r="A461" s="6" t="s">
        <v>316</v>
      </c>
      <c r="B461" s="27" t="s">
        <v>1821</v>
      </c>
      <c r="C461" s="148">
        <v>72</v>
      </c>
      <c r="D461" s="148">
        <v>2622960</v>
      </c>
      <c r="E461" s="5"/>
      <c r="F461" s="5"/>
      <c r="G461" s="148">
        <v>72</v>
      </c>
      <c r="H461" s="148">
        <v>2622960</v>
      </c>
      <c r="I461" s="5"/>
      <c r="J461" s="5"/>
      <c r="K461" s="5"/>
      <c r="L461" s="5"/>
      <c r="M461" s="5"/>
      <c r="N461" s="5"/>
      <c r="O461" s="5"/>
      <c r="P461" s="5"/>
      <c r="Q461" s="3"/>
    </row>
    <row r="462" spans="1:17" ht="10.5">
      <c r="A462" s="6" t="s">
        <v>317</v>
      </c>
      <c r="B462" s="27" t="s">
        <v>1822</v>
      </c>
      <c r="C462" s="148">
        <v>218.7</v>
      </c>
      <c r="D462" s="148">
        <v>7967241</v>
      </c>
      <c r="E462" s="5"/>
      <c r="F462" s="5"/>
      <c r="G462" s="148">
        <v>218.7</v>
      </c>
      <c r="H462" s="148">
        <v>7967241</v>
      </c>
      <c r="I462" s="5"/>
      <c r="J462" s="5"/>
      <c r="K462" s="5"/>
      <c r="L462" s="5"/>
      <c r="M462" s="5"/>
      <c r="N462" s="5"/>
      <c r="O462" s="5"/>
      <c r="P462" s="5"/>
      <c r="Q462" s="3"/>
    </row>
    <row r="463" spans="1:17" ht="10.5">
      <c r="A463" s="6"/>
      <c r="B463" s="29" t="s">
        <v>1975</v>
      </c>
      <c r="C463" s="13"/>
      <c r="D463" s="11"/>
      <c r="E463" s="5"/>
      <c r="F463" s="5"/>
      <c r="G463" s="13"/>
      <c r="H463" s="16"/>
      <c r="I463" s="5"/>
      <c r="J463" s="5"/>
      <c r="K463" s="5"/>
      <c r="L463" s="5"/>
      <c r="M463" s="5"/>
      <c r="N463" s="5"/>
      <c r="O463" s="5"/>
      <c r="P463" s="5"/>
      <c r="Q463" s="3"/>
    </row>
    <row r="464" spans="1:17" ht="21">
      <c r="A464" s="6"/>
      <c r="B464" s="53" t="s">
        <v>1309</v>
      </c>
      <c r="C464" s="11"/>
      <c r="D464" s="11"/>
      <c r="E464" s="5"/>
      <c r="F464" s="5"/>
      <c r="G464" s="11"/>
      <c r="H464" s="16"/>
      <c r="I464" s="5"/>
      <c r="J464" s="5"/>
      <c r="K464" s="5"/>
      <c r="L464" s="5"/>
      <c r="M464" s="5"/>
      <c r="N464" s="5"/>
      <c r="O464" s="5"/>
      <c r="P464" s="5"/>
      <c r="Q464" s="3"/>
    </row>
    <row r="465" spans="1:17" ht="21">
      <c r="A465" s="6"/>
      <c r="B465" s="30" t="s">
        <v>1070</v>
      </c>
      <c r="C465" s="11">
        <f>SUM(C466:C473)</f>
        <v>366.5</v>
      </c>
      <c r="D465" s="11">
        <f>SUM(D466:D473)</f>
        <v>13351595</v>
      </c>
      <c r="E465" s="5"/>
      <c r="F465" s="5"/>
      <c r="G465" s="11">
        <f>SUM(G466:G473)</f>
        <v>366.5</v>
      </c>
      <c r="H465" s="11">
        <f>SUM(H466:H473)</f>
        <v>13351595</v>
      </c>
      <c r="I465" s="5"/>
      <c r="J465" s="5"/>
      <c r="K465" s="5"/>
      <c r="L465" s="5"/>
      <c r="M465" s="5"/>
      <c r="N465" s="5"/>
      <c r="O465" s="5"/>
      <c r="P465" s="5"/>
      <c r="Q465" s="3"/>
    </row>
    <row r="466" spans="1:17" ht="10.5">
      <c r="A466" s="6" t="s">
        <v>318</v>
      </c>
      <c r="B466" s="27" t="s">
        <v>383</v>
      </c>
      <c r="C466" s="148">
        <v>19.1</v>
      </c>
      <c r="D466" s="148">
        <v>695813</v>
      </c>
      <c r="E466" s="5"/>
      <c r="F466" s="5"/>
      <c r="G466" s="148">
        <v>19.1</v>
      </c>
      <c r="H466" s="148">
        <v>695813</v>
      </c>
      <c r="I466" s="5"/>
      <c r="J466" s="5"/>
      <c r="K466" s="5"/>
      <c r="L466" s="5"/>
      <c r="M466" s="5"/>
      <c r="N466" s="5"/>
      <c r="O466" s="5"/>
      <c r="P466" s="5"/>
      <c r="Q466" s="3"/>
    </row>
    <row r="467" spans="1:17" ht="10.5">
      <c r="A467" s="6" t="s">
        <v>319</v>
      </c>
      <c r="B467" s="27" t="s">
        <v>384</v>
      </c>
      <c r="C467" s="148">
        <v>23.4</v>
      </c>
      <c r="D467" s="148">
        <v>852462</v>
      </c>
      <c r="E467" s="5"/>
      <c r="F467" s="5"/>
      <c r="G467" s="148">
        <v>23.4</v>
      </c>
      <c r="H467" s="148">
        <v>852462</v>
      </c>
      <c r="I467" s="5"/>
      <c r="J467" s="5"/>
      <c r="K467" s="5"/>
      <c r="L467" s="5"/>
      <c r="M467" s="5"/>
      <c r="N467" s="5"/>
      <c r="O467" s="5"/>
      <c r="P467" s="5"/>
      <c r="Q467" s="3"/>
    </row>
    <row r="468" spans="1:17" ht="10.5">
      <c r="A468" s="6" t="s">
        <v>1304</v>
      </c>
      <c r="B468" s="27" t="s">
        <v>385</v>
      </c>
      <c r="C468" s="148">
        <v>31.6</v>
      </c>
      <c r="D468" s="148">
        <v>1151188</v>
      </c>
      <c r="E468" s="5"/>
      <c r="F468" s="5"/>
      <c r="G468" s="148">
        <v>31.6</v>
      </c>
      <c r="H468" s="148">
        <v>1151188</v>
      </c>
      <c r="I468" s="5"/>
      <c r="J468" s="5"/>
      <c r="K468" s="5"/>
      <c r="L468" s="5"/>
      <c r="M468" s="5"/>
      <c r="N468" s="5"/>
      <c r="O468" s="5"/>
      <c r="P468" s="5"/>
      <c r="Q468" s="3"/>
    </row>
    <row r="469" spans="1:17" ht="10.5">
      <c r="A469" s="6" t="s">
        <v>320</v>
      </c>
      <c r="B469" s="27" t="s">
        <v>386</v>
      </c>
      <c r="C469" s="148">
        <v>19.1</v>
      </c>
      <c r="D469" s="148">
        <v>695813</v>
      </c>
      <c r="E469" s="5"/>
      <c r="F469" s="5"/>
      <c r="G469" s="148">
        <v>19.1</v>
      </c>
      <c r="H469" s="148">
        <v>695813</v>
      </c>
      <c r="I469" s="5"/>
      <c r="J469" s="5"/>
      <c r="K469" s="5"/>
      <c r="L469" s="5"/>
      <c r="M469" s="5"/>
      <c r="N469" s="5"/>
      <c r="O469" s="5"/>
      <c r="P469" s="5"/>
      <c r="Q469" s="3"/>
    </row>
    <row r="470" spans="1:17" ht="10.5">
      <c r="A470" s="6" t="s">
        <v>1299</v>
      </c>
      <c r="B470" s="27" t="s">
        <v>387</v>
      </c>
      <c r="C470" s="148">
        <v>23.8</v>
      </c>
      <c r="D470" s="148">
        <v>867034</v>
      </c>
      <c r="E470" s="5"/>
      <c r="F470" s="5"/>
      <c r="G470" s="148">
        <v>23.8</v>
      </c>
      <c r="H470" s="148">
        <v>867034</v>
      </c>
      <c r="I470" s="5"/>
      <c r="J470" s="5"/>
      <c r="K470" s="5"/>
      <c r="L470" s="5"/>
      <c r="M470" s="5"/>
      <c r="N470" s="5"/>
      <c r="O470" s="5"/>
      <c r="P470" s="5"/>
      <c r="Q470" s="3"/>
    </row>
    <row r="471" spans="1:17" ht="10.5">
      <c r="A471" s="6" t="s">
        <v>1300</v>
      </c>
      <c r="B471" s="27" t="s">
        <v>388</v>
      </c>
      <c r="C471" s="148">
        <v>97.8</v>
      </c>
      <c r="D471" s="148">
        <v>3562854</v>
      </c>
      <c r="E471" s="5"/>
      <c r="F471" s="5"/>
      <c r="G471" s="148">
        <v>97.8</v>
      </c>
      <c r="H471" s="148">
        <v>3562854</v>
      </c>
      <c r="I471" s="5"/>
      <c r="J471" s="5"/>
      <c r="K471" s="5"/>
      <c r="L471" s="5"/>
      <c r="M471" s="5"/>
      <c r="N471" s="5"/>
      <c r="O471" s="5"/>
      <c r="P471" s="5"/>
      <c r="Q471" s="3"/>
    </row>
    <row r="472" spans="1:17" ht="10.5">
      <c r="A472" s="6" t="s">
        <v>321</v>
      </c>
      <c r="B472" s="27" t="s">
        <v>389</v>
      </c>
      <c r="C472" s="148">
        <v>74.8</v>
      </c>
      <c r="D472" s="148">
        <v>2724964</v>
      </c>
      <c r="E472" s="5"/>
      <c r="F472" s="5"/>
      <c r="G472" s="148">
        <v>74.8</v>
      </c>
      <c r="H472" s="148">
        <v>2724964</v>
      </c>
      <c r="I472" s="5"/>
      <c r="J472" s="5"/>
      <c r="K472" s="5"/>
      <c r="L472" s="5"/>
      <c r="M472" s="5"/>
      <c r="N472" s="5"/>
      <c r="O472" s="5"/>
      <c r="P472" s="5"/>
      <c r="Q472" s="3"/>
    </row>
    <row r="473" spans="1:17" ht="10.5">
      <c r="A473" s="6" t="s">
        <v>322</v>
      </c>
      <c r="B473" s="27" t="s">
        <v>390</v>
      </c>
      <c r="C473" s="148">
        <v>76.9</v>
      </c>
      <c r="D473" s="148">
        <v>2801467</v>
      </c>
      <c r="E473" s="5"/>
      <c r="F473" s="5"/>
      <c r="G473" s="148">
        <v>76.9</v>
      </c>
      <c r="H473" s="148">
        <v>2801467</v>
      </c>
      <c r="I473" s="5"/>
      <c r="J473" s="5"/>
      <c r="K473" s="5"/>
      <c r="L473" s="5"/>
      <c r="M473" s="5"/>
      <c r="N473" s="5"/>
      <c r="O473" s="5"/>
      <c r="P473" s="5"/>
      <c r="Q473" s="3"/>
    </row>
    <row r="474" spans="1:17" ht="21">
      <c r="A474" s="6"/>
      <c r="B474" s="12" t="s">
        <v>1308</v>
      </c>
      <c r="C474" s="11"/>
      <c r="D474" s="11"/>
      <c r="E474" s="5"/>
      <c r="F474" s="5"/>
      <c r="G474" s="11"/>
      <c r="H474" s="16"/>
      <c r="I474" s="5"/>
      <c r="J474" s="5"/>
      <c r="K474" s="5"/>
      <c r="L474" s="5"/>
      <c r="M474" s="5"/>
      <c r="N474" s="5"/>
      <c r="O474" s="5"/>
      <c r="P474" s="5"/>
      <c r="Q474" s="3"/>
    </row>
    <row r="475" spans="1:17" ht="21">
      <c r="A475" s="6"/>
      <c r="B475" s="1" t="s">
        <v>299</v>
      </c>
      <c r="C475" s="11">
        <f>SUM(C476:C478)</f>
        <v>541.7</v>
      </c>
      <c r="D475" s="11">
        <f>SUM(D476:D478)</f>
        <v>19734131</v>
      </c>
      <c r="E475" s="5"/>
      <c r="F475" s="5"/>
      <c r="G475" s="11">
        <f>SUM(G476:G478)</f>
        <v>541.7</v>
      </c>
      <c r="H475" s="11">
        <f>SUM(H476:H478)</f>
        <v>19734131</v>
      </c>
      <c r="I475" s="5"/>
      <c r="J475" s="5"/>
      <c r="K475" s="5"/>
      <c r="L475" s="5"/>
      <c r="M475" s="5"/>
      <c r="N475" s="5"/>
      <c r="O475" s="5"/>
      <c r="P475" s="5"/>
      <c r="Q475" s="3"/>
    </row>
    <row r="476" spans="1:17" ht="10.5">
      <c r="A476" s="6" t="s">
        <v>323</v>
      </c>
      <c r="B476" s="27" t="s">
        <v>399</v>
      </c>
      <c r="C476" s="148">
        <v>132.7</v>
      </c>
      <c r="D476" s="148">
        <v>4834261</v>
      </c>
      <c r="E476" s="5"/>
      <c r="F476" s="5"/>
      <c r="G476" s="148">
        <v>132.7</v>
      </c>
      <c r="H476" s="148">
        <v>4834261</v>
      </c>
      <c r="I476" s="5"/>
      <c r="J476" s="5"/>
      <c r="K476" s="5"/>
      <c r="L476" s="5"/>
      <c r="M476" s="5"/>
      <c r="N476" s="5"/>
      <c r="O476" s="5"/>
      <c r="P476" s="5"/>
      <c r="Q476" s="3"/>
    </row>
    <row r="477" spans="1:17" ht="10.5">
      <c r="A477" s="6" t="s">
        <v>324</v>
      </c>
      <c r="B477" s="27" t="s">
        <v>400</v>
      </c>
      <c r="C477" s="148">
        <v>34.5</v>
      </c>
      <c r="D477" s="148">
        <v>1256835</v>
      </c>
      <c r="E477" s="5"/>
      <c r="F477" s="5"/>
      <c r="G477" s="148">
        <v>34.5</v>
      </c>
      <c r="H477" s="148">
        <v>1256835</v>
      </c>
      <c r="I477" s="5"/>
      <c r="J477" s="5"/>
      <c r="K477" s="5"/>
      <c r="L477" s="5"/>
      <c r="M477" s="5"/>
      <c r="N477" s="5"/>
      <c r="O477" s="5"/>
      <c r="P477" s="5"/>
      <c r="Q477" s="3"/>
    </row>
    <row r="478" spans="1:17" ht="10.5">
      <c r="A478" s="6" t="s">
        <v>325</v>
      </c>
      <c r="B478" s="27" t="s">
        <v>401</v>
      </c>
      <c r="C478" s="148">
        <v>374.5</v>
      </c>
      <c r="D478" s="148">
        <v>13643035</v>
      </c>
      <c r="E478" s="5"/>
      <c r="F478" s="5"/>
      <c r="G478" s="148">
        <v>374.5</v>
      </c>
      <c r="H478" s="148">
        <v>13643035</v>
      </c>
      <c r="I478" s="5"/>
      <c r="J478" s="5"/>
      <c r="K478" s="5"/>
      <c r="L478" s="5"/>
      <c r="M478" s="5"/>
      <c r="N478" s="5"/>
      <c r="O478" s="5"/>
      <c r="P478" s="5"/>
      <c r="Q478" s="3"/>
    </row>
    <row r="479" spans="1:17" ht="10.5">
      <c r="A479" s="6"/>
      <c r="B479" s="173" t="s">
        <v>1991</v>
      </c>
      <c r="C479" s="13"/>
      <c r="D479" s="11"/>
      <c r="E479" s="5"/>
      <c r="F479" s="5"/>
      <c r="G479" s="13"/>
      <c r="H479" s="16"/>
      <c r="I479" s="5"/>
      <c r="J479" s="5"/>
      <c r="K479" s="5"/>
      <c r="L479" s="5"/>
      <c r="M479" s="5"/>
      <c r="N479" s="5"/>
      <c r="O479" s="5"/>
      <c r="P479" s="5"/>
      <c r="Q479" s="3"/>
    </row>
    <row r="480" spans="1:17" ht="21">
      <c r="A480" s="6"/>
      <c r="B480" s="53" t="s">
        <v>1992</v>
      </c>
      <c r="C480" s="76"/>
      <c r="D480" s="73"/>
      <c r="E480" s="5"/>
      <c r="F480" s="5"/>
      <c r="G480" s="76"/>
      <c r="H480" s="16"/>
      <c r="I480" s="5"/>
      <c r="J480" s="5"/>
      <c r="K480" s="5"/>
      <c r="L480" s="5"/>
      <c r="M480" s="5"/>
      <c r="N480" s="5"/>
      <c r="O480" s="5"/>
      <c r="P480" s="5"/>
      <c r="Q480" s="3"/>
    </row>
    <row r="481" spans="1:17" ht="21">
      <c r="A481" s="6"/>
      <c r="B481" s="1" t="s">
        <v>1588</v>
      </c>
      <c r="C481" s="73">
        <f>SUM(C482:C490)</f>
        <v>2467.8</v>
      </c>
      <c r="D481" s="73">
        <f>SUM(D482:D490)</f>
        <v>89901954</v>
      </c>
      <c r="E481" s="5"/>
      <c r="F481" s="5"/>
      <c r="G481" s="73">
        <f>SUM(G482:G490)</f>
        <v>2467.8</v>
      </c>
      <c r="H481" s="73">
        <f>SUM(H482:H490)</f>
        <v>89901954</v>
      </c>
      <c r="I481" s="5"/>
      <c r="J481" s="5"/>
      <c r="K481" s="5"/>
      <c r="L481" s="5"/>
      <c r="M481" s="5"/>
      <c r="N481" s="5"/>
      <c r="O481" s="5"/>
      <c r="P481" s="5"/>
      <c r="Q481" s="3"/>
    </row>
    <row r="482" spans="1:17" ht="10.5">
      <c r="A482" s="6" t="s">
        <v>326</v>
      </c>
      <c r="B482" s="27" t="s">
        <v>564</v>
      </c>
      <c r="C482" s="148">
        <v>313.1</v>
      </c>
      <c r="D482" s="148">
        <v>11406233</v>
      </c>
      <c r="E482" s="5"/>
      <c r="F482" s="5"/>
      <c r="G482" s="148">
        <v>313.1</v>
      </c>
      <c r="H482" s="148">
        <v>11406233</v>
      </c>
      <c r="I482" s="5"/>
      <c r="J482" s="5"/>
      <c r="K482" s="5"/>
      <c r="L482" s="5"/>
      <c r="M482" s="5"/>
      <c r="N482" s="5"/>
      <c r="O482" s="5"/>
      <c r="P482" s="5"/>
      <c r="Q482" s="3"/>
    </row>
    <row r="483" spans="1:17" ht="10.5">
      <c r="A483" s="6" t="s">
        <v>327</v>
      </c>
      <c r="B483" s="27" t="s">
        <v>565</v>
      </c>
      <c r="C483" s="148">
        <v>161.7</v>
      </c>
      <c r="D483" s="148">
        <v>5890731</v>
      </c>
      <c r="E483" s="5"/>
      <c r="F483" s="5"/>
      <c r="G483" s="148">
        <v>161.7</v>
      </c>
      <c r="H483" s="148">
        <v>5890731</v>
      </c>
      <c r="I483" s="5"/>
      <c r="J483" s="5"/>
      <c r="K483" s="5"/>
      <c r="L483" s="5"/>
      <c r="M483" s="5"/>
      <c r="N483" s="5"/>
      <c r="O483" s="5"/>
      <c r="P483" s="5"/>
      <c r="Q483" s="3"/>
    </row>
    <row r="484" spans="1:17" ht="10.5">
      <c r="A484" s="6" t="s">
        <v>328</v>
      </c>
      <c r="B484" s="27" t="s">
        <v>566</v>
      </c>
      <c r="C484" s="148">
        <v>159.1</v>
      </c>
      <c r="D484" s="148">
        <v>5796013</v>
      </c>
      <c r="E484" s="5"/>
      <c r="F484" s="5"/>
      <c r="G484" s="148">
        <v>159.1</v>
      </c>
      <c r="H484" s="148">
        <v>5796013</v>
      </c>
      <c r="I484" s="5"/>
      <c r="J484" s="5"/>
      <c r="K484" s="5"/>
      <c r="L484" s="5"/>
      <c r="M484" s="5"/>
      <c r="N484" s="5"/>
      <c r="O484" s="5"/>
      <c r="P484" s="5"/>
      <c r="Q484" s="3"/>
    </row>
    <row r="485" spans="1:17" ht="10.5">
      <c r="A485" s="6" t="s">
        <v>329</v>
      </c>
      <c r="B485" s="27" t="s">
        <v>602</v>
      </c>
      <c r="C485" s="148">
        <v>350.4</v>
      </c>
      <c r="D485" s="148">
        <v>12765072</v>
      </c>
      <c r="E485" s="5"/>
      <c r="F485" s="5"/>
      <c r="G485" s="148">
        <v>350.4</v>
      </c>
      <c r="H485" s="148">
        <v>12765072</v>
      </c>
      <c r="I485" s="5"/>
      <c r="J485" s="5"/>
      <c r="K485" s="5"/>
      <c r="L485" s="5"/>
      <c r="M485" s="5"/>
      <c r="N485" s="5"/>
      <c r="O485" s="5"/>
      <c r="P485" s="5"/>
      <c r="Q485" s="3"/>
    </row>
    <row r="486" spans="1:17" ht="10.5">
      <c r="A486" s="6" t="s">
        <v>330</v>
      </c>
      <c r="B486" s="27" t="s">
        <v>603</v>
      </c>
      <c r="C486" s="148">
        <v>341.1</v>
      </c>
      <c r="D486" s="148">
        <v>12426273</v>
      </c>
      <c r="E486" s="5"/>
      <c r="F486" s="5"/>
      <c r="G486" s="148">
        <v>341.1</v>
      </c>
      <c r="H486" s="148">
        <v>12426273</v>
      </c>
      <c r="I486" s="5"/>
      <c r="J486" s="5"/>
      <c r="K486" s="5"/>
      <c r="L486" s="5"/>
      <c r="M486" s="5"/>
      <c r="N486" s="5"/>
      <c r="O486" s="5"/>
      <c r="P486" s="5"/>
      <c r="Q486" s="3"/>
    </row>
    <row r="487" spans="1:17" ht="10.5">
      <c r="A487" s="6" t="s">
        <v>331</v>
      </c>
      <c r="B487" s="27" t="s">
        <v>604</v>
      </c>
      <c r="C487" s="148">
        <v>123.1</v>
      </c>
      <c r="D487" s="148">
        <v>4484533</v>
      </c>
      <c r="E487" s="5"/>
      <c r="F487" s="5"/>
      <c r="G487" s="148">
        <v>123.1</v>
      </c>
      <c r="H487" s="148">
        <v>4484533</v>
      </c>
      <c r="I487" s="5"/>
      <c r="J487" s="5"/>
      <c r="K487" s="5"/>
      <c r="L487" s="5"/>
      <c r="M487" s="5"/>
      <c r="N487" s="5"/>
      <c r="O487" s="5"/>
      <c r="P487" s="5"/>
      <c r="Q487" s="3"/>
    </row>
    <row r="488" spans="1:17" ht="10.5">
      <c r="A488" s="6" t="s">
        <v>332</v>
      </c>
      <c r="B488" s="27" t="s">
        <v>605</v>
      </c>
      <c r="C488" s="148">
        <v>293.9</v>
      </c>
      <c r="D488" s="148">
        <v>10706777</v>
      </c>
      <c r="E488" s="5"/>
      <c r="F488" s="5"/>
      <c r="G488" s="148">
        <v>293.9</v>
      </c>
      <c r="H488" s="148">
        <v>10706777</v>
      </c>
      <c r="I488" s="5"/>
      <c r="J488" s="5"/>
      <c r="K488" s="5"/>
      <c r="L488" s="5"/>
      <c r="M488" s="5"/>
      <c r="N488" s="5"/>
      <c r="O488" s="5"/>
      <c r="P488" s="5"/>
      <c r="Q488" s="3"/>
    </row>
    <row r="489" spans="1:17" ht="10.5">
      <c r="A489" s="6" t="s">
        <v>333</v>
      </c>
      <c r="B489" s="27" t="s">
        <v>606</v>
      </c>
      <c r="C489" s="148">
        <v>517.5</v>
      </c>
      <c r="D489" s="148">
        <v>18852525</v>
      </c>
      <c r="E489" s="5"/>
      <c r="F489" s="5"/>
      <c r="G489" s="148">
        <v>517.5</v>
      </c>
      <c r="H489" s="148">
        <v>18852525</v>
      </c>
      <c r="I489" s="5"/>
      <c r="J489" s="5"/>
      <c r="K489" s="5"/>
      <c r="L489" s="5"/>
      <c r="M489" s="5"/>
      <c r="N489" s="5"/>
      <c r="O489" s="5"/>
      <c r="P489" s="5"/>
      <c r="Q489" s="3"/>
    </row>
    <row r="490" spans="1:17" ht="10.5">
      <c r="A490" s="6" t="s">
        <v>1306</v>
      </c>
      <c r="B490" s="27" t="s">
        <v>607</v>
      </c>
      <c r="C490" s="148">
        <v>207.9</v>
      </c>
      <c r="D490" s="148">
        <v>7573797</v>
      </c>
      <c r="E490" s="5"/>
      <c r="F490" s="5"/>
      <c r="G490" s="148">
        <v>207.9</v>
      </c>
      <c r="H490" s="148">
        <v>7573797</v>
      </c>
      <c r="I490" s="5"/>
      <c r="J490" s="5"/>
      <c r="K490" s="5"/>
      <c r="L490" s="5"/>
      <c r="M490" s="5"/>
      <c r="N490" s="5"/>
      <c r="O490" s="5"/>
      <c r="P490" s="5"/>
      <c r="Q490" s="3"/>
    </row>
    <row r="491" spans="1:17" ht="21">
      <c r="A491" s="6"/>
      <c r="B491" s="53" t="s">
        <v>891</v>
      </c>
      <c r="C491" s="11"/>
      <c r="D491" s="11"/>
      <c r="E491" s="5"/>
      <c r="F491" s="5"/>
      <c r="G491" s="11"/>
      <c r="H491" s="16"/>
      <c r="I491" s="5"/>
      <c r="J491" s="5"/>
      <c r="K491" s="5"/>
      <c r="L491" s="5"/>
      <c r="M491" s="5"/>
      <c r="N491" s="5"/>
      <c r="O491" s="5"/>
      <c r="P491" s="5"/>
      <c r="Q491" s="3"/>
    </row>
    <row r="492" spans="1:17" ht="21">
      <c r="A492" s="6"/>
      <c r="B492" s="30" t="s">
        <v>1070</v>
      </c>
      <c r="C492" s="11">
        <f>SUM(C493:C500)</f>
        <v>915.1</v>
      </c>
      <c r="D492" s="11">
        <f>SUM(D493:D500)</f>
        <v>33337093</v>
      </c>
      <c r="E492" s="5"/>
      <c r="F492" s="5"/>
      <c r="G492" s="11">
        <f>SUM(G493:G500)</f>
        <v>915.1</v>
      </c>
      <c r="H492" s="11">
        <f>SUM(H493:H500)</f>
        <v>33337093</v>
      </c>
      <c r="I492" s="5"/>
      <c r="J492" s="5"/>
      <c r="K492" s="5"/>
      <c r="L492" s="5"/>
      <c r="M492" s="5"/>
      <c r="N492" s="5"/>
      <c r="O492" s="5"/>
      <c r="P492" s="5"/>
      <c r="Q492" s="3"/>
    </row>
    <row r="493" spans="1:17" ht="10.5">
      <c r="A493" s="6" t="s">
        <v>334</v>
      </c>
      <c r="B493" s="27" t="s">
        <v>449</v>
      </c>
      <c r="C493" s="148">
        <v>27</v>
      </c>
      <c r="D493" s="148">
        <v>983610</v>
      </c>
      <c r="E493" s="5"/>
      <c r="F493" s="5"/>
      <c r="G493" s="148">
        <v>27</v>
      </c>
      <c r="H493" s="148">
        <v>983610</v>
      </c>
      <c r="I493" s="5"/>
      <c r="J493" s="5"/>
      <c r="K493" s="5"/>
      <c r="L493" s="5"/>
      <c r="M493" s="5"/>
      <c r="N493" s="5"/>
      <c r="O493" s="5"/>
      <c r="P493" s="5"/>
      <c r="Q493" s="3"/>
    </row>
    <row r="494" spans="1:17" ht="10.5">
      <c r="A494" s="6" t="s">
        <v>793</v>
      </c>
      <c r="B494" s="27" t="s">
        <v>450</v>
      </c>
      <c r="C494" s="148">
        <v>94.3</v>
      </c>
      <c r="D494" s="148">
        <v>3435349</v>
      </c>
      <c r="E494" s="5"/>
      <c r="F494" s="5"/>
      <c r="G494" s="148">
        <v>94.3</v>
      </c>
      <c r="H494" s="148">
        <v>3435349</v>
      </c>
      <c r="I494" s="5"/>
      <c r="J494" s="5"/>
      <c r="K494" s="5"/>
      <c r="L494" s="5"/>
      <c r="M494" s="5"/>
      <c r="N494" s="5"/>
      <c r="O494" s="5"/>
      <c r="P494" s="5"/>
      <c r="Q494" s="3"/>
    </row>
    <row r="495" spans="1:17" ht="10.5">
      <c r="A495" s="6" t="s">
        <v>125</v>
      </c>
      <c r="B495" s="27" t="s">
        <v>451</v>
      </c>
      <c r="C495" s="148">
        <v>26.2</v>
      </c>
      <c r="D495" s="148">
        <v>954466</v>
      </c>
      <c r="E495" s="5"/>
      <c r="F495" s="5"/>
      <c r="G495" s="148">
        <v>26.2</v>
      </c>
      <c r="H495" s="148">
        <v>954466</v>
      </c>
      <c r="I495" s="5"/>
      <c r="J495" s="5"/>
      <c r="K495" s="5"/>
      <c r="L495" s="5"/>
      <c r="M495" s="5"/>
      <c r="N495" s="5"/>
      <c r="O495" s="5"/>
      <c r="P495" s="5"/>
      <c r="Q495" s="3"/>
    </row>
    <row r="496" spans="1:17" ht="10.5">
      <c r="A496" s="6" t="s">
        <v>335</v>
      </c>
      <c r="B496" s="27" t="s">
        <v>452</v>
      </c>
      <c r="C496" s="148">
        <v>144</v>
      </c>
      <c r="D496" s="148">
        <v>5245920</v>
      </c>
      <c r="E496" s="5"/>
      <c r="F496" s="5"/>
      <c r="G496" s="148">
        <v>144</v>
      </c>
      <c r="H496" s="148">
        <v>5245920</v>
      </c>
      <c r="I496" s="5"/>
      <c r="J496" s="5"/>
      <c r="K496" s="5"/>
      <c r="L496" s="5"/>
      <c r="M496" s="5"/>
      <c r="N496" s="5"/>
      <c r="O496" s="5"/>
      <c r="P496" s="5"/>
      <c r="Q496" s="3"/>
    </row>
    <row r="497" spans="1:17" ht="10.5">
      <c r="A497" s="6" t="s">
        <v>336</v>
      </c>
      <c r="B497" s="27" t="s">
        <v>453</v>
      </c>
      <c r="C497" s="148">
        <v>174.5</v>
      </c>
      <c r="D497" s="148">
        <v>6357035</v>
      </c>
      <c r="E497" s="5"/>
      <c r="F497" s="5"/>
      <c r="G497" s="148">
        <v>174.5</v>
      </c>
      <c r="H497" s="148">
        <v>6357035</v>
      </c>
      <c r="I497" s="5"/>
      <c r="J497" s="5"/>
      <c r="K497" s="5"/>
      <c r="L497" s="5"/>
      <c r="M497" s="5"/>
      <c r="N497" s="5"/>
      <c r="O497" s="5"/>
      <c r="P497" s="5"/>
      <c r="Q497" s="3"/>
    </row>
    <row r="498" spans="1:17" ht="10.5">
      <c r="A498" s="6" t="s">
        <v>337</v>
      </c>
      <c r="B498" s="27" t="s">
        <v>454</v>
      </c>
      <c r="C498" s="148">
        <v>116.9</v>
      </c>
      <c r="D498" s="148">
        <v>4258667</v>
      </c>
      <c r="E498" s="5"/>
      <c r="F498" s="5"/>
      <c r="G498" s="148">
        <v>116.9</v>
      </c>
      <c r="H498" s="148">
        <v>4258667</v>
      </c>
      <c r="I498" s="5"/>
      <c r="J498" s="5"/>
      <c r="K498" s="5"/>
      <c r="L498" s="5"/>
      <c r="M498" s="5"/>
      <c r="N498" s="5"/>
      <c r="O498" s="5"/>
      <c r="P498" s="5"/>
      <c r="Q498" s="3"/>
    </row>
    <row r="499" spans="1:17" ht="10.5">
      <c r="A499" s="6" t="s">
        <v>338</v>
      </c>
      <c r="B499" s="27" t="s">
        <v>455</v>
      </c>
      <c r="C499" s="148">
        <v>49.7</v>
      </c>
      <c r="D499" s="148">
        <v>1810571</v>
      </c>
      <c r="E499" s="5"/>
      <c r="F499" s="5"/>
      <c r="G499" s="148">
        <v>49.7</v>
      </c>
      <c r="H499" s="148">
        <v>1810571</v>
      </c>
      <c r="I499" s="5"/>
      <c r="J499" s="5"/>
      <c r="K499" s="5"/>
      <c r="L499" s="5"/>
      <c r="M499" s="5"/>
      <c r="N499" s="5"/>
      <c r="O499" s="5"/>
      <c r="P499" s="5"/>
      <c r="Q499" s="3"/>
    </row>
    <row r="500" spans="1:17" ht="10.5">
      <c r="A500" s="6" t="s">
        <v>339</v>
      </c>
      <c r="B500" s="27" t="s">
        <v>456</v>
      </c>
      <c r="C500" s="148">
        <v>282.5</v>
      </c>
      <c r="D500" s="148">
        <v>10291475</v>
      </c>
      <c r="E500" s="5"/>
      <c r="F500" s="5"/>
      <c r="G500" s="148">
        <v>282.5</v>
      </c>
      <c r="H500" s="148">
        <v>10291475</v>
      </c>
      <c r="I500" s="5"/>
      <c r="J500" s="5"/>
      <c r="K500" s="5"/>
      <c r="L500" s="5"/>
      <c r="M500" s="5"/>
      <c r="N500" s="5"/>
      <c r="O500" s="5"/>
      <c r="P500" s="5"/>
      <c r="Q500" s="3"/>
    </row>
    <row r="501" spans="1:17" ht="10.5">
      <c r="A501" s="6"/>
      <c r="B501" s="29" t="s">
        <v>1835</v>
      </c>
      <c r="C501" s="13"/>
      <c r="D501" s="11"/>
      <c r="E501" s="5"/>
      <c r="F501" s="5"/>
      <c r="G501" s="13"/>
      <c r="H501" s="16"/>
      <c r="I501" s="5"/>
      <c r="J501" s="5"/>
      <c r="K501" s="5"/>
      <c r="L501" s="5"/>
      <c r="M501" s="5"/>
      <c r="N501" s="5"/>
      <c r="O501" s="5"/>
      <c r="P501" s="5"/>
      <c r="Q501" s="3"/>
    </row>
    <row r="502" spans="1:17" ht="21">
      <c r="A502" s="6"/>
      <c r="B502" s="53" t="s">
        <v>192</v>
      </c>
      <c r="C502" s="11"/>
      <c r="D502" s="11"/>
      <c r="E502" s="5"/>
      <c r="F502" s="5"/>
      <c r="G502" s="74"/>
      <c r="H502" s="258"/>
      <c r="I502" s="155"/>
      <c r="J502" s="155"/>
      <c r="K502" s="5"/>
      <c r="L502" s="5"/>
      <c r="M502" s="5"/>
      <c r="N502" s="5"/>
      <c r="O502" s="5"/>
      <c r="P502" s="5"/>
      <c r="Q502" s="3"/>
    </row>
    <row r="503" spans="1:17" ht="21">
      <c r="A503" s="6"/>
      <c r="B503" s="30" t="s">
        <v>1864</v>
      </c>
      <c r="C503" s="11">
        <f>SUM(C504)</f>
        <v>38.2</v>
      </c>
      <c r="D503" s="11">
        <f>SUM(D504)</f>
        <v>1391626</v>
      </c>
      <c r="E503" s="5"/>
      <c r="F503" s="179"/>
      <c r="G503" s="5"/>
      <c r="H503" s="16"/>
      <c r="I503" s="11">
        <f>SUM(I504)</f>
        <v>38.2</v>
      </c>
      <c r="J503" s="11">
        <f>SUM(J504)</f>
        <v>1391626</v>
      </c>
      <c r="K503" s="257"/>
      <c r="L503" s="5"/>
      <c r="M503" s="5"/>
      <c r="N503" s="5"/>
      <c r="O503" s="5"/>
      <c r="P503" s="5"/>
      <c r="Q503" s="3"/>
    </row>
    <row r="504" spans="1:17" ht="10.5">
      <c r="A504" s="6" t="s">
        <v>340</v>
      </c>
      <c r="B504" s="27" t="s">
        <v>2042</v>
      </c>
      <c r="C504" s="148">
        <v>38.2</v>
      </c>
      <c r="D504" s="148">
        <v>1391626</v>
      </c>
      <c r="E504" s="5"/>
      <c r="F504" s="179"/>
      <c r="G504" s="5"/>
      <c r="H504" s="16"/>
      <c r="I504" s="148">
        <v>38.2</v>
      </c>
      <c r="J504" s="148">
        <v>1391626</v>
      </c>
      <c r="K504" s="257"/>
      <c r="L504" s="5"/>
      <c r="M504" s="5"/>
      <c r="N504" s="5"/>
      <c r="O504" s="5"/>
      <c r="P504" s="5"/>
      <c r="Q504" s="3"/>
    </row>
    <row r="505" spans="1:17" ht="10.5">
      <c r="A505" s="6"/>
      <c r="B505" s="29" t="s">
        <v>1973</v>
      </c>
      <c r="C505" s="11"/>
      <c r="D505" s="11"/>
      <c r="E505" s="5"/>
      <c r="F505" s="5"/>
      <c r="G505" s="73"/>
      <c r="H505" s="259"/>
      <c r="I505" s="158"/>
      <c r="J505" s="158"/>
      <c r="K505" s="5"/>
      <c r="L505" s="5"/>
      <c r="M505" s="5"/>
      <c r="N505" s="5"/>
      <c r="O505" s="5"/>
      <c r="P505" s="5"/>
      <c r="Q505" s="3"/>
    </row>
    <row r="506" spans="1:17" ht="21">
      <c r="A506" s="6"/>
      <c r="B506" s="53" t="s">
        <v>1974</v>
      </c>
      <c r="C506" s="11"/>
      <c r="D506" s="11"/>
      <c r="E506" s="5"/>
      <c r="F506" s="5"/>
      <c r="G506" s="11"/>
      <c r="H506" s="16"/>
      <c r="I506" s="5"/>
      <c r="J506" s="5"/>
      <c r="K506" s="5"/>
      <c r="L506" s="5"/>
      <c r="M506" s="5"/>
      <c r="N506" s="5"/>
      <c r="O506" s="5"/>
      <c r="P506" s="5"/>
      <c r="Q506" s="3"/>
    </row>
    <row r="507" spans="1:17" ht="21">
      <c r="A507" s="6"/>
      <c r="B507" s="30" t="s">
        <v>1070</v>
      </c>
      <c r="C507" s="11">
        <f>SUM(C508:C515)</f>
        <v>1739.3200000000002</v>
      </c>
      <c r="D507" s="11">
        <f>SUM(D508:D515)</f>
        <v>63341246.2</v>
      </c>
      <c r="E507" s="5"/>
      <c r="F507" s="5"/>
      <c r="G507" s="11">
        <f>SUM(G508:G515)</f>
        <v>1739.3200000000002</v>
      </c>
      <c r="H507" s="11">
        <f>SUM(H508:H515)</f>
        <v>63341246.2</v>
      </c>
      <c r="I507" s="5"/>
      <c r="J507" s="5"/>
      <c r="K507" s="5"/>
      <c r="L507" s="5"/>
      <c r="M507" s="5"/>
      <c r="N507" s="5"/>
      <c r="O507" s="5"/>
      <c r="P507" s="5"/>
      <c r="Q507" s="3"/>
    </row>
    <row r="508" spans="1:17" ht="10.5">
      <c r="A508" s="6" t="s">
        <v>341</v>
      </c>
      <c r="B508" s="27" t="s">
        <v>2032</v>
      </c>
      <c r="C508" s="148">
        <v>247.12</v>
      </c>
      <c r="D508" s="148">
        <v>8998206.2</v>
      </c>
      <c r="E508" s="5"/>
      <c r="F508" s="5"/>
      <c r="G508" s="148">
        <v>247.12</v>
      </c>
      <c r="H508" s="148">
        <v>8998206.2</v>
      </c>
      <c r="I508" s="5"/>
      <c r="J508" s="5"/>
      <c r="K508" s="5"/>
      <c r="L508" s="5"/>
      <c r="M508" s="5"/>
      <c r="N508" s="5"/>
      <c r="O508" s="5"/>
      <c r="P508" s="5"/>
      <c r="Q508" s="3"/>
    </row>
    <row r="509" spans="1:17" ht="10.5">
      <c r="A509" s="6" t="s">
        <v>342</v>
      </c>
      <c r="B509" s="27" t="s">
        <v>2033</v>
      </c>
      <c r="C509" s="148">
        <v>136.8</v>
      </c>
      <c r="D509" s="148">
        <v>4981201.91</v>
      </c>
      <c r="E509" s="5"/>
      <c r="F509" s="5"/>
      <c r="G509" s="148">
        <v>136.8</v>
      </c>
      <c r="H509" s="148">
        <v>4981201.91</v>
      </c>
      <c r="I509" s="5"/>
      <c r="J509" s="5"/>
      <c r="K509" s="5"/>
      <c r="L509" s="5"/>
      <c r="M509" s="5"/>
      <c r="N509" s="5"/>
      <c r="O509" s="5"/>
      <c r="P509" s="5"/>
      <c r="Q509" s="3"/>
    </row>
    <row r="510" spans="1:17" ht="10.5">
      <c r="A510" s="6" t="s">
        <v>1380</v>
      </c>
      <c r="B510" s="27" t="s">
        <v>2034</v>
      </c>
      <c r="C510" s="148">
        <v>248.5</v>
      </c>
      <c r="D510" s="148">
        <v>9052499.5</v>
      </c>
      <c r="E510" s="5"/>
      <c r="F510" s="5"/>
      <c r="G510" s="148">
        <v>248.5</v>
      </c>
      <c r="H510" s="148">
        <v>9052499.5</v>
      </c>
      <c r="I510" s="5"/>
      <c r="J510" s="5"/>
      <c r="K510" s="5"/>
      <c r="L510" s="5"/>
      <c r="M510" s="5"/>
      <c r="N510" s="5"/>
      <c r="O510" s="5"/>
      <c r="P510" s="5"/>
      <c r="Q510" s="3"/>
    </row>
    <row r="511" spans="1:17" ht="10.5">
      <c r="A511" s="6" t="s">
        <v>343</v>
      </c>
      <c r="B511" s="27" t="s">
        <v>2038</v>
      </c>
      <c r="C511" s="148">
        <v>178.9</v>
      </c>
      <c r="D511" s="148">
        <v>6514159.51</v>
      </c>
      <c r="E511" s="5"/>
      <c r="F511" s="5"/>
      <c r="G511" s="148">
        <v>178.9</v>
      </c>
      <c r="H511" s="148">
        <v>6514159.51</v>
      </c>
      <c r="I511" s="5"/>
      <c r="J511" s="5"/>
      <c r="K511" s="5"/>
      <c r="L511" s="5"/>
      <c r="M511" s="5"/>
      <c r="N511" s="5"/>
      <c r="O511" s="5"/>
      <c r="P511" s="5"/>
      <c r="Q511" s="3"/>
    </row>
    <row r="512" spans="1:17" ht="10.5">
      <c r="A512" s="6" t="s">
        <v>344</v>
      </c>
      <c r="B512" s="27" t="s">
        <v>2039</v>
      </c>
      <c r="C512" s="148">
        <v>223</v>
      </c>
      <c r="D512" s="148">
        <v>8123890</v>
      </c>
      <c r="E512" s="5"/>
      <c r="F512" s="5"/>
      <c r="G512" s="148">
        <v>223</v>
      </c>
      <c r="H512" s="148">
        <v>8123890</v>
      </c>
      <c r="I512" s="5"/>
      <c r="J512" s="5"/>
      <c r="K512" s="5"/>
      <c r="L512" s="5"/>
      <c r="M512" s="5"/>
      <c r="N512" s="5"/>
      <c r="O512" s="5"/>
      <c r="P512" s="5"/>
      <c r="Q512" s="3"/>
    </row>
    <row r="513" spans="1:17" ht="10.5">
      <c r="A513" s="6" t="s">
        <v>345</v>
      </c>
      <c r="B513" s="27" t="s">
        <v>2055</v>
      </c>
      <c r="C513" s="148">
        <v>283.3</v>
      </c>
      <c r="D513" s="148">
        <v>10315603.03</v>
      </c>
      <c r="E513" s="5"/>
      <c r="F513" s="5"/>
      <c r="G513" s="148">
        <v>283.3</v>
      </c>
      <c r="H513" s="148">
        <v>10315603.03</v>
      </c>
      <c r="I513" s="5"/>
      <c r="J513" s="5"/>
      <c r="K513" s="5"/>
      <c r="L513" s="5"/>
      <c r="M513" s="5"/>
      <c r="N513" s="5"/>
      <c r="O513" s="5"/>
      <c r="P513" s="5"/>
      <c r="Q513" s="3"/>
    </row>
    <row r="514" spans="1:17" ht="10.5">
      <c r="A514" s="6" t="s">
        <v>346</v>
      </c>
      <c r="B514" s="27" t="s">
        <v>2057</v>
      </c>
      <c r="C514" s="148">
        <v>386.6</v>
      </c>
      <c r="D514" s="148">
        <v>14076993.05</v>
      </c>
      <c r="E514" s="5"/>
      <c r="F514" s="5"/>
      <c r="G514" s="148">
        <v>386.6</v>
      </c>
      <c r="H514" s="148">
        <v>14076993.05</v>
      </c>
      <c r="I514" s="5"/>
      <c r="J514" s="5"/>
      <c r="K514" s="5"/>
      <c r="L514" s="5"/>
      <c r="M514" s="5"/>
      <c r="N514" s="5"/>
      <c r="O514" s="5"/>
      <c r="P514" s="5"/>
      <c r="Q514" s="3"/>
    </row>
    <row r="515" spans="1:17" ht="10.5">
      <c r="A515" s="6" t="s">
        <v>347</v>
      </c>
      <c r="B515" s="27" t="s">
        <v>2101</v>
      </c>
      <c r="C515" s="148">
        <v>35.1</v>
      </c>
      <c r="D515" s="148">
        <v>1278693</v>
      </c>
      <c r="E515" s="5"/>
      <c r="F515" s="5"/>
      <c r="G515" s="148">
        <v>35.1</v>
      </c>
      <c r="H515" s="148">
        <v>1278693</v>
      </c>
      <c r="I515" s="5"/>
      <c r="J515" s="5"/>
      <c r="K515" s="5"/>
      <c r="L515" s="5"/>
      <c r="M515" s="5"/>
      <c r="N515" s="5"/>
      <c r="O515" s="5"/>
      <c r="P515" s="5"/>
      <c r="Q515" s="3"/>
    </row>
    <row r="516" spans="1:17" ht="21">
      <c r="A516" s="6"/>
      <c r="B516" s="12" t="s">
        <v>2320</v>
      </c>
      <c r="C516" s="11"/>
      <c r="D516" s="11"/>
      <c r="E516" s="5"/>
      <c r="F516" s="5"/>
      <c r="G516" s="11"/>
      <c r="H516" s="16"/>
      <c r="I516" s="5"/>
      <c r="J516" s="5"/>
      <c r="K516" s="5"/>
      <c r="L516" s="5"/>
      <c r="M516" s="5"/>
      <c r="N516" s="5"/>
      <c r="O516" s="5"/>
      <c r="P516" s="5"/>
      <c r="Q516" s="3"/>
    </row>
    <row r="517" spans="1:17" ht="21">
      <c r="A517" s="6"/>
      <c r="B517" s="190" t="s">
        <v>1350</v>
      </c>
      <c r="C517" s="74">
        <f>SUM(C518:C522)</f>
        <v>1483.4</v>
      </c>
      <c r="D517" s="74">
        <f>SUM(D518:D522)</f>
        <v>53971879.85</v>
      </c>
      <c r="E517" s="5"/>
      <c r="F517" s="5"/>
      <c r="G517" s="74">
        <f>SUM(G518:G522)</f>
        <v>1483.4</v>
      </c>
      <c r="H517" s="74">
        <f>SUM(H518:H522)</f>
        <v>53971879.85</v>
      </c>
      <c r="I517" s="5"/>
      <c r="J517" s="5"/>
      <c r="K517" s="5"/>
      <c r="L517" s="5"/>
      <c r="M517" s="5"/>
      <c r="N517" s="5"/>
      <c r="O517" s="5"/>
      <c r="P517" s="5"/>
      <c r="Q517" s="3"/>
    </row>
    <row r="518" spans="1:17" ht="10.5">
      <c r="A518" s="6" t="s">
        <v>348</v>
      </c>
      <c r="B518" s="27" t="s">
        <v>2114</v>
      </c>
      <c r="C518" s="148">
        <v>255.6</v>
      </c>
      <c r="D518" s="148">
        <v>9311508</v>
      </c>
      <c r="E518" s="5"/>
      <c r="F518" s="5"/>
      <c r="G518" s="148">
        <v>255.6</v>
      </c>
      <c r="H518" s="148">
        <v>9311508</v>
      </c>
      <c r="I518" s="5"/>
      <c r="J518" s="5"/>
      <c r="K518" s="5"/>
      <c r="L518" s="5"/>
      <c r="M518" s="5"/>
      <c r="N518" s="5"/>
      <c r="O518" s="5"/>
      <c r="P518" s="5"/>
      <c r="Q518" s="3"/>
    </row>
    <row r="519" spans="1:17" ht="10.5">
      <c r="A519" s="6" t="s">
        <v>349</v>
      </c>
      <c r="B519" s="27" t="s">
        <v>2115</v>
      </c>
      <c r="C519" s="148">
        <v>115.7</v>
      </c>
      <c r="D519" s="148">
        <v>4214951</v>
      </c>
      <c r="E519" s="5"/>
      <c r="F519" s="5"/>
      <c r="G519" s="148">
        <v>115.7</v>
      </c>
      <c r="H519" s="148">
        <v>4214951</v>
      </c>
      <c r="I519" s="5"/>
      <c r="J519" s="5"/>
      <c r="K519" s="5"/>
      <c r="L519" s="5"/>
      <c r="M519" s="5"/>
      <c r="N519" s="5"/>
      <c r="O519" s="5"/>
      <c r="P519" s="5"/>
      <c r="Q519" s="3"/>
    </row>
    <row r="520" spans="1:17" ht="10.5">
      <c r="A520" s="6" t="s">
        <v>350</v>
      </c>
      <c r="B520" s="27" t="s">
        <v>2116</v>
      </c>
      <c r="C520" s="148">
        <v>322.5</v>
      </c>
      <c r="D520" s="148">
        <v>11706923.31</v>
      </c>
      <c r="E520" s="5"/>
      <c r="F520" s="5"/>
      <c r="G520" s="148">
        <v>322.5</v>
      </c>
      <c r="H520" s="148">
        <v>11706923.31</v>
      </c>
      <c r="I520" s="5"/>
      <c r="J520" s="5"/>
      <c r="K520" s="5"/>
      <c r="L520" s="5"/>
      <c r="M520" s="5"/>
      <c r="N520" s="5"/>
      <c r="O520" s="5"/>
      <c r="P520" s="5"/>
      <c r="Q520" s="3"/>
    </row>
    <row r="521" spans="1:17" ht="10.5">
      <c r="A521" s="6" t="s">
        <v>123</v>
      </c>
      <c r="B521" s="27" t="s">
        <v>2117</v>
      </c>
      <c r="C521" s="148">
        <v>205.7</v>
      </c>
      <c r="D521" s="148">
        <v>7467020.539999999</v>
      </c>
      <c r="E521" s="5"/>
      <c r="F521" s="5"/>
      <c r="G521" s="148">
        <v>205.7</v>
      </c>
      <c r="H521" s="148">
        <v>7467020.539999999</v>
      </c>
      <c r="I521" s="5"/>
      <c r="J521" s="5"/>
      <c r="K521" s="5"/>
      <c r="L521" s="5"/>
      <c r="M521" s="5"/>
      <c r="N521" s="5"/>
      <c r="O521" s="5"/>
      <c r="P521" s="5"/>
      <c r="Q521" s="3"/>
    </row>
    <row r="522" spans="1:17" ht="10.5">
      <c r="A522" s="6" t="s">
        <v>792</v>
      </c>
      <c r="B522" s="27" t="s">
        <v>2118</v>
      </c>
      <c r="C522" s="148">
        <v>583.9</v>
      </c>
      <c r="D522" s="148">
        <v>21271477</v>
      </c>
      <c r="E522" s="5"/>
      <c r="F522" s="5"/>
      <c r="G522" s="148">
        <v>583.9</v>
      </c>
      <c r="H522" s="148">
        <v>21271477</v>
      </c>
      <c r="I522" s="5"/>
      <c r="J522" s="5"/>
      <c r="K522" s="5"/>
      <c r="L522" s="5"/>
      <c r="M522" s="5"/>
      <c r="N522" s="5"/>
      <c r="O522" s="5"/>
      <c r="P522" s="5"/>
      <c r="Q522" s="3"/>
    </row>
    <row r="523" spans="1:17" ht="10.5">
      <c r="A523" s="6"/>
      <c r="B523" s="29" t="s">
        <v>1900</v>
      </c>
      <c r="C523" s="13"/>
      <c r="D523" s="11"/>
      <c r="E523" s="5"/>
      <c r="F523" s="5"/>
      <c r="G523" s="13"/>
      <c r="H523" s="16"/>
      <c r="I523" s="5"/>
      <c r="J523" s="5"/>
      <c r="K523" s="5"/>
      <c r="L523" s="5"/>
      <c r="M523" s="5"/>
      <c r="N523" s="5"/>
      <c r="O523" s="5"/>
      <c r="P523" s="5"/>
      <c r="Q523" s="3"/>
    </row>
    <row r="524" spans="1:17" ht="21">
      <c r="A524" s="6"/>
      <c r="B524" s="53" t="s">
        <v>1901</v>
      </c>
      <c r="C524" s="11"/>
      <c r="D524" s="11"/>
      <c r="E524" s="5"/>
      <c r="F524" s="5"/>
      <c r="G524" s="11"/>
      <c r="H524" s="16"/>
      <c r="I524" s="5"/>
      <c r="J524" s="5"/>
      <c r="K524" s="5"/>
      <c r="L524" s="5"/>
      <c r="M524" s="5"/>
      <c r="N524" s="5"/>
      <c r="O524" s="5"/>
      <c r="P524" s="5"/>
      <c r="Q524" s="3"/>
    </row>
    <row r="525" spans="1:17" ht="21">
      <c r="A525" s="6"/>
      <c r="B525" s="30" t="s">
        <v>1079</v>
      </c>
      <c r="C525" s="11">
        <f>SUM(C526:C535)</f>
        <v>1953.6</v>
      </c>
      <c r="D525" s="11">
        <f>SUM(D526:D535)</f>
        <v>71169648</v>
      </c>
      <c r="E525" s="11"/>
      <c r="F525" s="11"/>
      <c r="G525" s="11">
        <f>SUM(G526:G535)</f>
        <v>1953.6</v>
      </c>
      <c r="H525" s="11">
        <f>SUM(H526:H535)</f>
        <v>71169648</v>
      </c>
      <c r="I525" s="5"/>
      <c r="J525" s="5"/>
      <c r="K525" s="5"/>
      <c r="L525" s="5"/>
      <c r="M525" s="5"/>
      <c r="N525" s="5"/>
      <c r="O525" s="5"/>
      <c r="P525" s="5"/>
      <c r="Q525" s="3"/>
    </row>
    <row r="526" spans="1:17" ht="10.5">
      <c r="A526" s="6" t="s">
        <v>351</v>
      </c>
      <c r="B526" s="27" t="s">
        <v>1849</v>
      </c>
      <c r="C526" s="148">
        <v>93.1</v>
      </c>
      <c r="D526" s="148">
        <v>3391633</v>
      </c>
      <c r="E526" s="5"/>
      <c r="F526" s="5"/>
      <c r="G526" s="148">
        <v>93.1</v>
      </c>
      <c r="H526" s="148">
        <v>3391633</v>
      </c>
      <c r="I526" s="5"/>
      <c r="J526" s="5"/>
      <c r="K526" s="5"/>
      <c r="L526" s="5"/>
      <c r="M526" s="5"/>
      <c r="N526" s="5"/>
      <c r="O526" s="5"/>
      <c r="P526" s="5"/>
      <c r="Q526" s="3"/>
    </row>
    <row r="527" spans="1:17" ht="10.5">
      <c r="A527" s="6" t="s">
        <v>352</v>
      </c>
      <c r="B527" s="27" t="s">
        <v>1850</v>
      </c>
      <c r="C527" s="148">
        <v>191.1</v>
      </c>
      <c r="D527" s="148">
        <v>6961773</v>
      </c>
      <c r="E527" s="5"/>
      <c r="F527" s="5"/>
      <c r="G527" s="148">
        <v>191.1</v>
      </c>
      <c r="H527" s="148">
        <v>6961773</v>
      </c>
      <c r="I527" s="5"/>
      <c r="J527" s="5"/>
      <c r="K527" s="5"/>
      <c r="L527" s="5"/>
      <c r="M527" s="5"/>
      <c r="N527" s="5"/>
      <c r="O527" s="5"/>
      <c r="P527" s="5"/>
      <c r="Q527" s="3"/>
    </row>
    <row r="528" spans="1:17" ht="10.5">
      <c r="A528" s="6" t="s">
        <v>353</v>
      </c>
      <c r="B528" s="27" t="s">
        <v>1851</v>
      </c>
      <c r="C528" s="148">
        <v>242.4</v>
      </c>
      <c r="D528" s="148">
        <v>8830632</v>
      </c>
      <c r="E528" s="5"/>
      <c r="F528" s="5"/>
      <c r="G528" s="148">
        <v>242.4</v>
      </c>
      <c r="H528" s="148">
        <v>8830632</v>
      </c>
      <c r="I528" s="5"/>
      <c r="J528" s="5"/>
      <c r="K528" s="5"/>
      <c r="L528" s="5"/>
      <c r="M528" s="5"/>
      <c r="N528" s="5"/>
      <c r="O528" s="5"/>
      <c r="P528" s="5"/>
      <c r="Q528" s="3"/>
    </row>
    <row r="529" spans="1:17" ht="10.5">
      <c r="A529" s="6" t="s">
        <v>354</v>
      </c>
      <c r="B529" s="27" t="s">
        <v>1852</v>
      </c>
      <c r="C529" s="148">
        <v>113</v>
      </c>
      <c r="D529" s="148">
        <v>4116590</v>
      </c>
      <c r="E529" s="5"/>
      <c r="F529" s="5"/>
      <c r="G529" s="148">
        <v>113</v>
      </c>
      <c r="H529" s="148">
        <v>4116590</v>
      </c>
      <c r="I529" s="5"/>
      <c r="J529" s="5"/>
      <c r="K529" s="5"/>
      <c r="L529" s="5"/>
      <c r="M529" s="5"/>
      <c r="N529" s="5"/>
      <c r="O529" s="5"/>
      <c r="P529" s="5"/>
      <c r="Q529" s="3"/>
    </row>
    <row r="530" spans="1:17" ht="10.5">
      <c r="A530" s="6" t="s">
        <v>1910</v>
      </c>
      <c r="B530" s="27" t="s">
        <v>1853</v>
      </c>
      <c r="C530" s="148">
        <v>181.8</v>
      </c>
      <c r="D530" s="148">
        <v>6622974</v>
      </c>
      <c r="E530" s="5"/>
      <c r="F530" s="5"/>
      <c r="G530" s="148">
        <v>181.8</v>
      </c>
      <c r="H530" s="148">
        <v>6622974</v>
      </c>
      <c r="I530" s="5"/>
      <c r="J530" s="5"/>
      <c r="K530" s="5"/>
      <c r="L530" s="5"/>
      <c r="M530" s="5"/>
      <c r="N530" s="5"/>
      <c r="O530" s="5"/>
      <c r="P530" s="5"/>
      <c r="Q530" s="3"/>
    </row>
    <row r="531" spans="1:17" ht="10.5">
      <c r="A531" s="6" t="s">
        <v>1909</v>
      </c>
      <c r="B531" s="27" t="s">
        <v>1854</v>
      </c>
      <c r="C531" s="148">
        <v>106.6</v>
      </c>
      <c r="D531" s="148">
        <v>3883438</v>
      </c>
      <c r="E531" s="5"/>
      <c r="F531" s="5"/>
      <c r="G531" s="148">
        <v>106.6</v>
      </c>
      <c r="H531" s="148">
        <v>3883438</v>
      </c>
      <c r="I531" s="5"/>
      <c r="J531" s="5"/>
      <c r="K531" s="5"/>
      <c r="L531" s="5"/>
      <c r="M531" s="5"/>
      <c r="N531" s="5"/>
      <c r="O531" s="5"/>
      <c r="P531" s="5"/>
      <c r="Q531" s="3"/>
    </row>
    <row r="532" spans="1:17" ht="10.5">
      <c r="A532" s="6" t="s">
        <v>355</v>
      </c>
      <c r="B532" s="27" t="s">
        <v>1855</v>
      </c>
      <c r="C532" s="148">
        <v>123.7</v>
      </c>
      <c r="D532" s="148">
        <v>4506391</v>
      </c>
      <c r="E532" s="5"/>
      <c r="F532" s="5"/>
      <c r="G532" s="148">
        <v>123.7</v>
      </c>
      <c r="H532" s="148">
        <v>4506391</v>
      </c>
      <c r="I532" s="5"/>
      <c r="J532" s="5"/>
      <c r="K532" s="5"/>
      <c r="L532" s="5"/>
      <c r="M532" s="5"/>
      <c r="N532" s="5"/>
      <c r="O532" s="5"/>
      <c r="P532" s="5"/>
      <c r="Q532" s="3"/>
    </row>
    <row r="533" spans="1:17" ht="10.5">
      <c r="A533" s="6" t="s">
        <v>356</v>
      </c>
      <c r="B533" s="27" t="s">
        <v>1856</v>
      </c>
      <c r="C533" s="148">
        <v>113</v>
      </c>
      <c r="D533" s="148">
        <v>4116590</v>
      </c>
      <c r="E533" s="5"/>
      <c r="F533" s="5"/>
      <c r="G533" s="148">
        <v>113</v>
      </c>
      <c r="H533" s="148">
        <v>4116590</v>
      </c>
      <c r="I533" s="5"/>
      <c r="J533" s="5"/>
      <c r="K533" s="5"/>
      <c r="L533" s="5"/>
      <c r="M533" s="5"/>
      <c r="N533" s="5"/>
      <c r="O533" s="5"/>
      <c r="P533" s="5"/>
      <c r="Q533" s="3"/>
    </row>
    <row r="534" spans="1:17" ht="10.5">
      <c r="A534" s="6" t="s">
        <v>357</v>
      </c>
      <c r="B534" s="27" t="s">
        <v>1857</v>
      </c>
      <c r="C534" s="148">
        <v>496.4</v>
      </c>
      <c r="D534" s="148">
        <v>18083852</v>
      </c>
      <c r="E534" s="5"/>
      <c r="F534" s="5"/>
      <c r="G534" s="148">
        <v>496.4</v>
      </c>
      <c r="H534" s="148">
        <v>18083852</v>
      </c>
      <c r="I534" s="5"/>
      <c r="J534" s="5"/>
      <c r="K534" s="5"/>
      <c r="L534" s="5"/>
      <c r="M534" s="5"/>
      <c r="N534" s="5"/>
      <c r="O534" s="5"/>
      <c r="P534" s="5"/>
      <c r="Q534" s="3"/>
    </row>
    <row r="535" spans="1:17" ht="10.5">
      <c r="A535" s="6" t="s">
        <v>358</v>
      </c>
      <c r="B535" s="27" t="s">
        <v>1858</v>
      </c>
      <c r="C535" s="148">
        <v>292.5</v>
      </c>
      <c r="D535" s="148">
        <v>10655775</v>
      </c>
      <c r="E535" s="5"/>
      <c r="F535" s="5"/>
      <c r="G535" s="148">
        <v>292.5</v>
      </c>
      <c r="H535" s="148">
        <v>10655775</v>
      </c>
      <c r="I535" s="5"/>
      <c r="J535" s="5"/>
      <c r="K535" s="5"/>
      <c r="L535" s="5"/>
      <c r="M535" s="5"/>
      <c r="N535" s="5"/>
      <c r="O535" s="5"/>
      <c r="P535" s="5"/>
      <c r="Q535" s="3"/>
    </row>
    <row r="536" spans="1:17" ht="21">
      <c r="A536" s="6"/>
      <c r="B536" s="12" t="s">
        <v>1250</v>
      </c>
      <c r="C536" s="11"/>
      <c r="D536" s="11"/>
      <c r="E536" s="5"/>
      <c r="F536" s="5"/>
      <c r="G536" s="11"/>
      <c r="H536" s="16"/>
      <c r="I536" s="5"/>
      <c r="J536" s="5"/>
      <c r="K536" s="5"/>
      <c r="L536" s="5"/>
      <c r="M536" s="5"/>
      <c r="N536" s="5"/>
      <c r="O536" s="5"/>
      <c r="P536" s="5"/>
      <c r="Q536" s="3"/>
    </row>
    <row r="537" spans="1:17" ht="21">
      <c r="A537" s="6"/>
      <c r="B537" s="1" t="s">
        <v>2138</v>
      </c>
      <c r="C537" s="11">
        <f>SUM(C538:C544)</f>
        <v>1336.8</v>
      </c>
      <c r="D537" s="11">
        <f>SUM(D538:D544)</f>
        <v>48699624</v>
      </c>
      <c r="E537" s="5"/>
      <c r="F537" s="5"/>
      <c r="G537" s="11">
        <f>SUM(G538:G544)</f>
        <v>1336.8</v>
      </c>
      <c r="H537" s="11">
        <f>SUM(H538:H544)</f>
        <v>48699624</v>
      </c>
      <c r="I537" s="5"/>
      <c r="J537" s="5"/>
      <c r="K537" s="5"/>
      <c r="L537" s="5"/>
      <c r="M537" s="5"/>
      <c r="N537" s="5"/>
      <c r="O537" s="5"/>
      <c r="P537" s="5"/>
      <c r="Q537" s="3"/>
    </row>
    <row r="538" spans="1:17" ht="10.5">
      <c r="A538" s="6" t="s">
        <v>1302</v>
      </c>
      <c r="B538" s="27" t="s">
        <v>1859</v>
      </c>
      <c r="C538" s="148">
        <v>299.1</v>
      </c>
      <c r="D538" s="148">
        <v>10896213</v>
      </c>
      <c r="E538" s="5"/>
      <c r="F538" s="5"/>
      <c r="G538" s="148">
        <v>299.1</v>
      </c>
      <c r="H538" s="148">
        <v>10896213</v>
      </c>
      <c r="I538" s="5"/>
      <c r="J538" s="5"/>
      <c r="K538" s="5"/>
      <c r="L538" s="5"/>
      <c r="M538" s="5"/>
      <c r="N538" s="5"/>
      <c r="O538" s="5"/>
      <c r="P538" s="5"/>
      <c r="Q538" s="3"/>
    </row>
    <row r="539" spans="1:17" ht="10.5">
      <c r="A539" s="6" t="s">
        <v>359</v>
      </c>
      <c r="B539" s="27" t="s">
        <v>1860</v>
      </c>
      <c r="C539" s="148">
        <v>451.6</v>
      </c>
      <c r="D539" s="148">
        <v>16451788</v>
      </c>
      <c r="E539" s="5"/>
      <c r="F539" s="5"/>
      <c r="G539" s="148">
        <v>451.6</v>
      </c>
      <c r="H539" s="148">
        <v>16451788</v>
      </c>
      <c r="I539" s="5"/>
      <c r="J539" s="5"/>
      <c r="K539" s="5"/>
      <c r="L539" s="5"/>
      <c r="M539" s="5"/>
      <c r="N539" s="5"/>
      <c r="O539" s="5"/>
      <c r="P539" s="5"/>
      <c r="Q539" s="3"/>
    </row>
    <row r="540" spans="1:17" ht="10.5">
      <c r="A540" s="6" t="s">
        <v>2300</v>
      </c>
      <c r="B540" s="27" t="s">
        <v>1861</v>
      </c>
      <c r="C540" s="148">
        <v>149.9</v>
      </c>
      <c r="D540" s="148">
        <v>5460857</v>
      </c>
      <c r="E540" s="5"/>
      <c r="F540" s="5"/>
      <c r="G540" s="148">
        <v>149.9</v>
      </c>
      <c r="H540" s="148">
        <v>5460857</v>
      </c>
      <c r="I540" s="5"/>
      <c r="J540" s="5"/>
      <c r="K540" s="5"/>
      <c r="L540" s="5"/>
      <c r="M540" s="5"/>
      <c r="N540" s="5"/>
      <c r="O540" s="5"/>
      <c r="P540" s="5"/>
      <c r="Q540" s="3"/>
    </row>
    <row r="541" spans="1:17" ht="10.5">
      <c r="A541" s="6" t="s">
        <v>124</v>
      </c>
      <c r="B541" s="27" t="s">
        <v>6</v>
      </c>
      <c r="C541" s="148">
        <v>106.5</v>
      </c>
      <c r="D541" s="148">
        <v>3879795</v>
      </c>
      <c r="E541" s="5"/>
      <c r="F541" s="5"/>
      <c r="G541" s="148">
        <v>106.5</v>
      </c>
      <c r="H541" s="148">
        <v>3879795</v>
      </c>
      <c r="I541" s="5"/>
      <c r="J541" s="5"/>
      <c r="K541" s="5"/>
      <c r="L541" s="5"/>
      <c r="M541" s="5"/>
      <c r="N541" s="5"/>
      <c r="O541" s="5"/>
      <c r="P541" s="5"/>
      <c r="Q541" s="3"/>
    </row>
    <row r="542" spans="1:17" ht="10.5">
      <c r="A542" s="6" t="s">
        <v>130</v>
      </c>
      <c r="B542" s="27" t="s">
        <v>1862</v>
      </c>
      <c r="C542" s="148">
        <v>130.2</v>
      </c>
      <c r="D542" s="148">
        <v>4743186</v>
      </c>
      <c r="E542" s="5"/>
      <c r="F542" s="5"/>
      <c r="G542" s="148">
        <v>130.2</v>
      </c>
      <c r="H542" s="148">
        <v>4743186</v>
      </c>
      <c r="I542" s="5"/>
      <c r="J542" s="5"/>
      <c r="K542" s="5"/>
      <c r="L542" s="5"/>
      <c r="M542" s="5"/>
      <c r="N542" s="5"/>
      <c r="O542" s="5"/>
      <c r="P542" s="5"/>
      <c r="Q542" s="3"/>
    </row>
    <row r="543" spans="1:17" ht="10.5">
      <c r="A543" s="6" t="s">
        <v>360</v>
      </c>
      <c r="B543" s="27" t="s">
        <v>1863</v>
      </c>
      <c r="C543" s="148">
        <v>106.3</v>
      </c>
      <c r="D543" s="148">
        <v>3872509</v>
      </c>
      <c r="E543" s="5"/>
      <c r="F543" s="5"/>
      <c r="G543" s="148">
        <v>106.3</v>
      </c>
      <c r="H543" s="148">
        <v>3872509</v>
      </c>
      <c r="I543" s="5"/>
      <c r="J543" s="5"/>
      <c r="K543" s="5"/>
      <c r="L543" s="5"/>
      <c r="M543" s="5"/>
      <c r="N543" s="5"/>
      <c r="O543" s="5"/>
      <c r="P543" s="5"/>
      <c r="Q543" s="3"/>
    </row>
    <row r="544" spans="1:17" ht="10.5">
      <c r="A544" s="6" t="s">
        <v>361</v>
      </c>
      <c r="B544" s="27" t="s">
        <v>1961</v>
      </c>
      <c r="C544" s="148">
        <v>93.2</v>
      </c>
      <c r="D544" s="148">
        <v>3395276</v>
      </c>
      <c r="E544" s="5"/>
      <c r="F544" s="5"/>
      <c r="G544" s="148">
        <v>93.2</v>
      </c>
      <c r="H544" s="148">
        <v>3395276</v>
      </c>
      <c r="I544" s="5"/>
      <c r="J544" s="5"/>
      <c r="K544" s="5"/>
      <c r="L544" s="5"/>
      <c r="M544" s="5"/>
      <c r="N544" s="5"/>
      <c r="O544" s="5"/>
      <c r="P544" s="5"/>
      <c r="Q544" s="3"/>
    </row>
    <row r="545" spans="1:17" ht="21">
      <c r="A545" s="6"/>
      <c r="B545" s="53" t="s">
        <v>1902</v>
      </c>
      <c r="C545" s="11"/>
      <c r="D545" s="11"/>
      <c r="E545" s="5"/>
      <c r="F545" s="5"/>
      <c r="G545" s="11"/>
      <c r="H545" s="16"/>
      <c r="I545" s="5"/>
      <c r="J545" s="5"/>
      <c r="K545" s="5"/>
      <c r="L545" s="5"/>
      <c r="M545" s="5"/>
      <c r="N545" s="5"/>
      <c r="O545" s="5"/>
      <c r="P545" s="5"/>
      <c r="Q545" s="3"/>
    </row>
    <row r="546" spans="1:17" ht="21">
      <c r="A546" s="6"/>
      <c r="B546" s="30" t="s">
        <v>1435</v>
      </c>
      <c r="C546" s="11">
        <f>SUM(C547:C557)</f>
        <v>2993.77</v>
      </c>
      <c r="D546" s="11">
        <f>SUM(D547:D557)</f>
        <v>109063041.1</v>
      </c>
      <c r="E546" s="5"/>
      <c r="F546" s="5"/>
      <c r="G546" s="11">
        <f>SUM(G547:G557)</f>
        <v>2993.77</v>
      </c>
      <c r="H546" s="11">
        <f>SUM(H547:H557)</f>
        <v>109063041.1</v>
      </c>
      <c r="I546" s="5"/>
      <c r="J546" s="5"/>
      <c r="K546" s="5"/>
      <c r="L546" s="5"/>
      <c r="M546" s="5"/>
      <c r="N546" s="5"/>
      <c r="O546" s="5"/>
      <c r="P546" s="5"/>
      <c r="Q546" s="3"/>
    </row>
    <row r="547" spans="1:17" ht="10.5">
      <c r="A547" s="6" t="s">
        <v>131</v>
      </c>
      <c r="B547" s="27" t="s">
        <v>402</v>
      </c>
      <c r="C547" s="148">
        <v>329.85</v>
      </c>
      <c r="D547" s="148">
        <v>12016435.5</v>
      </c>
      <c r="E547" s="5"/>
      <c r="F547" s="5"/>
      <c r="G547" s="148">
        <v>329.85</v>
      </c>
      <c r="H547" s="148">
        <v>12016435.5</v>
      </c>
      <c r="I547" s="5"/>
      <c r="J547" s="5"/>
      <c r="K547" s="5"/>
      <c r="L547" s="5"/>
      <c r="M547" s="5"/>
      <c r="N547" s="5"/>
      <c r="O547" s="5"/>
      <c r="P547" s="5"/>
      <c r="Q547" s="3"/>
    </row>
    <row r="548" spans="1:17" ht="10.5">
      <c r="A548" s="6" t="s">
        <v>128</v>
      </c>
      <c r="B548" s="27" t="s">
        <v>403</v>
      </c>
      <c r="C548" s="148">
        <v>284.38</v>
      </c>
      <c r="D548" s="148">
        <v>10359963.4</v>
      </c>
      <c r="E548" s="5"/>
      <c r="F548" s="5"/>
      <c r="G548" s="148">
        <v>284.38</v>
      </c>
      <c r="H548" s="148">
        <v>10359963.4</v>
      </c>
      <c r="I548" s="5"/>
      <c r="J548" s="5"/>
      <c r="K548" s="5"/>
      <c r="L548" s="5"/>
      <c r="M548" s="5"/>
      <c r="N548" s="5"/>
      <c r="O548" s="5"/>
      <c r="P548" s="5"/>
      <c r="Q548" s="3"/>
    </row>
    <row r="549" spans="1:17" ht="10.5">
      <c r="A549" s="6" t="s">
        <v>129</v>
      </c>
      <c r="B549" s="27" t="s">
        <v>404</v>
      </c>
      <c r="C549" s="148">
        <v>384.27</v>
      </c>
      <c r="D549" s="148">
        <v>13998956.1</v>
      </c>
      <c r="E549" s="5"/>
      <c r="F549" s="5"/>
      <c r="G549" s="148">
        <v>384.27</v>
      </c>
      <c r="H549" s="148">
        <v>13998956.1</v>
      </c>
      <c r="I549" s="5"/>
      <c r="J549" s="5"/>
      <c r="K549" s="5"/>
      <c r="L549" s="5"/>
      <c r="M549" s="5"/>
      <c r="N549" s="5"/>
      <c r="O549" s="5"/>
      <c r="P549" s="5"/>
      <c r="Q549" s="3"/>
    </row>
    <row r="550" spans="1:17" ht="10.5">
      <c r="A550" s="6" t="s">
        <v>362</v>
      </c>
      <c r="B550" s="27" t="s">
        <v>1802</v>
      </c>
      <c r="C550" s="148">
        <v>289.92</v>
      </c>
      <c r="D550" s="148">
        <v>10561785.6</v>
      </c>
      <c r="E550" s="5"/>
      <c r="F550" s="5"/>
      <c r="G550" s="148">
        <v>289.92</v>
      </c>
      <c r="H550" s="148">
        <v>10561785.6</v>
      </c>
      <c r="I550" s="5"/>
      <c r="J550" s="5"/>
      <c r="K550" s="5"/>
      <c r="L550" s="5"/>
      <c r="M550" s="5"/>
      <c r="N550" s="5"/>
      <c r="O550" s="5"/>
      <c r="P550" s="5"/>
      <c r="Q550" s="3"/>
    </row>
    <row r="551" spans="1:17" ht="10.5">
      <c r="A551" s="6" t="s">
        <v>363</v>
      </c>
      <c r="B551" s="27" t="s">
        <v>1803</v>
      </c>
      <c r="C551" s="148">
        <v>323.1</v>
      </c>
      <c r="D551" s="148">
        <v>11770533</v>
      </c>
      <c r="E551" s="5"/>
      <c r="F551" s="5"/>
      <c r="G551" s="148">
        <v>323.1</v>
      </c>
      <c r="H551" s="148">
        <v>11770533</v>
      </c>
      <c r="I551" s="5"/>
      <c r="J551" s="5"/>
      <c r="K551" s="5"/>
      <c r="L551" s="5"/>
      <c r="M551" s="5"/>
      <c r="N551" s="5"/>
      <c r="O551" s="5"/>
      <c r="P551" s="5"/>
      <c r="Q551" s="3"/>
    </row>
    <row r="552" spans="1:17" ht="10.5">
      <c r="A552" s="6" t="s">
        <v>364</v>
      </c>
      <c r="B552" s="27" t="s">
        <v>1804</v>
      </c>
      <c r="C552" s="148">
        <v>326.8</v>
      </c>
      <c r="D552" s="148">
        <v>11905324</v>
      </c>
      <c r="E552" s="5"/>
      <c r="F552" s="5"/>
      <c r="G552" s="148">
        <v>326.8</v>
      </c>
      <c r="H552" s="148">
        <v>11905324</v>
      </c>
      <c r="I552" s="5"/>
      <c r="J552" s="5"/>
      <c r="K552" s="5"/>
      <c r="L552" s="5"/>
      <c r="M552" s="5"/>
      <c r="N552" s="5"/>
      <c r="O552" s="5"/>
      <c r="P552" s="5"/>
      <c r="Q552" s="3"/>
    </row>
    <row r="553" spans="1:17" ht="10.5">
      <c r="A553" s="6" t="s">
        <v>794</v>
      </c>
      <c r="B553" s="27" t="s">
        <v>1805</v>
      </c>
      <c r="C553" s="148">
        <v>133.3</v>
      </c>
      <c r="D553" s="148">
        <v>4856119</v>
      </c>
      <c r="E553" s="5"/>
      <c r="F553" s="5"/>
      <c r="G553" s="148">
        <v>133.3</v>
      </c>
      <c r="H553" s="148">
        <v>4856119</v>
      </c>
      <c r="I553" s="5"/>
      <c r="J553" s="5"/>
      <c r="K553" s="5"/>
      <c r="L553" s="5"/>
      <c r="M553" s="5"/>
      <c r="N553" s="5"/>
      <c r="O553" s="5"/>
      <c r="P553" s="5"/>
      <c r="Q553" s="3"/>
    </row>
    <row r="554" spans="1:17" ht="10.5">
      <c r="A554" s="6" t="s">
        <v>365</v>
      </c>
      <c r="B554" s="27" t="s">
        <v>1806</v>
      </c>
      <c r="C554" s="148">
        <v>246.4</v>
      </c>
      <c r="D554" s="148">
        <v>8976352</v>
      </c>
      <c r="E554" s="5"/>
      <c r="F554" s="5"/>
      <c r="G554" s="148">
        <v>246.4</v>
      </c>
      <c r="H554" s="148">
        <v>8976352</v>
      </c>
      <c r="I554" s="5"/>
      <c r="J554" s="5"/>
      <c r="K554" s="5"/>
      <c r="L554" s="5"/>
      <c r="M554" s="5"/>
      <c r="N554" s="5"/>
      <c r="O554" s="5"/>
      <c r="P554" s="5"/>
      <c r="Q554" s="3"/>
    </row>
    <row r="555" spans="1:17" ht="10.5">
      <c r="A555" s="6" t="s">
        <v>1297</v>
      </c>
      <c r="B555" s="27" t="s">
        <v>1807</v>
      </c>
      <c r="C555" s="148">
        <v>326.05</v>
      </c>
      <c r="D555" s="148">
        <v>11878001.5</v>
      </c>
      <c r="E555" s="5"/>
      <c r="F555" s="5"/>
      <c r="G555" s="148">
        <v>326.05</v>
      </c>
      <c r="H555" s="148">
        <v>11878001.5</v>
      </c>
      <c r="I555" s="5"/>
      <c r="J555" s="5"/>
      <c r="K555" s="5"/>
      <c r="L555" s="5"/>
      <c r="M555" s="5"/>
      <c r="N555" s="5"/>
      <c r="O555" s="5"/>
      <c r="P555" s="5"/>
      <c r="Q555" s="3"/>
    </row>
    <row r="556" spans="1:17" ht="10.5">
      <c r="A556" s="6" t="s">
        <v>366</v>
      </c>
      <c r="B556" s="27" t="s">
        <v>1808</v>
      </c>
      <c r="C556" s="148">
        <v>166</v>
      </c>
      <c r="D556" s="148">
        <v>6047380</v>
      </c>
      <c r="E556" s="5"/>
      <c r="F556" s="5"/>
      <c r="G556" s="148">
        <v>166</v>
      </c>
      <c r="H556" s="148">
        <v>6047380</v>
      </c>
      <c r="I556" s="5"/>
      <c r="J556" s="5"/>
      <c r="K556" s="5"/>
      <c r="L556" s="5"/>
      <c r="M556" s="5"/>
      <c r="N556" s="5"/>
      <c r="O556" s="5"/>
      <c r="P556" s="5"/>
      <c r="Q556" s="3"/>
    </row>
    <row r="557" spans="1:17" ht="10.5">
      <c r="A557" s="6" t="s">
        <v>367</v>
      </c>
      <c r="B557" s="27" t="s">
        <v>1809</v>
      </c>
      <c r="C557" s="148">
        <v>183.7</v>
      </c>
      <c r="D557" s="148">
        <v>6692191</v>
      </c>
      <c r="E557" s="5"/>
      <c r="F557" s="5"/>
      <c r="G557" s="148">
        <v>183.7</v>
      </c>
      <c r="H557" s="148">
        <v>6692191</v>
      </c>
      <c r="I557" s="5"/>
      <c r="J557" s="5"/>
      <c r="K557" s="5"/>
      <c r="L557" s="5"/>
      <c r="M557" s="5"/>
      <c r="N557" s="5"/>
      <c r="O557" s="5"/>
      <c r="P557" s="5"/>
      <c r="Q557" s="3"/>
    </row>
    <row r="558" spans="1:17" ht="10.5">
      <c r="A558" s="6"/>
      <c r="B558" s="29" t="s">
        <v>2000</v>
      </c>
      <c r="C558" s="13"/>
      <c r="D558" s="11"/>
      <c r="E558" s="5"/>
      <c r="F558" s="5"/>
      <c r="G558" s="13"/>
      <c r="H558" s="16"/>
      <c r="I558" s="5"/>
      <c r="J558" s="5"/>
      <c r="K558" s="5"/>
      <c r="L558" s="5"/>
      <c r="M558" s="5"/>
      <c r="N558" s="5"/>
      <c r="O558" s="5"/>
      <c r="P558" s="5"/>
      <c r="Q558" s="3"/>
    </row>
    <row r="559" spans="1:17" ht="21">
      <c r="A559" s="6"/>
      <c r="B559" s="53" t="s">
        <v>1904</v>
      </c>
      <c r="C559" s="13"/>
      <c r="D559" s="11"/>
      <c r="E559" s="5"/>
      <c r="F559" s="5"/>
      <c r="G559" s="13"/>
      <c r="H559" s="16"/>
      <c r="I559" s="5"/>
      <c r="J559" s="5"/>
      <c r="K559" s="5"/>
      <c r="L559" s="5"/>
      <c r="M559" s="5"/>
      <c r="N559" s="5"/>
      <c r="O559" s="5"/>
      <c r="P559" s="5"/>
      <c r="Q559" s="3"/>
    </row>
    <row r="560" spans="1:17" ht="21">
      <c r="A560" s="6"/>
      <c r="B560" s="30" t="s">
        <v>1509</v>
      </c>
      <c r="C560" s="11">
        <f>SUM(C561:C575)</f>
        <v>1472.68</v>
      </c>
      <c r="D560" s="11">
        <f>SUM(D561:D575)</f>
        <v>53649732.4</v>
      </c>
      <c r="E560" s="5"/>
      <c r="F560" s="5"/>
      <c r="G560" s="11">
        <f>SUM(G561:G575)</f>
        <v>1472.68</v>
      </c>
      <c r="H560" s="11">
        <f>SUM(H561:H575)</f>
        <v>53649732.4</v>
      </c>
      <c r="I560" s="5"/>
      <c r="J560" s="5"/>
      <c r="K560" s="5"/>
      <c r="L560" s="5"/>
      <c r="M560" s="5"/>
      <c r="N560" s="5"/>
      <c r="O560" s="5"/>
      <c r="P560" s="5"/>
      <c r="Q560" s="3"/>
    </row>
    <row r="561" spans="1:17" ht="10.5">
      <c r="A561" s="6" t="s">
        <v>83</v>
      </c>
      <c r="B561" s="6" t="s">
        <v>897</v>
      </c>
      <c r="C561" s="148">
        <v>335.46</v>
      </c>
      <c r="D561" s="148">
        <v>12220807.799999999</v>
      </c>
      <c r="E561" s="5"/>
      <c r="F561" s="5"/>
      <c r="G561" s="148">
        <v>335.46</v>
      </c>
      <c r="H561" s="148">
        <v>12220807.799999999</v>
      </c>
      <c r="I561" s="5"/>
      <c r="J561" s="5"/>
      <c r="K561" s="5"/>
      <c r="L561" s="5"/>
      <c r="M561" s="5"/>
      <c r="N561" s="5"/>
      <c r="O561" s="5"/>
      <c r="P561" s="5"/>
      <c r="Q561" s="3"/>
    </row>
    <row r="562" spans="1:17" ht="10.5">
      <c r="A562" s="6" t="s">
        <v>121</v>
      </c>
      <c r="B562" s="6" t="s">
        <v>895</v>
      </c>
      <c r="C562" s="148">
        <v>62.7</v>
      </c>
      <c r="D562" s="148">
        <v>2284161</v>
      </c>
      <c r="E562" s="5"/>
      <c r="F562" s="5"/>
      <c r="G562" s="148">
        <v>62.7</v>
      </c>
      <c r="H562" s="148">
        <v>2284161</v>
      </c>
      <c r="I562" s="5"/>
      <c r="J562" s="5"/>
      <c r="K562" s="5"/>
      <c r="L562" s="5"/>
      <c r="M562" s="5"/>
      <c r="N562" s="5"/>
      <c r="O562" s="5"/>
      <c r="P562" s="5"/>
      <c r="Q562" s="3"/>
    </row>
    <row r="563" spans="1:17" ht="10.5">
      <c r="A563" s="6" t="s">
        <v>84</v>
      </c>
      <c r="B563" s="6" t="s">
        <v>894</v>
      </c>
      <c r="C563" s="148">
        <v>30.61</v>
      </c>
      <c r="D563" s="148">
        <v>1115122.3</v>
      </c>
      <c r="E563" s="5"/>
      <c r="F563" s="5"/>
      <c r="G563" s="148">
        <v>30.61</v>
      </c>
      <c r="H563" s="148">
        <v>1115122.3</v>
      </c>
      <c r="I563" s="5"/>
      <c r="J563" s="5"/>
      <c r="K563" s="5"/>
      <c r="L563" s="5"/>
      <c r="M563" s="5"/>
      <c r="N563" s="5"/>
      <c r="O563" s="5"/>
      <c r="P563" s="5"/>
      <c r="Q563" s="3"/>
    </row>
    <row r="564" spans="1:17" ht="10.5">
      <c r="A564" s="6" t="s">
        <v>85</v>
      </c>
      <c r="B564" s="6" t="s">
        <v>896</v>
      </c>
      <c r="C564" s="148">
        <v>69.78</v>
      </c>
      <c r="D564" s="148">
        <v>2542085.4</v>
      </c>
      <c r="E564" s="5"/>
      <c r="F564" s="5"/>
      <c r="G564" s="148">
        <v>69.78</v>
      </c>
      <c r="H564" s="148">
        <v>2542085.4</v>
      </c>
      <c r="I564" s="5"/>
      <c r="J564" s="5"/>
      <c r="K564" s="5"/>
      <c r="L564" s="5"/>
      <c r="M564" s="5"/>
      <c r="N564" s="5"/>
      <c r="O564" s="5"/>
      <c r="P564" s="5"/>
      <c r="Q564" s="3"/>
    </row>
    <row r="565" spans="1:17" ht="10.5">
      <c r="A565" s="6" t="s">
        <v>1353</v>
      </c>
      <c r="B565" s="6" t="s">
        <v>893</v>
      </c>
      <c r="C565" s="148">
        <v>107.79</v>
      </c>
      <c r="D565" s="148">
        <v>3926789.7</v>
      </c>
      <c r="E565" s="5"/>
      <c r="F565" s="5"/>
      <c r="G565" s="148">
        <v>107.79</v>
      </c>
      <c r="H565" s="148">
        <v>3926789.7</v>
      </c>
      <c r="I565" s="5"/>
      <c r="J565" s="5"/>
      <c r="K565" s="5"/>
      <c r="L565" s="5"/>
      <c r="M565" s="5"/>
      <c r="N565" s="5"/>
      <c r="O565" s="5"/>
      <c r="P565" s="5"/>
      <c r="Q565" s="3"/>
    </row>
    <row r="566" spans="1:17" ht="10.5">
      <c r="A566" s="6" t="s">
        <v>86</v>
      </c>
      <c r="B566" s="6" t="s">
        <v>898</v>
      </c>
      <c r="C566" s="148">
        <v>79.34</v>
      </c>
      <c r="D566" s="148">
        <v>2890356.2</v>
      </c>
      <c r="E566" s="5"/>
      <c r="F566" s="5"/>
      <c r="G566" s="148">
        <v>79.34</v>
      </c>
      <c r="H566" s="148">
        <v>2890356.2</v>
      </c>
      <c r="I566" s="5"/>
      <c r="J566" s="5"/>
      <c r="K566" s="5"/>
      <c r="L566" s="5"/>
      <c r="M566" s="5"/>
      <c r="N566" s="5"/>
      <c r="O566" s="5"/>
      <c r="P566" s="5"/>
      <c r="Q566" s="3"/>
    </row>
    <row r="567" spans="1:17" ht="10.5">
      <c r="A567" s="6" t="s">
        <v>87</v>
      </c>
      <c r="B567" s="6" t="s">
        <v>899</v>
      </c>
      <c r="C567" s="148">
        <v>33.35</v>
      </c>
      <c r="D567" s="148">
        <v>1214940.5</v>
      </c>
      <c r="E567" s="5"/>
      <c r="F567" s="5"/>
      <c r="G567" s="148">
        <v>33.35</v>
      </c>
      <c r="H567" s="148">
        <v>1214940.5</v>
      </c>
      <c r="I567" s="5"/>
      <c r="J567" s="5"/>
      <c r="K567" s="5"/>
      <c r="L567" s="5"/>
      <c r="M567" s="5"/>
      <c r="N567" s="5"/>
      <c r="O567" s="5"/>
      <c r="P567" s="5"/>
      <c r="Q567" s="3"/>
    </row>
    <row r="568" spans="1:17" ht="10.5">
      <c r="A568" s="6" t="s">
        <v>88</v>
      </c>
      <c r="B568" s="6" t="s">
        <v>892</v>
      </c>
      <c r="C568" s="148">
        <v>147.87</v>
      </c>
      <c r="D568" s="148">
        <v>5386904.100000001</v>
      </c>
      <c r="E568" s="5"/>
      <c r="F568" s="5"/>
      <c r="G568" s="148">
        <v>147.87</v>
      </c>
      <c r="H568" s="148">
        <v>5386904.100000001</v>
      </c>
      <c r="I568" s="5"/>
      <c r="J568" s="5"/>
      <c r="K568" s="5"/>
      <c r="L568" s="5"/>
      <c r="M568" s="5"/>
      <c r="N568" s="5"/>
      <c r="O568" s="5"/>
      <c r="P568" s="5"/>
      <c r="Q568" s="3"/>
    </row>
    <row r="569" spans="1:17" ht="10.5">
      <c r="A569" s="6" t="s">
        <v>89</v>
      </c>
      <c r="B569" s="6" t="s">
        <v>901</v>
      </c>
      <c r="C569" s="148">
        <v>35.4</v>
      </c>
      <c r="D569" s="148">
        <v>1289622</v>
      </c>
      <c r="E569" s="5"/>
      <c r="F569" s="5"/>
      <c r="G569" s="148">
        <v>35.4</v>
      </c>
      <c r="H569" s="148">
        <v>1289622</v>
      </c>
      <c r="I569" s="5"/>
      <c r="J569" s="5"/>
      <c r="K569" s="5"/>
      <c r="L569" s="5"/>
      <c r="M569" s="5"/>
      <c r="N569" s="5"/>
      <c r="O569" s="5"/>
      <c r="P569" s="5"/>
      <c r="Q569" s="3"/>
    </row>
    <row r="570" spans="1:17" ht="10.5">
      <c r="A570" s="6" t="s">
        <v>90</v>
      </c>
      <c r="B570" s="6" t="s">
        <v>900</v>
      </c>
      <c r="C570" s="148">
        <v>89.97</v>
      </c>
      <c r="D570" s="148">
        <v>3277607.1</v>
      </c>
      <c r="E570" s="5"/>
      <c r="F570" s="5"/>
      <c r="G570" s="148">
        <v>89.97</v>
      </c>
      <c r="H570" s="148">
        <v>3277607.1</v>
      </c>
      <c r="I570" s="5"/>
      <c r="J570" s="5"/>
      <c r="K570" s="5"/>
      <c r="L570" s="5"/>
      <c r="M570" s="5"/>
      <c r="N570" s="5"/>
      <c r="O570" s="5"/>
      <c r="P570" s="5"/>
      <c r="Q570" s="3"/>
    </row>
    <row r="571" spans="1:17" ht="10.5">
      <c r="A571" s="6" t="s">
        <v>91</v>
      </c>
      <c r="B571" s="6" t="s">
        <v>1333</v>
      </c>
      <c r="C571" s="148">
        <v>144.5</v>
      </c>
      <c r="D571" s="148">
        <v>5264135</v>
      </c>
      <c r="E571" s="5"/>
      <c r="F571" s="5"/>
      <c r="G571" s="148">
        <v>144.5</v>
      </c>
      <c r="H571" s="148">
        <v>5264135</v>
      </c>
      <c r="I571" s="5"/>
      <c r="J571" s="5"/>
      <c r="K571" s="5"/>
      <c r="L571" s="5"/>
      <c r="M571" s="5"/>
      <c r="N571" s="5"/>
      <c r="O571" s="5"/>
      <c r="P571" s="5"/>
      <c r="Q571" s="3"/>
    </row>
    <row r="572" spans="1:17" ht="10.5">
      <c r="A572" s="6" t="s">
        <v>92</v>
      </c>
      <c r="B572" s="6" t="s">
        <v>1334</v>
      </c>
      <c r="C572" s="148">
        <v>92.8</v>
      </c>
      <c r="D572" s="148">
        <v>3380704</v>
      </c>
      <c r="E572" s="5"/>
      <c r="F572" s="5"/>
      <c r="G572" s="148">
        <v>92.8</v>
      </c>
      <c r="H572" s="148">
        <v>3380704</v>
      </c>
      <c r="I572" s="5"/>
      <c r="J572" s="5"/>
      <c r="K572" s="5"/>
      <c r="L572" s="5"/>
      <c r="M572" s="5"/>
      <c r="N572" s="5"/>
      <c r="O572" s="5"/>
      <c r="P572" s="5"/>
      <c r="Q572" s="3"/>
    </row>
    <row r="573" spans="1:17" ht="10.5">
      <c r="A573" s="6" t="s">
        <v>93</v>
      </c>
      <c r="B573" s="6" t="s">
        <v>1336</v>
      </c>
      <c r="C573" s="148">
        <v>31.16</v>
      </c>
      <c r="D573" s="148">
        <v>1135158.8</v>
      </c>
      <c r="E573" s="5"/>
      <c r="F573" s="5"/>
      <c r="G573" s="148">
        <v>31.16</v>
      </c>
      <c r="H573" s="148">
        <v>1135158.8</v>
      </c>
      <c r="I573" s="5"/>
      <c r="J573" s="5"/>
      <c r="K573" s="5"/>
      <c r="L573" s="5"/>
      <c r="M573" s="5"/>
      <c r="N573" s="5"/>
      <c r="O573" s="5"/>
      <c r="P573" s="5"/>
      <c r="Q573" s="3"/>
    </row>
    <row r="574" spans="1:17" ht="10.5">
      <c r="A574" s="6" t="s">
        <v>94</v>
      </c>
      <c r="B574" s="6" t="s">
        <v>1337</v>
      </c>
      <c r="C574" s="148">
        <v>106.25</v>
      </c>
      <c r="D574" s="148">
        <v>3870687.5</v>
      </c>
      <c r="E574" s="5"/>
      <c r="F574" s="5"/>
      <c r="G574" s="148">
        <v>106.25</v>
      </c>
      <c r="H574" s="148">
        <v>3870687.5</v>
      </c>
      <c r="I574" s="5"/>
      <c r="J574" s="5"/>
      <c r="K574" s="5"/>
      <c r="L574" s="5"/>
      <c r="M574" s="5"/>
      <c r="N574" s="5"/>
      <c r="O574" s="5"/>
      <c r="P574" s="5"/>
      <c r="Q574" s="3"/>
    </row>
    <row r="575" spans="1:17" ht="10.5">
      <c r="A575" s="6" t="s">
        <v>95</v>
      </c>
      <c r="B575" s="6" t="s">
        <v>1335</v>
      </c>
      <c r="C575" s="148">
        <v>105.7</v>
      </c>
      <c r="D575" s="148">
        <v>3850651</v>
      </c>
      <c r="E575" s="5"/>
      <c r="F575" s="5"/>
      <c r="G575" s="148">
        <v>105.7</v>
      </c>
      <c r="H575" s="148">
        <v>3850651</v>
      </c>
      <c r="I575" s="5"/>
      <c r="J575" s="5"/>
      <c r="K575" s="5"/>
      <c r="L575" s="5"/>
      <c r="M575" s="5"/>
      <c r="N575" s="5"/>
      <c r="O575" s="5"/>
      <c r="P575" s="5"/>
      <c r="Q575" s="3"/>
    </row>
    <row r="576" spans="1:17" ht="30.75" customHeight="1">
      <c r="A576" s="6"/>
      <c r="B576" s="12" t="s">
        <v>890</v>
      </c>
      <c r="C576" s="11"/>
      <c r="D576" s="11"/>
      <c r="E576" s="5"/>
      <c r="F576" s="5"/>
      <c r="G576" s="11"/>
      <c r="H576" s="16"/>
      <c r="I576" s="5"/>
      <c r="J576" s="5"/>
      <c r="K576" s="5"/>
      <c r="L576" s="5"/>
      <c r="M576" s="5"/>
      <c r="N576" s="5"/>
      <c r="O576" s="5"/>
      <c r="P576" s="5"/>
      <c r="Q576" s="3"/>
    </row>
    <row r="577" spans="1:17" ht="21">
      <c r="A577" s="6"/>
      <c r="B577" s="1" t="s">
        <v>902</v>
      </c>
      <c r="C577" s="11">
        <f>SUM(C578:C584)</f>
        <v>821.26</v>
      </c>
      <c r="D577" s="11">
        <f>SUM(D578:D584)</f>
        <v>29918501.799999997</v>
      </c>
      <c r="E577" s="5"/>
      <c r="F577" s="5"/>
      <c r="G577" s="11">
        <f>SUM(G578:G584)</f>
        <v>821.26</v>
      </c>
      <c r="H577" s="11">
        <f>SUM(H578:H584)</f>
        <v>29918501.799999997</v>
      </c>
      <c r="I577" s="5"/>
      <c r="J577" s="5"/>
      <c r="K577" s="5"/>
      <c r="L577" s="5"/>
      <c r="M577" s="5"/>
      <c r="N577" s="5"/>
      <c r="O577" s="5"/>
      <c r="P577" s="5"/>
      <c r="Q577" s="3"/>
    </row>
    <row r="578" spans="1:17" ht="10.5">
      <c r="A578" s="6" t="s">
        <v>96</v>
      </c>
      <c r="B578" s="27" t="s">
        <v>2043</v>
      </c>
      <c r="C578" s="148">
        <v>32.5</v>
      </c>
      <c r="D578" s="148">
        <v>1183975</v>
      </c>
      <c r="E578" s="5"/>
      <c r="F578" s="5"/>
      <c r="G578" s="148">
        <v>32.5</v>
      </c>
      <c r="H578" s="148">
        <v>1183975</v>
      </c>
      <c r="I578" s="5"/>
      <c r="J578" s="5"/>
      <c r="K578" s="5"/>
      <c r="L578" s="5"/>
      <c r="M578" s="5"/>
      <c r="N578" s="5"/>
      <c r="O578" s="5"/>
      <c r="P578" s="5"/>
      <c r="Q578" s="3"/>
    </row>
    <row r="579" spans="1:17" ht="10.5">
      <c r="A579" s="6" t="s">
        <v>97</v>
      </c>
      <c r="B579" s="27" t="s">
        <v>1885</v>
      </c>
      <c r="C579" s="148">
        <v>21.42</v>
      </c>
      <c r="D579" s="148">
        <v>780330.6</v>
      </c>
      <c r="E579" s="5"/>
      <c r="F579" s="5"/>
      <c r="G579" s="148">
        <v>21.42</v>
      </c>
      <c r="H579" s="148">
        <v>780330.6</v>
      </c>
      <c r="I579" s="5"/>
      <c r="J579" s="5"/>
      <c r="K579" s="5"/>
      <c r="L579" s="5"/>
      <c r="M579" s="5"/>
      <c r="N579" s="5"/>
      <c r="O579" s="5"/>
      <c r="P579" s="5"/>
      <c r="Q579" s="3"/>
    </row>
    <row r="580" spans="1:17" ht="10.5">
      <c r="A580" s="6" t="s">
        <v>98</v>
      </c>
      <c r="B580" s="27" t="s">
        <v>1886</v>
      </c>
      <c r="C580" s="148">
        <v>75.6</v>
      </c>
      <c r="D580" s="148">
        <v>2754108</v>
      </c>
      <c r="E580" s="5"/>
      <c r="F580" s="5"/>
      <c r="G580" s="148">
        <v>75.6</v>
      </c>
      <c r="H580" s="148">
        <v>2754108</v>
      </c>
      <c r="I580" s="5"/>
      <c r="J580" s="5"/>
      <c r="K580" s="5"/>
      <c r="L580" s="5"/>
      <c r="M580" s="5"/>
      <c r="N580" s="5"/>
      <c r="O580" s="5"/>
      <c r="P580" s="5"/>
      <c r="Q580" s="3"/>
    </row>
    <row r="581" spans="1:17" ht="10.5">
      <c r="A581" s="6" t="s">
        <v>99</v>
      </c>
      <c r="B581" s="27" t="s">
        <v>1887</v>
      </c>
      <c r="C581" s="148">
        <v>252.39</v>
      </c>
      <c r="D581" s="148">
        <v>9194567.7</v>
      </c>
      <c r="E581" s="5"/>
      <c r="F581" s="5"/>
      <c r="G581" s="148">
        <v>252.39</v>
      </c>
      <c r="H581" s="148">
        <v>9194567.7</v>
      </c>
      <c r="I581" s="5"/>
      <c r="J581" s="5"/>
      <c r="K581" s="5"/>
      <c r="L581" s="5"/>
      <c r="M581" s="5"/>
      <c r="N581" s="5"/>
      <c r="O581" s="5"/>
      <c r="P581" s="5"/>
      <c r="Q581" s="3"/>
    </row>
    <row r="582" spans="1:17" ht="10.5">
      <c r="A582" s="6" t="s">
        <v>100</v>
      </c>
      <c r="B582" s="27" t="s">
        <v>1888</v>
      </c>
      <c r="C582" s="148">
        <v>55.03</v>
      </c>
      <c r="D582" s="148">
        <v>2004742.9</v>
      </c>
      <c r="E582" s="5"/>
      <c r="F582" s="5"/>
      <c r="G582" s="148">
        <v>55.03</v>
      </c>
      <c r="H582" s="148">
        <v>2004742.9</v>
      </c>
      <c r="I582" s="5"/>
      <c r="J582" s="5"/>
      <c r="K582" s="5"/>
      <c r="L582" s="5"/>
      <c r="M582" s="5"/>
      <c r="N582" s="5"/>
      <c r="O582" s="5"/>
      <c r="P582" s="5"/>
      <c r="Q582" s="3"/>
    </row>
    <row r="583" spans="1:17" ht="10.5">
      <c r="A583" s="6" t="s">
        <v>791</v>
      </c>
      <c r="B583" s="27" t="s">
        <v>1889</v>
      </c>
      <c r="C583" s="148">
        <v>42.9</v>
      </c>
      <c r="D583" s="148">
        <v>1562847</v>
      </c>
      <c r="E583" s="5"/>
      <c r="F583" s="5"/>
      <c r="G583" s="148">
        <v>42.9</v>
      </c>
      <c r="H583" s="148">
        <v>1562847</v>
      </c>
      <c r="I583" s="5"/>
      <c r="J583" s="5"/>
      <c r="K583" s="5"/>
      <c r="L583" s="5"/>
      <c r="M583" s="5"/>
      <c r="N583" s="5"/>
      <c r="O583" s="5"/>
      <c r="P583" s="5"/>
      <c r="Q583" s="3"/>
    </row>
    <row r="584" spans="1:17" ht="10.5">
      <c r="A584" s="6" t="s">
        <v>790</v>
      </c>
      <c r="B584" s="27" t="s">
        <v>1890</v>
      </c>
      <c r="C584" s="148">
        <v>341.42</v>
      </c>
      <c r="D584" s="148">
        <v>12437930.6</v>
      </c>
      <c r="E584" s="5"/>
      <c r="F584" s="5"/>
      <c r="G584" s="148">
        <v>341.42</v>
      </c>
      <c r="H584" s="148">
        <v>12437930.6</v>
      </c>
      <c r="I584" s="5"/>
      <c r="J584" s="5"/>
      <c r="K584" s="5"/>
      <c r="L584" s="5"/>
      <c r="M584" s="5"/>
      <c r="N584" s="5"/>
      <c r="O584" s="5"/>
      <c r="P584" s="5"/>
      <c r="Q584" s="3"/>
    </row>
    <row r="585" spans="1:17" ht="10.5">
      <c r="A585" s="6"/>
      <c r="B585" s="29" t="s">
        <v>1913</v>
      </c>
      <c r="C585" s="13"/>
      <c r="D585" s="11"/>
      <c r="E585" s="5"/>
      <c r="F585" s="5"/>
      <c r="G585" s="13"/>
      <c r="H585" s="16"/>
      <c r="I585" s="5"/>
      <c r="J585" s="5"/>
      <c r="K585" s="5"/>
      <c r="L585" s="5"/>
      <c r="M585" s="5"/>
      <c r="N585" s="5"/>
      <c r="O585" s="5"/>
      <c r="P585" s="5"/>
      <c r="Q585" s="3"/>
    </row>
    <row r="586" spans="1:17" ht="21">
      <c r="A586" s="6"/>
      <c r="B586" s="53" t="s">
        <v>1834</v>
      </c>
      <c r="C586" s="11"/>
      <c r="D586" s="11"/>
      <c r="E586" s="5"/>
      <c r="F586" s="5"/>
      <c r="G586" s="11"/>
      <c r="H586" s="16"/>
      <c r="I586" s="5"/>
      <c r="J586" s="5"/>
      <c r="K586" s="5"/>
      <c r="L586" s="5"/>
      <c r="M586" s="5"/>
      <c r="N586" s="5"/>
      <c r="O586" s="5"/>
      <c r="P586" s="5"/>
      <c r="Q586" s="3"/>
    </row>
    <row r="587" spans="1:17" ht="21">
      <c r="A587" s="6"/>
      <c r="B587" s="30" t="s">
        <v>1350</v>
      </c>
      <c r="C587" s="11">
        <f>SUM(C588:C592)</f>
        <v>600.86</v>
      </c>
      <c r="D587" s="11">
        <f>SUM(D588:D592)</f>
        <v>21889329.800000004</v>
      </c>
      <c r="E587" s="5"/>
      <c r="F587" s="5"/>
      <c r="G587" s="11">
        <f>SUM(G588:G592)</f>
        <v>600.86</v>
      </c>
      <c r="H587" s="11">
        <f>SUM(H588:H592)</f>
        <v>21889329.800000004</v>
      </c>
      <c r="I587" s="5"/>
      <c r="J587" s="5"/>
      <c r="K587" s="5"/>
      <c r="L587" s="5"/>
      <c r="M587" s="5"/>
      <c r="N587" s="5"/>
      <c r="O587" s="5"/>
      <c r="P587" s="5"/>
      <c r="Q587" s="3"/>
    </row>
    <row r="588" spans="1:17" ht="10.5">
      <c r="A588" s="6" t="s">
        <v>122</v>
      </c>
      <c r="B588" s="27" t="s">
        <v>1810</v>
      </c>
      <c r="C588" s="148">
        <v>87.2</v>
      </c>
      <c r="D588" s="148">
        <v>3176696</v>
      </c>
      <c r="E588" s="5"/>
      <c r="F588" s="5"/>
      <c r="G588" s="148">
        <v>87.2</v>
      </c>
      <c r="H588" s="148">
        <v>3176696</v>
      </c>
      <c r="I588" s="5"/>
      <c r="J588" s="5"/>
      <c r="K588" s="5"/>
      <c r="L588" s="5"/>
      <c r="M588" s="5"/>
      <c r="N588" s="5"/>
      <c r="O588" s="5"/>
      <c r="P588" s="5"/>
      <c r="Q588" s="3"/>
    </row>
    <row r="589" spans="1:17" ht="10.5">
      <c r="A589" s="6" t="s">
        <v>795</v>
      </c>
      <c r="B589" s="27" t="s">
        <v>1811</v>
      </c>
      <c r="C589" s="148">
        <v>45.31</v>
      </c>
      <c r="D589" s="148">
        <v>1650643.3</v>
      </c>
      <c r="E589" s="5"/>
      <c r="F589" s="5"/>
      <c r="G589" s="148">
        <v>45.31</v>
      </c>
      <c r="H589" s="148">
        <v>1650643.3</v>
      </c>
      <c r="I589" s="5"/>
      <c r="J589" s="5"/>
      <c r="K589" s="5"/>
      <c r="L589" s="5"/>
      <c r="M589" s="5"/>
      <c r="N589" s="5"/>
      <c r="O589" s="5"/>
      <c r="P589" s="5"/>
      <c r="Q589" s="3"/>
    </row>
    <row r="590" spans="1:17" ht="10.5">
      <c r="A590" s="6" t="s">
        <v>120</v>
      </c>
      <c r="B590" s="27" t="s">
        <v>1812</v>
      </c>
      <c r="C590" s="148">
        <v>207</v>
      </c>
      <c r="D590" s="148">
        <v>7541010</v>
      </c>
      <c r="E590" s="5"/>
      <c r="F590" s="5"/>
      <c r="G590" s="148">
        <v>207</v>
      </c>
      <c r="H590" s="148">
        <v>7541010</v>
      </c>
      <c r="I590" s="5"/>
      <c r="J590" s="5"/>
      <c r="K590" s="5"/>
      <c r="L590" s="5"/>
      <c r="M590" s="5"/>
      <c r="N590" s="5"/>
      <c r="O590" s="5"/>
      <c r="P590" s="5"/>
      <c r="Q590" s="3"/>
    </row>
    <row r="591" spans="1:17" ht="10.5">
      <c r="A591" s="6" t="s">
        <v>101</v>
      </c>
      <c r="B591" s="27" t="s">
        <v>1813</v>
      </c>
      <c r="C591" s="148">
        <v>195.48</v>
      </c>
      <c r="D591" s="148">
        <v>7121336.4</v>
      </c>
      <c r="E591" s="5"/>
      <c r="F591" s="5"/>
      <c r="G591" s="148">
        <v>195.48</v>
      </c>
      <c r="H591" s="148">
        <v>7121336.4</v>
      </c>
      <c r="I591" s="5"/>
      <c r="J591" s="5"/>
      <c r="K591" s="5"/>
      <c r="L591" s="5"/>
      <c r="M591" s="5"/>
      <c r="N591" s="5"/>
      <c r="O591" s="5"/>
      <c r="P591" s="5"/>
      <c r="Q591" s="3"/>
    </row>
    <row r="592" spans="1:17" ht="10.5">
      <c r="A592" s="6" t="s">
        <v>102</v>
      </c>
      <c r="B592" s="27" t="s">
        <v>1814</v>
      </c>
      <c r="C592" s="148">
        <v>65.87</v>
      </c>
      <c r="D592" s="148">
        <v>2399644.1</v>
      </c>
      <c r="E592" s="5"/>
      <c r="F592" s="5"/>
      <c r="G592" s="148">
        <v>65.87</v>
      </c>
      <c r="H592" s="148">
        <v>2399644.1</v>
      </c>
      <c r="I592" s="5"/>
      <c r="J592" s="5"/>
      <c r="K592" s="5"/>
      <c r="L592" s="5"/>
      <c r="M592" s="5"/>
      <c r="N592" s="5"/>
      <c r="O592" s="5"/>
      <c r="P592" s="5"/>
      <c r="Q592" s="3"/>
    </row>
    <row r="593" spans="1:17" ht="21">
      <c r="A593" s="6"/>
      <c r="B593" s="12" t="s">
        <v>889</v>
      </c>
      <c r="C593" s="11"/>
      <c r="D593" s="11"/>
      <c r="E593" s="5"/>
      <c r="F593" s="5"/>
      <c r="G593" s="11"/>
      <c r="H593" s="16"/>
      <c r="I593" s="5"/>
      <c r="J593" s="5"/>
      <c r="K593" s="5"/>
      <c r="L593" s="5"/>
      <c r="M593" s="5"/>
      <c r="N593" s="5"/>
      <c r="O593" s="5"/>
      <c r="P593" s="5"/>
      <c r="Q593" s="3"/>
    </row>
    <row r="594" spans="1:17" ht="21">
      <c r="A594" s="6"/>
      <c r="B594" s="1" t="s">
        <v>1572</v>
      </c>
      <c r="C594" s="11">
        <f>SUM(C595:C598)</f>
        <v>553.88</v>
      </c>
      <c r="D594" s="11">
        <f>SUM(D595:D598)</f>
        <v>20177848.4</v>
      </c>
      <c r="E594" s="5"/>
      <c r="F594" s="5"/>
      <c r="G594" s="11">
        <f>SUM(G595:G598)</f>
        <v>553.88</v>
      </c>
      <c r="H594" s="11">
        <f>SUM(H595:H598)</f>
        <v>20177848.4</v>
      </c>
      <c r="I594" s="5"/>
      <c r="J594" s="5"/>
      <c r="K594" s="5"/>
      <c r="L594" s="5"/>
      <c r="M594" s="5"/>
      <c r="N594" s="5"/>
      <c r="O594" s="5"/>
      <c r="P594" s="5"/>
      <c r="Q594" s="3"/>
    </row>
    <row r="595" spans="1:17" ht="10.5">
      <c r="A595" s="6" t="s">
        <v>103</v>
      </c>
      <c r="B595" s="27" t="s">
        <v>2119</v>
      </c>
      <c r="C595" s="148">
        <v>104.9</v>
      </c>
      <c r="D595" s="148">
        <v>3821507</v>
      </c>
      <c r="E595" s="5"/>
      <c r="F595" s="5"/>
      <c r="G595" s="148">
        <v>104.9</v>
      </c>
      <c r="H595" s="148">
        <v>3821507</v>
      </c>
      <c r="I595" s="5"/>
      <c r="J595" s="5"/>
      <c r="K595" s="5"/>
      <c r="L595" s="5"/>
      <c r="M595" s="5"/>
      <c r="N595" s="5"/>
      <c r="O595" s="5"/>
      <c r="P595" s="5"/>
      <c r="Q595" s="3"/>
    </row>
    <row r="596" spans="1:17" ht="10.5">
      <c r="A596" s="6" t="s">
        <v>1298</v>
      </c>
      <c r="B596" s="27" t="s">
        <v>2120</v>
      </c>
      <c r="C596" s="148">
        <v>20.4</v>
      </c>
      <c r="D596" s="148">
        <v>743172</v>
      </c>
      <c r="E596" s="5"/>
      <c r="F596" s="5"/>
      <c r="G596" s="148">
        <v>20.4</v>
      </c>
      <c r="H596" s="148">
        <v>743172</v>
      </c>
      <c r="I596" s="5"/>
      <c r="J596" s="5"/>
      <c r="K596" s="5"/>
      <c r="L596" s="5"/>
      <c r="M596" s="5"/>
      <c r="N596" s="5"/>
      <c r="O596" s="5"/>
      <c r="P596" s="5"/>
      <c r="Q596" s="3"/>
    </row>
    <row r="597" spans="1:17" ht="10.5">
      <c r="A597" s="6" t="s">
        <v>104</v>
      </c>
      <c r="B597" s="27" t="s">
        <v>447</v>
      </c>
      <c r="C597" s="148">
        <v>97.87</v>
      </c>
      <c r="D597" s="148">
        <v>3565404.1</v>
      </c>
      <c r="E597" s="5"/>
      <c r="F597" s="5"/>
      <c r="G597" s="148">
        <v>97.87</v>
      </c>
      <c r="H597" s="148">
        <v>3565404.1</v>
      </c>
      <c r="I597" s="5"/>
      <c r="J597" s="5"/>
      <c r="K597" s="5"/>
      <c r="L597" s="5"/>
      <c r="M597" s="5"/>
      <c r="N597" s="5"/>
      <c r="O597" s="5"/>
      <c r="P597" s="5"/>
      <c r="Q597" s="3"/>
    </row>
    <row r="598" spans="1:17" ht="10.5">
      <c r="A598" s="6" t="s">
        <v>105</v>
      </c>
      <c r="B598" s="27" t="s">
        <v>448</v>
      </c>
      <c r="C598" s="148">
        <v>330.71</v>
      </c>
      <c r="D598" s="148">
        <v>12047765.3</v>
      </c>
      <c r="E598" s="5"/>
      <c r="F598" s="5"/>
      <c r="G598" s="148">
        <v>330.71</v>
      </c>
      <c r="H598" s="148">
        <v>12047765.3</v>
      </c>
      <c r="I598" s="5"/>
      <c r="J598" s="5"/>
      <c r="K598" s="5"/>
      <c r="L598" s="5"/>
      <c r="M598" s="5"/>
      <c r="N598" s="5"/>
      <c r="O598" s="5"/>
      <c r="P598" s="5"/>
      <c r="Q598" s="3"/>
    </row>
    <row r="599" spans="1:17" ht="10.5">
      <c r="A599" s="6"/>
      <c r="B599" s="12" t="s">
        <v>202</v>
      </c>
      <c r="C599" s="13"/>
      <c r="D599" s="11"/>
      <c r="E599" s="5"/>
      <c r="F599" s="5"/>
      <c r="G599" s="13"/>
      <c r="H599" s="16"/>
      <c r="I599" s="5"/>
      <c r="J599" s="5"/>
      <c r="K599" s="5"/>
      <c r="L599" s="5"/>
      <c r="M599" s="5"/>
      <c r="N599" s="5"/>
      <c r="O599" s="5"/>
      <c r="P599" s="5"/>
      <c r="Q599" s="3"/>
    </row>
    <row r="600" spans="1:17" ht="27" customHeight="1">
      <c r="A600" s="6"/>
      <c r="B600" s="193" t="s">
        <v>181</v>
      </c>
      <c r="C600" s="11"/>
      <c r="D600" s="11"/>
      <c r="E600" s="5"/>
      <c r="F600" s="5"/>
      <c r="G600" s="11"/>
      <c r="H600" s="16"/>
      <c r="I600" s="5"/>
      <c r="J600" s="5"/>
      <c r="K600" s="5"/>
      <c r="L600" s="5"/>
      <c r="M600" s="5"/>
      <c r="N600" s="5"/>
      <c r="O600" s="5"/>
      <c r="P600" s="5"/>
      <c r="Q600" s="3"/>
    </row>
    <row r="601" spans="1:17" ht="21">
      <c r="A601" s="6"/>
      <c r="B601" s="63" t="s">
        <v>489</v>
      </c>
      <c r="C601" s="11">
        <f>SUM(C602:C616)</f>
        <v>2495.0800000000004</v>
      </c>
      <c r="D601" s="11">
        <f>SUM(D602:D616)</f>
        <v>88301102.05999999</v>
      </c>
      <c r="E601" s="11"/>
      <c r="F601" s="11"/>
      <c r="G601" s="11">
        <f>SUM(G602:G616)</f>
        <v>2495.0800000000004</v>
      </c>
      <c r="H601" s="11">
        <f>SUM(H602:H616)</f>
        <v>88301102.05999999</v>
      </c>
      <c r="I601" s="5"/>
      <c r="J601" s="5"/>
      <c r="K601" s="5"/>
      <c r="L601" s="5"/>
      <c r="M601" s="5"/>
      <c r="N601" s="5"/>
      <c r="O601" s="5"/>
      <c r="P601" s="5"/>
      <c r="Q601" s="3"/>
    </row>
    <row r="602" spans="1:17" ht="10.5">
      <c r="A602" s="6" t="s">
        <v>106</v>
      </c>
      <c r="B602" s="27" t="s">
        <v>534</v>
      </c>
      <c r="C602" s="148">
        <v>35.96</v>
      </c>
      <c r="D602" s="11">
        <v>1295557.18</v>
      </c>
      <c r="E602" s="5"/>
      <c r="F602" s="5"/>
      <c r="G602" s="148">
        <v>35.96</v>
      </c>
      <c r="H602" s="11">
        <v>1295557.18</v>
      </c>
      <c r="I602" s="5"/>
      <c r="J602" s="5"/>
      <c r="K602" s="5"/>
      <c r="L602" s="5"/>
      <c r="M602" s="5"/>
      <c r="N602" s="5"/>
      <c r="O602" s="5"/>
      <c r="P602" s="5"/>
      <c r="Q602" s="3"/>
    </row>
    <row r="603" spans="1:17" ht="10.5">
      <c r="A603" s="6" t="s">
        <v>107</v>
      </c>
      <c r="B603" s="27" t="s">
        <v>535</v>
      </c>
      <c r="C603" s="148">
        <v>122.5</v>
      </c>
      <c r="D603" s="11">
        <v>4160783.15</v>
      </c>
      <c r="E603" s="5"/>
      <c r="F603" s="5"/>
      <c r="G603" s="148">
        <v>122.5</v>
      </c>
      <c r="H603" s="11">
        <v>4160783.15</v>
      </c>
      <c r="I603" s="5"/>
      <c r="J603" s="5"/>
      <c r="K603" s="5"/>
      <c r="L603" s="5"/>
      <c r="M603" s="5"/>
      <c r="N603" s="5"/>
      <c r="O603" s="5"/>
      <c r="P603" s="5"/>
      <c r="Q603" s="3"/>
    </row>
    <row r="604" spans="1:17" ht="10.5">
      <c r="A604" s="6" t="s">
        <v>108</v>
      </c>
      <c r="B604" s="27" t="s">
        <v>536</v>
      </c>
      <c r="C604" s="148">
        <v>321.5</v>
      </c>
      <c r="D604" s="11">
        <v>10919932.96</v>
      </c>
      <c r="E604" s="5"/>
      <c r="F604" s="5"/>
      <c r="G604" s="148">
        <v>321.5</v>
      </c>
      <c r="H604" s="11">
        <v>10919932.96</v>
      </c>
      <c r="I604" s="5"/>
      <c r="J604" s="5"/>
      <c r="K604" s="5"/>
      <c r="L604" s="5"/>
      <c r="M604" s="5"/>
      <c r="N604" s="5"/>
      <c r="O604" s="5"/>
      <c r="P604" s="5"/>
      <c r="Q604" s="3"/>
    </row>
    <row r="605" spans="1:17" ht="10.5">
      <c r="A605" s="6" t="s">
        <v>109</v>
      </c>
      <c r="B605" s="27" t="s">
        <v>537</v>
      </c>
      <c r="C605" s="148">
        <v>198</v>
      </c>
      <c r="D605" s="11">
        <v>7133490.62</v>
      </c>
      <c r="E605" s="5"/>
      <c r="F605" s="5"/>
      <c r="G605" s="148">
        <v>198</v>
      </c>
      <c r="H605" s="11">
        <v>7133490.62</v>
      </c>
      <c r="I605" s="5"/>
      <c r="J605" s="5"/>
      <c r="K605" s="5"/>
      <c r="L605" s="5"/>
      <c r="M605" s="5"/>
      <c r="N605" s="5"/>
      <c r="O605" s="5"/>
      <c r="P605" s="5"/>
      <c r="Q605" s="3"/>
    </row>
    <row r="606" spans="1:17" ht="10.5">
      <c r="A606" s="6" t="s">
        <v>110</v>
      </c>
      <c r="B606" s="27" t="s">
        <v>538</v>
      </c>
      <c r="C606" s="148">
        <v>294.3</v>
      </c>
      <c r="D606" s="11">
        <v>10489433.29</v>
      </c>
      <c r="E606" s="5"/>
      <c r="F606" s="5"/>
      <c r="G606" s="148">
        <v>294.3</v>
      </c>
      <c r="H606" s="11">
        <v>10489433.29</v>
      </c>
      <c r="I606" s="5"/>
      <c r="J606" s="5"/>
      <c r="K606" s="5"/>
      <c r="L606" s="5"/>
      <c r="M606" s="5"/>
      <c r="N606" s="5"/>
      <c r="O606" s="5"/>
      <c r="P606" s="5"/>
      <c r="Q606" s="3"/>
    </row>
    <row r="607" spans="1:17" ht="10.5">
      <c r="A607" s="6" t="s">
        <v>111</v>
      </c>
      <c r="B607" s="27" t="s">
        <v>539</v>
      </c>
      <c r="C607" s="148">
        <v>159.33</v>
      </c>
      <c r="D607" s="11">
        <v>5678835.91</v>
      </c>
      <c r="E607" s="5"/>
      <c r="F607" s="5"/>
      <c r="G607" s="148">
        <v>159.33</v>
      </c>
      <c r="H607" s="11">
        <v>5678835.91</v>
      </c>
      <c r="I607" s="5"/>
      <c r="J607" s="5"/>
      <c r="K607" s="5"/>
      <c r="L607" s="5"/>
      <c r="M607" s="5"/>
      <c r="N607" s="5"/>
      <c r="O607" s="5"/>
      <c r="P607" s="5"/>
      <c r="Q607" s="3"/>
    </row>
    <row r="608" spans="1:17" ht="10.5">
      <c r="A608" s="6" t="s">
        <v>112</v>
      </c>
      <c r="B608" s="27" t="s">
        <v>540</v>
      </c>
      <c r="C608" s="148">
        <v>139.01</v>
      </c>
      <c r="D608" s="11">
        <v>5008214.8</v>
      </c>
      <c r="E608" s="5"/>
      <c r="F608" s="5"/>
      <c r="G608" s="148">
        <v>139.01</v>
      </c>
      <c r="H608" s="11">
        <v>5008214.8</v>
      </c>
      <c r="I608" s="5"/>
      <c r="J608" s="5"/>
      <c r="K608" s="5"/>
      <c r="L608" s="5"/>
      <c r="M608" s="5"/>
      <c r="N608" s="5"/>
      <c r="O608" s="5"/>
      <c r="P608" s="5"/>
      <c r="Q608" s="3"/>
    </row>
    <row r="609" spans="1:17" ht="10.5">
      <c r="A609" s="6" t="s">
        <v>113</v>
      </c>
      <c r="B609" s="27" t="s">
        <v>541</v>
      </c>
      <c r="C609" s="148">
        <v>124.08</v>
      </c>
      <c r="D609" s="11">
        <v>4422456.28</v>
      </c>
      <c r="E609" s="5"/>
      <c r="F609" s="5"/>
      <c r="G609" s="148">
        <v>124.08</v>
      </c>
      <c r="H609" s="11">
        <v>4422456.28</v>
      </c>
      <c r="I609" s="5"/>
      <c r="J609" s="5"/>
      <c r="K609" s="5"/>
      <c r="L609" s="5"/>
      <c r="M609" s="5"/>
      <c r="N609" s="5"/>
      <c r="O609" s="5"/>
      <c r="P609" s="5"/>
      <c r="Q609" s="3"/>
    </row>
    <row r="610" spans="1:17" ht="10.5">
      <c r="A610" s="6" t="s">
        <v>114</v>
      </c>
      <c r="B610" s="27" t="s">
        <v>542</v>
      </c>
      <c r="C610" s="148">
        <v>169.7</v>
      </c>
      <c r="D610" s="11">
        <v>6048443.19</v>
      </c>
      <c r="E610" s="5"/>
      <c r="F610" s="5"/>
      <c r="G610" s="148">
        <v>169.7</v>
      </c>
      <c r="H610" s="11">
        <v>6048443.19</v>
      </c>
      <c r="I610" s="5"/>
      <c r="J610" s="5"/>
      <c r="K610" s="5"/>
      <c r="L610" s="5"/>
      <c r="M610" s="5"/>
      <c r="N610" s="5"/>
      <c r="O610" s="5"/>
      <c r="P610" s="5"/>
      <c r="Q610" s="3"/>
    </row>
    <row r="611" spans="1:17" ht="10.5">
      <c r="A611" s="6" t="s">
        <v>115</v>
      </c>
      <c r="B611" s="27" t="s">
        <v>543</v>
      </c>
      <c r="C611" s="148">
        <v>142.7</v>
      </c>
      <c r="D611" s="11">
        <v>5086109.86</v>
      </c>
      <c r="E611" s="5"/>
      <c r="F611" s="5"/>
      <c r="G611" s="148">
        <v>142.7</v>
      </c>
      <c r="H611" s="11">
        <v>5086109.86</v>
      </c>
      <c r="I611" s="5"/>
      <c r="J611" s="5"/>
      <c r="K611" s="5"/>
      <c r="L611" s="5"/>
      <c r="M611" s="5"/>
      <c r="N611" s="5"/>
      <c r="O611" s="5"/>
      <c r="P611" s="5"/>
      <c r="Q611" s="3"/>
    </row>
    <row r="612" spans="1:17" ht="10.5">
      <c r="A612" s="6" t="s">
        <v>116</v>
      </c>
      <c r="B612" s="27" t="s">
        <v>544</v>
      </c>
      <c r="C612" s="148">
        <v>111.8</v>
      </c>
      <c r="D612" s="11">
        <v>3797351.49</v>
      </c>
      <c r="E612" s="5"/>
      <c r="F612" s="5"/>
      <c r="G612" s="148">
        <v>111.8</v>
      </c>
      <c r="H612" s="11">
        <v>3797351.49</v>
      </c>
      <c r="I612" s="5"/>
      <c r="J612" s="5"/>
      <c r="K612" s="5"/>
      <c r="L612" s="5"/>
      <c r="M612" s="5"/>
      <c r="N612" s="5"/>
      <c r="O612" s="5"/>
      <c r="P612" s="5"/>
      <c r="Q612" s="3"/>
    </row>
    <row r="613" spans="1:17" ht="10.5">
      <c r="A613" s="6" t="s">
        <v>117</v>
      </c>
      <c r="B613" s="27" t="s">
        <v>2111</v>
      </c>
      <c r="C613" s="148">
        <v>303.6</v>
      </c>
      <c r="D613" s="11">
        <v>10938018.94</v>
      </c>
      <c r="E613" s="5"/>
      <c r="F613" s="5"/>
      <c r="G613" s="148">
        <v>303.6</v>
      </c>
      <c r="H613" s="11">
        <v>10938018.94</v>
      </c>
      <c r="I613" s="5"/>
      <c r="J613" s="5"/>
      <c r="K613" s="5"/>
      <c r="L613" s="5"/>
      <c r="M613" s="5"/>
      <c r="N613" s="5"/>
      <c r="O613" s="5"/>
      <c r="P613" s="5"/>
      <c r="Q613" s="3"/>
    </row>
    <row r="614" spans="1:17" ht="10.5">
      <c r="A614" s="6" t="s">
        <v>37</v>
      </c>
      <c r="B614" s="27" t="s">
        <v>2112</v>
      </c>
      <c r="C614" s="148">
        <v>100.4</v>
      </c>
      <c r="D614" s="11">
        <v>3617184.13</v>
      </c>
      <c r="E614" s="5"/>
      <c r="F614" s="5"/>
      <c r="G614" s="148">
        <v>100.4</v>
      </c>
      <c r="H614" s="11">
        <v>3617184.13</v>
      </c>
      <c r="I614" s="5"/>
      <c r="J614" s="5"/>
      <c r="K614" s="5"/>
      <c r="L614" s="5"/>
      <c r="M614" s="5"/>
      <c r="N614" s="5"/>
      <c r="O614" s="5"/>
      <c r="P614" s="5"/>
      <c r="Q614" s="3"/>
    </row>
    <row r="615" spans="1:17" ht="10.5">
      <c r="A615" s="6" t="s">
        <v>2190</v>
      </c>
      <c r="B615" s="27" t="s">
        <v>2113</v>
      </c>
      <c r="C615" s="148">
        <v>202.4</v>
      </c>
      <c r="D615" s="11">
        <v>7292012.63</v>
      </c>
      <c r="E615" s="5"/>
      <c r="F615" s="5"/>
      <c r="G615" s="148">
        <v>202.4</v>
      </c>
      <c r="H615" s="11">
        <v>7292012.63</v>
      </c>
      <c r="I615" s="5"/>
      <c r="J615" s="5"/>
      <c r="K615" s="5"/>
      <c r="L615" s="5"/>
      <c r="M615" s="5"/>
      <c r="N615" s="5"/>
      <c r="O615" s="5"/>
      <c r="P615" s="5"/>
      <c r="Q615" s="3"/>
    </row>
    <row r="616" spans="1:17" ht="10.5">
      <c r="A616" s="6" t="s">
        <v>839</v>
      </c>
      <c r="B616" s="6" t="s">
        <v>833</v>
      </c>
      <c r="C616" s="148">
        <v>69.8</v>
      </c>
      <c r="D616" s="11">
        <v>2413277.63</v>
      </c>
      <c r="E616" s="5"/>
      <c r="F616" s="5"/>
      <c r="G616" s="148">
        <v>69.8</v>
      </c>
      <c r="H616" s="11">
        <v>2413277.63</v>
      </c>
      <c r="I616" s="5"/>
      <c r="J616" s="5"/>
      <c r="K616" s="5"/>
      <c r="L616" s="5"/>
      <c r="M616" s="5"/>
      <c r="N616" s="5"/>
      <c r="O616" s="5"/>
      <c r="P616" s="5"/>
      <c r="Q616" s="3"/>
    </row>
    <row r="617" spans="1:17" ht="27" customHeight="1">
      <c r="A617" s="31"/>
      <c r="B617" s="29" t="s">
        <v>1501</v>
      </c>
      <c r="C617" s="13">
        <f>C620+C624+C628+C631+C634+C637+C641+C644+C648+C655+C659+C662+C666+C670+C674+C677+C681+C685+C689+C651</f>
        <v>1421.9300000000003</v>
      </c>
      <c r="D617" s="13">
        <f aca="true" t="shared" si="7" ref="D617:Q617">D620+D624+D628+D631+D634+D637+D641+D644+D648+D655+D659+D662+D666+D670+D674+D677+D681+D685+D689+D651</f>
        <v>13196882</v>
      </c>
      <c r="E617" s="13">
        <f t="shared" si="7"/>
        <v>0</v>
      </c>
      <c r="F617" s="13">
        <f t="shared" si="7"/>
        <v>0</v>
      </c>
      <c r="G617" s="13">
        <f t="shared" si="7"/>
        <v>308.5</v>
      </c>
      <c r="H617" s="13">
        <f t="shared" si="7"/>
        <v>11238655</v>
      </c>
      <c r="I617" s="13">
        <f t="shared" si="7"/>
        <v>63.95</v>
      </c>
      <c r="J617" s="13">
        <f t="shared" si="7"/>
        <v>1958227</v>
      </c>
      <c r="K617" s="13">
        <f t="shared" si="7"/>
        <v>0</v>
      </c>
      <c r="L617" s="13">
        <f t="shared" si="7"/>
        <v>0</v>
      </c>
      <c r="M617" s="13">
        <f t="shared" si="7"/>
        <v>0</v>
      </c>
      <c r="N617" s="13">
        <f t="shared" si="7"/>
        <v>168</v>
      </c>
      <c r="O617" s="13">
        <f t="shared" si="7"/>
        <v>0</v>
      </c>
      <c r="P617" s="13">
        <f t="shared" si="7"/>
        <v>881.4800000000002</v>
      </c>
      <c r="Q617" s="272">
        <f t="shared" si="7"/>
        <v>0</v>
      </c>
    </row>
    <row r="618" spans="1:17" ht="10.5">
      <c r="A618" s="31"/>
      <c r="B618" s="29" t="s">
        <v>25</v>
      </c>
      <c r="C618" s="13"/>
      <c r="D618" s="13"/>
      <c r="E618" s="5"/>
      <c r="F618" s="5"/>
      <c r="G618" s="13"/>
      <c r="H618" s="13"/>
      <c r="I618" s="5"/>
      <c r="J618" s="5"/>
      <c r="K618" s="5"/>
      <c r="L618" s="5"/>
      <c r="M618" s="5"/>
      <c r="N618" s="5"/>
      <c r="O618" s="5"/>
      <c r="P618" s="5"/>
      <c r="Q618" s="3"/>
    </row>
    <row r="619" spans="1:17" ht="21">
      <c r="A619" s="31"/>
      <c r="B619" s="53" t="s">
        <v>2153</v>
      </c>
      <c r="C619" s="13"/>
      <c r="D619" s="13"/>
      <c r="E619" s="5"/>
      <c r="F619" s="5"/>
      <c r="G619" s="13"/>
      <c r="H619" s="13"/>
      <c r="I619" s="5"/>
      <c r="J619" s="11"/>
      <c r="K619" s="5"/>
      <c r="L619" s="5"/>
      <c r="M619" s="5"/>
      <c r="N619" s="5"/>
      <c r="O619" s="5"/>
      <c r="P619" s="5"/>
      <c r="Q619" s="3"/>
    </row>
    <row r="620" spans="1:17" ht="36" customHeight="1">
      <c r="A620" s="98"/>
      <c r="B620" s="30" t="s">
        <v>1367</v>
      </c>
      <c r="C620" s="11">
        <f>SUM(C621)</f>
        <v>47.6</v>
      </c>
      <c r="D620" s="11">
        <f>SUM(D621)</f>
        <v>0</v>
      </c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>
        <f>SUM(P621)</f>
        <v>47.6</v>
      </c>
      <c r="Q620" s="11">
        <f>SUM(Q621)</f>
        <v>0</v>
      </c>
    </row>
    <row r="621" spans="1:17" ht="10.5">
      <c r="A621" s="6" t="s">
        <v>1903</v>
      </c>
      <c r="B621" s="27" t="s">
        <v>2044</v>
      </c>
      <c r="C621" s="148">
        <v>47.6</v>
      </c>
      <c r="D621" s="148">
        <v>0</v>
      </c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5"/>
      <c r="P621" s="148">
        <v>47.6</v>
      </c>
      <c r="Q621" s="3">
        <v>0</v>
      </c>
    </row>
    <row r="622" spans="1:17" ht="10.5">
      <c r="A622" s="6"/>
      <c r="B622" s="53" t="s">
        <v>854</v>
      </c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5"/>
      <c r="P622" s="148"/>
      <c r="Q622" s="3"/>
    </row>
    <row r="623" spans="1:17" ht="21">
      <c r="A623" s="6"/>
      <c r="B623" s="53" t="s">
        <v>1443</v>
      </c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5"/>
      <c r="P623" s="148"/>
      <c r="Q623" s="3"/>
    </row>
    <row r="624" spans="1:17" ht="21">
      <c r="A624" s="6"/>
      <c r="B624" s="30" t="s">
        <v>463</v>
      </c>
      <c r="C624" s="148">
        <f>SUM(C625:C626)</f>
        <v>220.39999999999998</v>
      </c>
      <c r="D624" s="148">
        <f>SUM(D625:D626)</f>
        <v>0</v>
      </c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>
        <f>SUM(P625:P626)</f>
        <v>220.39999999999998</v>
      </c>
      <c r="Q624" s="148">
        <f>SUM(Q625:Q626)</f>
        <v>0</v>
      </c>
    </row>
    <row r="625" spans="1:17" ht="10.5">
      <c r="A625" s="6" t="s">
        <v>1520</v>
      </c>
      <c r="B625" s="1" t="s">
        <v>1149</v>
      </c>
      <c r="C625" s="3">
        <v>63.3</v>
      </c>
      <c r="D625" s="148">
        <v>0</v>
      </c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5"/>
      <c r="P625" s="3">
        <v>63.3</v>
      </c>
      <c r="Q625" s="3">
        <v>0</v>
      </c>
    </row>
    <row r="626" spans="1:17" ht="10.5">
      <c r="A626" s="6" t="s">
        <v>1524</v>
      </c>
      <c r="B626" s="28" t="s">
        <v>755</v>
      </c>
      <c r="C626" s="11">
        <v>157.1</v>
      </c>
      <c r="D626" s="148">
        <v>0</v>
      </c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5"/>
      <c r="P626" s="11">
        <v>157.1</v>
      </c>
      <c r="Q626" s="3">
        <v>0</v>
      </c>
    </row>
    <row r="627" spans="1:17" ht="29.25" customHeight="1">
      <c r="A627" s="6"/>
      <c r="B627" s="53" t="s">
        <v>2105</v>
      </c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5"/>
      <c r="P627" s="148"/>
      <c r="Q627" s="3"/>
    </row>
    <row r="628" spans="1:17" ht="21">
      <c r="A628" s="6"/>
      <c r="B628" s="30" t="s">
        <v>1367</v>
      </c>
      <c r="C628" s="148">
        <f>SUM(C629)</f>
        <v>53.1</v>
      </c>
      <c r="D628" s="148">
        <f>SUM(D629)</f>
        <v>0</v>
      </c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>
        <f>SUM(P629)</f>
        <v>53.1</v>
      </c>
      <c r="Q628" s="3">
        <v>0</v>
      </c>
    </row>
    <row r="629" spans="1:17" ht="10.5">
      <c r="A629" s="6" t="s">
        <v>1522</v>
      </c>
      <c r="B629" s="1" t="s">
        <v>2106</v>
      </c>
      <c r="C629" s="11">
        <v>53.1</v>
      </c>
      <c r="D629" s="148">
        <v>0</v>
      </c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5"/>
      <c r="P629" s="11">
        <v>53.1</v>
      </c>
      <c r="Q629" s="3">
        <v>0</v>
      </c>
    </row>
    <row r="630" spans="1:17" ht="21">
      <c r="A630" s="99"/>
      <c r="B630" s="53" t="s">
        <v>457</v>
      </c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5"/>
      <c r="P630" s="148"/>
      <c r="Q630" s="3"/>
    </row>
    <row r="631" spans="1:17" ht="21">
      <c r="A631" s="99"/>
      <c r="B631" s="30" t="s">
        <v>1367</v>
      </c>
      <c r="C631" s="148">
        <f>SUM(C632)</f>
        <v>11.63</v>
      </c>
      <c r="D631" s="148">
        <v>0</v>
      </c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>
        <f>SUM(P632)</f>
        <v>11.63</v>
      </c>
      <c r="Q631" s="3">
        <v>0</v>
      </c>
    </row>
    <row r="632" spans="1:17" ht="10.5">
      <c r="A632" s="6" t="s">
        <v>2220</v>
      </c>
      <c r="B632" s="27" t="s">
        <v>1818</v>
      </c>
      <c r="C632" s="148">
        <v>11.63</v>
      </c>
      <c r="D632" s="148">
        <v>0</v>
      </c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5"/>
      <c r="P632" s="148">
        <v>11.63</v>
      </c>
      <c r="Q632" s="3">
        <v>0</v>
      </c>
    </row>
    <row r="633" spans="1:17" ht="21">
      <c r="A633" s="31"/>
      <c r="B633" s="53" t="s">
        <v>1406</v>
      </c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5"/>
      <c r="P633" s="148"/>
      <c r="Q633" s="3"/>
    </row>
    <row r="634" spans="1:17" ht="21">
      <c r="A634" s="31"/>
      <c r="B634" s="30" t="s">
        <v>1367</v>
      </c>
      <c r="C634" s="148">
        <f>SUM(C635)</f>
        <v>37.7</v>
      </c>
      <c r="D634" s="148">
        <v>0</v>
      </c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>
        <f>SUM(P635)</f>
        <v>37.7</v>
      </c>
      <c r="Q634" s="3">
        <v>0</v>
      </c>
    </row>
    <row r="635" spans="1:17" ht="10.5">
      <c r="A635" s="6" t="s">
        <v>1731</v>
      </c>
      <c r="B635" s="27" t="s">
        <v>2045</v>
      </c>
      <c r="C635" s="148">
        <v>37.7</v>
      </c>
      <c r="D635" s="148">
        <v>0</v>
      </c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5"/>
      <c r="P635" s="148">
        <v>37.7</v>
      </c>
      <c r="Q635" s="3">
        <v>0</v>
      </c>
    </row>
    <row r="636" spans="1:17" ht="21">
      <c r="A636" s="99"/>
      <c r="B636" s="53" t="s">
        <v>1295</v>
      </c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5"/>
      <c r="P636" s="148"/>
      <c r="Q636" s="3"/>
    </row>
    <row r="637" spans="1:17" ht="21">
      <c r="A637" s="99"/>
      <c r="B637" s="30" t="s">
        <v>1367</v>
      </c>
      <c r="C637" s="148">
        <f>C638</f>
        <v>168</v>
      </c>
      <c r="D637" s="148">
        <v>0</v>
      </c>
      <c r="E637" s="148"/>
      <c r="F637" s="148"/>
      <c r="G637" s="148"/>
      <c r="H637" s="148"/>
      <c r="I637" s="148"/>
      <c r="J637" s="148"/>
      <c r="K637" s="148"/>
      <c r="L637" s="148"/>
      <c r="M637" s="148"/>
      <c r="N637" s="148">
        <f>N638</f>
        <v>168</v>
      </c>
      <c r="O637" s="3">
        <v>0</v>
      </c>
      <c r="P637" s="148"/>
      <c r="Q637" s="3"/>
    </row>
    <row r="638" spans="1:17" ht="10.5">
      <c r="A638" s="6" t="s">
        <v>1518</v>
      </c>
      <c r="B638" s="6" t="s">
        <v>661</v>
      </c>
      <c r="C638" s="148">
        <v>168</v>
      </c>
      <c r="D638" s="148">
        <v>0</v>
      </c>
      <c r="E638" s="148"/>
      <c r="F638" s="148"/>
      <c r="G638" s="148"/>
      <c r="H638" s="148"/>
      <c r="I638" s="148"/>
      <c r="J638" s="148"/>
      <c r="K638" s="148"/>
      <c r="L638" s="148"/>
      <c r="M638" s="148"/>
      <c r="N638" s="148">
        <v>168</v>
      </c>
      <c r="O638" s="3">
        <v>0</v>
      </c>
      <c r="P638" s="148"/>
      <c r="Q638" s="3"/>
    </row>
    <row r="639" spans="1:17" ht="10.5">
      <c r="A639" s="6"/>
      <c r="B639" s="29" t="s">
        <v>133</v>
      </c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5"/>
      <c r="P639" s="148"/>
      <c r="Q639" s="3"/>
    </row>
    <row r="640" spans="1:17" ht="21">
      <c r="A640" s="6"/>
      <c r="B640" s="53" t="s">
        <v>1384</v>
      </c>
      <c r="C640" s="145"/>
      <c r="D640" s="148"/>
      <c r="E640" s="148"/>
      <c r="F640" s="148"/>
      <c r="G640" s="148"/>
      <c r="H640" s="148"/>
      <c r="J640" s="148"/>
      <c r="K640" s="148"/>
      <c r="L640" s="148"/>
      <c r="M640" s="148"/>
      <c r="N640" s="148"/>
      <c r="O640" s="5"/>
      <c r="P640" s="148"/>
      <c r="Q640" s="3"/>
    </row>
    <row r="641" spans="1:17" ht="21">
      <c r="A641" s="6"/>
      <c r="B641" s="30" t="s">
        <v>1367</v>
      </c>
      <c r="C641" s="148">
        <f>SUM(C642)</f>
        <v>63.95</v>
      </c>
      <c r="D641" s="148">
        <f>SUM(D642)</f>
        <v>1958227</v>
      </c>
      <c r="E641" s="148"/>
      <c r="F641" s="148"/>
      <c r="G641" s="148"/>
      <c r="H641" s="148"/>
      <c r="I641" s="148">
        <f>SUM(I642)</f>
        <v>63.95</v>
      </c>
      <c r="J641" s="148">
        <f>SUM(J642)</f>
        <v>1958227</v>
      </c>
      <c r="K641" s="148"/>
      <c r="L641" s="148"/>
      <c r="M641" s="148"/>
      <c r="N641" s="148"/>
      <c r="O641" s="5"/>
      <c r="P641" s="148"/>
      <c r="Q641" s="3"/>
    </row>
    <row r="642" spans="1:17" ht="10.5">
      <c r="A642" s="6" t="s">
        <v>1523</v>
      </c>
      <c r="B642" s="27" t="s">
        <v>552</v>
      </c>
      <c r="C642" s="148">
        <v>63.95</v>
      </c>
      <c r="D642" s="148">
        <v>1958227</v>
      </c>
      <c r="E642" s="148"/>
      <c r="F642" s="148"/>
      <c r="G642" s="148"/>
      <c r="H642" s="148"/>
      <c r="I642" s="148">
        <v>63.95</v>
      </c>
      <c r="J642" s="148">
        <v>1958227</v>
      </c>
      <c r="K642" s="148"/>
      <c r="L642" s="148"/>
      <c r="M642" s="148"/>
      <c r="N642" s="148"/>
      <c r="O642" s="5"/>
      <c r="P642" s="148"/>
      <c r="Q642" s="3"/>
    </row>
    <row r="643" spans="1:17" ht="21">
      <c r="A643" s="98"/>
      <c r="B643" s="53" t="s">
        <v>2266</v>
      </c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5"/>
      <c r="P643" s="148"/>
      <c r="Q643" s="3"/>
    </row>
    <row r="644" spans="1:17" ht="21">
      <c r="A644" s="31"/>
      <c r="B644" s="30" t="s">
        <v>1367</v>
      </c>
      <c r="C644" s="148">
        <f>SUM(C645)</f>
        <v>41.25</v>
      </c>
      <c r="D644" s="148">
        <v>0</v>
      </c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>
        <f>SUM(P645)</f>
        <v>41.25</v>
      </c>
      <c r="Q644" s="3">
        <v>0</v>
      </c>
    </row>
    <row r="645" spans="1:17" ht="10.5">
      <c r="A645" s="31">
        <v>9</v>
      </c>
      <c r="B645" s="27" t="s">
        <v>458</v>
      </c>
      <c r="C645" s="148">
        <v>41.25</v>
      </c>
      <c r="D645" s="148">
        <v>0</v>
      </c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5"/>
      <c r="P645" s="148">
        <v>41.25</v>
      </c>
      <c r="Q645" s="3">
        <v>0</v>
      </c>
    </row>
    <row r="646" spans="1:17" ht="10.5">
      <c r="A646" s="31"/>
      <c r="B646" s="29" t="s">
        <v>132</v>
      </c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5"/>
      <c r="P646" s="148"/>
      <c r="Q646" s="3"/>
    </row>
    <row r="647" spans="1:17" ht="21">
      <c r="A647" s="98"/>
      <c r="B647" s="53" t="s">
        <v>1246</v>
      </c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5"/>
      <c r="P647" s="148"/>
      <c r="Q647" s="3"/>
    </row>
    <row r="648" spans="1:17" ht="21">
      <c r="A648" s="98"/>
      <c r="B648" s="30" t="s">
        <v>1367</v>
      </c>
      <c r="C648" s="148">
        <f>SUM(C649)</f>
        <v>49</v>
      </c>
      <c r="D648" s="148">
        <v>0</v>
      </c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>
        <f>SUM(P649)</f>
        <v>49</v>
      </c>
      <c r="Q648" s="3">
        <v>0</v>
      </c>
    </row>
    <row r="649" spans="1:17" ht="10.5">
      <c r="A649" s="6" t="s">
        <v>1519</v>
      </c>
      <c r="B649" s="27" t="s">
        <v>2046</v>
      </c>
      <c r="C649" s="148">
        <v>49</v>
      </c>
      <c r="D649" s="148">
        <v>0</v>
      </c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5"/>
      <c r="P649" s="148">
        <v>49</v>
      </c>
      <c r="Q649" s="4">
        <v>0</v>
      </c>
    </row>
    <row r="650" spans="1:17" ht="21">
      <c r="A650" s="6"/>
      <c r="B650" s="53" t="s">
        <v>1565</v>
      </c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5"/>
      <c r="P650" s="148"/>
      <c r="Q650" s="4"/>
    </row>
    <row r="651" spans="1:17" ht="21">
      <c r="A651" s="6"/>
      <c r="B651" s="85" t="s">
        <v>2213</v>
      </c>
      <c r="C651" s="148">
        <f>C652</f>
        <v>38</v>
      </c>
      <c r="D651" s="148">
        <f>D652</f>
        <v>0</v>
      </c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>
        <f>P652</f>
        <v>38</v>
      </c>
      <c r="Q651" s="4">
        <f>Q652</f>
        <v>0</v>
      </c>
    </row>
    <row r="652" spans="1:17" ht="10.5">
      <c r="A652" s="6" t="s">
        <v>1521</v>
      </c>
      <c r="B652" s="1" t="s">
        <v>38</v>
      </c>
      <c r="C652" s="148">
        <v>38</v>
      </c>
      <c r="D652" s="148">
        <v>0</v>
      </c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5"/>
      <c r="P652" s="148">
        <v>38</v>
      </c>
      <c r="Q652" s="4">
        <v>0</v>
      </c>
    </row>
    <row r="653" spans="1:17" ht="10.5">
      <c r="A653" s="6"/>
      <c r="B653" s="29" t="s">
        <v>1462</v>
      </c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5"/>
      <c r="P653" s="148"/>
      <c r="Q653" s="3"/>
    </row>
    <row r="654" spans="1:17" ht="21">
      <c r="A654" s="98"/>
      <c r="B654" s="53" t="s">
        <v>1657</v>
      </c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5"/>
      <c r="P654" s="148"/>
      <c r="Q654" s="3"/>
    </row>
    <row r="655" spans="1:17" ht="21">
      <c r="A655" s="98"/>
      <c r="B655" s="30" t="s">
        <v>1367</v>
      </c>
      <c r="C655" s="148">
        <f>SUM(C656)</f>
        <v>33.8</v>
      </c>
      <c r="D655" s="148">
        <v>0</v>
      </c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>
        <f>SUM(P656)</f>
        <v>33.8</v>
      </c>
      <c r="Q655" s="3">
        <v>0</v>
      </c>
    </row>
    <row r="656" spans="1:17" ht="10.5">
      <c r="A656" s="98">
        <v>12</v>
      </c>
      <c r="B656" s="27" t="s">
        <v>459</v>
      </c>
      <c r="C656" s="148">
        <v>33.8</v>
      </c>
      <c r="D656" s="148">
        <v>0</v>
      </c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5"/>
      <c r="P656" s="148">
        <v>33.8</v>
      </c>
      <c r="Q656" s="3">
        <v>0</v>
      </c>
    </row>
    <row r="657" spans="1:17" ht="10.5">
      <c r="A657" s="98"/>
      <c r="B657" s="29" t="s">
        <v>1975</v>
      </c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5"/>
      <c r="P657" s="148"/>
      <c r="Q657" s="3"/>
    </row>
    <row r="658" spans="1:17" ht="21">
      <c r="A658" s="31"/>
      <c r="B658" s="12" t="s">
        <v>1408</v>
      </c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5"/>
      <c r="P658" s="148"/>
      <c r="Q658" s="3"/>
    </row>
    <row r="659" spans="1:17" ht="21">
      <c r="A659" s="31"/>
      <c r="B659" s="30" t="s">
        <v>1367</v>
      </c>
      <c r="C659" s="148">
        <f>SUM(C660)</f>
        <v>29.6</v>
      </c>
      <c r="D659" s="148">
        <v>0</v>
      </c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>
        <f>SUM(P660)</f>
        <v>29.6</v>
      </c>
      <c r="Q659" s="3">
        <v>0</v>
      </c>
    </row>
    <row r="660" spans="1:17" ht="10.5">
      <c r="A660" s="199" t="s">
        <v>1728</v>
      </c>
      <c r="B660" s="27" t="s">
        <v>460</v>
      </c>
      <c r="C660" s="148">
        <v>29.6</v>
      </c>
      <c r="D660" s="148">
        <v>0</v>
      </c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5"/>
      <c r="P660" s="148">
        <v>29.6</v>
      </c>
      <c r="Q660" s="3">
        <v>0</v>
      </c>
    </row>
    <row r="661" spans="1:17" ht="21">
      <c r="A661" s="98"/>
      <c r="B661" s="12" t="s">
        <v>1976</v>
      </c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5"/>
      <c r="P661" s="148"/>
      <c r="Q661" s="3"/>
    </row>
    <row r="662" spans="1:17" ht="21">
      <c r="A662" s="98"/>
      <c r="B662" s="30" t="s">
        <v>1367</v>
      </c>
      <c r="C662" s="148">
        <f>SUM(C663)</f>
        <v>23.6</v>
      </c>
      <c r="D662" s="148">
        <v>0</v>
      </c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>
        <f>SUM(P663)</f>
        <v>23.6</v>
      </c>
      <c r="Q662" s="3">
        <v>0</v>
      </c>
    </row>
    <row r="663" spans="1:17" ht="10.5">
      <c r="A663" s="6" t="s">
        <v>2218</v>
      </c>
      <c r="B663" s="27" t="s">
        <v>461</v>
      </c>
      <c r="C663" s="148">
        <v>23.6</v>
      </c>
      <c r="D663" s="148">
        <v>0</v>
      </c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5"/>
      <c r="P663" s="148">
        <v>23.6</v>
      </c>
      <c r="Q663" s="3">
        <v>0</v>
      </c>
    </row>
    <row r="664" spans="1:17" ht="10.5">
      <c r="A664" s="31"/>
      <c r="B664" s="58" t="s">
        <v>1991</v>
      </c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5"/>
      <c r="P664" s="148"/>
      <c r="Q664" s="3"/>
    </row>
    <row r="665" spans="1:17" ht="21">
      <c r="A665" s="6"/>
      <c r="B665" s="58" t="s">
        <v>462</v>
      </c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5"/>
      <c r="P665" s="148"/>
      <c r="Q665" s="3"/>
    </row>
    <row r="666" spans="1:17" ht="21">
      <c r="A666" s="6"/>
      <c r="B666" s="30" t="s">
        <v>1367</v>
      </c>
      <c r="C666" s="148">
        <f>SUM(C667)</f>
        <v>35.7</v>
      </c>
      <c r="D666" s="148">
        <v>0</v>
      </c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>
        <f>SUM(P667)</f>
        <v>35.7</v>
      </c>
      <c r="Q666" s="3">
        <v>0</v>
      </c>
    </row>
    <row r="667" spans="1:17" ht="10.5">
      <c r="A667" s="6" t="s">
        <v>2219</v>
      </c>
      <c r="B667" s="27" t="s">
        <v>450</v>
      </c>
      <c r="C667" s="148">
        <v>35.7</v>
      </c>
      <c r="D667" s="148">
        <v>0</v>
      </c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5"/>
      <c r="P667" s="148">
        <v>35.7</v>
      </c>
      <c r="Q667" s="3">
        <v>0</v>
      </c>
    </row>
    <row r="668" spans="1:17" ht="10.5">
      <c r="A668" s="31"/>
      <c r="B668" s="29" t="s">
        <v>1835</v>
      </c>
      <c r="C668" s="11"/>
      <c r="D668" s="11"/>
      <c r="E668" s="5"/>
      <c r="F668" s="5"/>
      <c r="G668" s="11"/>
      <c r="H668" s="16"/>
      <c r="I668" s="5"/>
      <c r="J668" s="5"/>
      <c r="K668" s="5"/>
      <c r="L668" s="5"/>
      <c r="M668" s="5"/>
      <c r="N668" s="5"/>
      <c r="O668" s="5"/>
      <c r="P668" s="5"/>
      <c r="Q668" s="3"/>
    </row>
    <row r="669" spans="1:17" ht="21">
      <c r="A669" s="31"/>
      <c r="B669" s="53" t="s">
        <v>1838</v>
      </c>
      <c r="C669" s="11"/>
      <c r="D669" s="11"/>
      <c r="E669" s="5"/>
      <c r="F669" s="5"/>
      <c r="G669" s="11"/>
      <c r="H669" s="16"/>
      <c r="I669" s="5"/>
      <c r="J669" s="5"/>
      <c r="K669" s="5"/>
      <c r="L669" s="5"/>
      <c r="M669" s="5"/>
      <c r="N669" s="5"/>
      <c r="O669" s="5"/>
      <c r="P669" s="5"/>
      <c r="Q669" s="3"/>
    </row>
    <row r="670" spans="1:17" ht="21">
      <c r="A670" s="31"/>
      <c r="B670" s="30" t="s">
        <v>463</v>
      </c>
      <c r="C670" s="11">
        <f>SUM(C671:C672)</f>
        <v>308.5</v>
      </c>
      <c r="D670" s="11">
        <f>SUM(D671:D672)</f>
        <v>11238655</v>
      </c>
      <c r="E670" s="5"/>
      <c r="F670" s="5"/>
      <c r="G670" s="11">
        <f>SUM(G671:G672)</f>
        <v>308.5</v>
      </c>
      <c r="H670" s="11">
        <f>SUM(H671:H672)</f>
        <v>11238655</v>
      </c>
      <c r="I670" s="5"/>
      <c r="J670" s="5"/>
      <c r="K670" s="5"/>
      <c r="L670" s="5"/>
      <c r="M670" s="5"/>
      <c r="N670" s="5"/>
      <c r="O670" s="5"/>
      <c r="P670" s="5"/>
      <c r="Q670" s="3"/>
    </row>
    <row r="671" spans="1:17" ht="10.5">
      <c r="A671" s="31">
        <v>16</v>
      </c>
      <c r="B671" s="27" t="s">
        <v>2047</v>
      </c>
      <c r="C671" s="148">
        <v>153.8</v>
      </c>
      <c r="D671" s="148">
        <v>5602934</v>
      </c>
      <c r="E671" s="5"/>
      <c r="F671" s="5"/>
      <c r="G671" s="148">
        <v>153.8</v>
      </c>
      <c r="H671" s="148">
        <v>5602934</v>
      </c>
      <c r="I671" s="5"/>
      <c r="J671" s="5"/>
      <c r="K671" s="5"/>
      <c r="L671" s="5"/>
      <c r="M671" s="5"/>
      <c r="N671" s="5"/>
      <c r="O671" s="5"/>
      <c r="P671" s="5"/>
      <c r="Q671" s="3"/>
    </row>
    <row r="672" spans="1:17" ht="10.5">
      <c r="A672" s="31">
        <v>17</v>
      </c>
      <c r="B672" s="27" t="s">
        <v>2048</v>
      </c>
      <c r="C672" s="148">
        <v>154.7</v>
      </c>
      <c r="D672" s="148">
        <v>5635721</v>
      </c>
      <c r="E672" s="5"/>
      <c r="F672" s="5"/>
      <c r="G672" s="148">
        <v>154.7</v>
      </c>
      <c r="H672" s="148">
        <v>5635721</v>
      </c>
      <c r="I672" s="5"/>
      <c r="J672" s="5"/>
      <c r="K672" s="5"/>
      <c r="L672" s="5"/>
      <c r="M672" s="5"/>
      <c r="N672" s="5"/>
      <c r="O672" s="5"/>
      <c r="P672" s="5"/>
      <c r="Q672" s="3"/>
    </row>
    <row r="673" spans="1:17" ht="21">
      <c r="A673" s="98"/>
      <c r="B673" s="53" t="s">
        <v>464</v>
      </c>
      <c r="C673" s="148"/>
      <c r="D673" s="148"/>
      <c r="E673" s="5"/>
      <c r="F673" s="5"/>
      <c r="G673" s="148"/>
      <c r="H673" s="148"/>
      <c r="I673" s="5"/>
      <c r="J673" s="5"/>
      <c r="K673" s="5"/>
      <c r="L673" s="5"/>
      <c r="M673" s="5"/>
      <c r="N673" s="5"/>
      <c r="O673" s="5"/>
      <c r="P673" s="5"/>
      <c r="Q673" s="3"/>
    </row>
    <row r="674" spans="1:17" ht="21">
      <c r="A674" s="98"/>
      <c r="B674" s="30" t="s">
        <v>1367</v>
      </c>
      <c r="C674" s="148">
        <f>SUM(C675)</f>
        <v>50.2</v>
      </c>
      <c r="D674" s="148">
        <v>0</v>
      </c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>
        <f>SUM(P675)</f>
        <v>50.2</v>
      </c>
      <c r="Q674" s="3">
        <v>0</v>
      </c>
    </row>
    <row r="675" spans="1:17" ht="10.5">
      <c r="A675" s="98">
        <v>18</v>
      </c>
      <c r="B675" s="27" t="s">
        <v>2049</v>
      </c>
      <c r="C675" s="148">
        <v>50.2</v>
      </c>
      <c r="D675" s="148">
        <v>0</v>
      </c>
      <c r="E675" s="5"/>
      <c r="F675" s="5"/>
      <c r="G675" s="148"/>
      <c r="H675" s="148"/>
      <c r="I675" s="5"/>
      <c r="J675" s="5"/>
      <c r="K675" s="5"/>
      <c r="L675" s="5"/>
      <c r="M675" s="5"/>
      <c r="N675" s="5"/>
      <c r="O675" s="5"/>
      <c r="P675" s="148">
        <v>50.2</v>
      </c>
      <c r="Q675" s="3">
        <v>0</v>
      </c>
    </row>
    <row r="676" spans="1:17" ht="21">
      <c r="A676" s="98"/>
      <c r="B676" s="53" t="s">
        <v>608</v>
      </c>
      <c r="C676" s="148"/>
      <c r="D676" s="148"/>
      <c r="E676" s="5"/>
      <c r="F676" s="5"/>
      <c r="G676" s="148"/>
      <c r="H676" s="148"/>
      <c r="I676" s="5"/>
      <c r="J676" s="5"/>
      <c r="K676" s="5"/>
      <c r="L676" s="5"/>
      <c r="M676" s="5"/>
      <c r="N676" s="5"/>
      <c r="O676" s="5"/>
      <c r="P676" s="5"/>
      <c r="Q676" s="3"/>
    </row>
    <row r="677" spans="1:17" ht="21">
      <c r="A677" s="98"/>
      <c r="B677" s="30" t="s">
        <v>1367</v>
      </c>
      <c r="C677" s="148">
        <f>SUM(C678)</f>
        <v>47.1</v>
      </c>
      <c r="D677" s="148">
        <v>0</v>
      </c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>
        <f>SUM(P678)</f>
        <v>47.1</v>
      </c>
      <c r="Q677" s="3">
        <v>0</v>
      </c>
    </row>
    <row r="678" spans="1:17" ht="10.5">
      <c r="A678" s="98">
        <v>19</v>
      </c>
      <c r="B678" s="27" t="s">
        <v>2050</v>
      </c>
      <c r="C678" s="148">
        <v>47.1</v>
      </c>
      <c r="D678" s="148">
        <v>0</v>
      </c>
      <c r="E678" s="5"/>
      <c r="F678" s="5"/>
      <c r="G678" s="148"/>
      <c r="H678" s="148"/>
      <c r="I678" s="5"/>
      <c r="J678" s="5"/>
      <c r="K678" s="5"/>
      <c r="L678" s="5"/>
      <c r="M678" s="5"/>
      <c r="N678" s="5"/>
      <c r="O678" s="5"/>
      <c r="P678" s="148">
        <v>47.1</v>
      </c>
      <c r="Q678" s="3">
        <v>0</v>
      </c>
    </row>
    <row r="679" spans="1:17" ht="10.5">
      <c r="A679" s="98"/>
      <c r="B679" s="12" t="s">
        <v>1973</v>
      </c>
      <c r="C679" s="148"/>
      <c r="D679" s="148"/>
      <c r="E679" s="5"/>
      <c r="F679" s="5"/>
      <c r="G679" s="148"/>
      <c r="H679" s="148"/>
      <c r="I679" s="5"/>
      <c r="J679" s="5"/>
      <c r="K679" s="5"/>
      <c r="L679" s="5"/>
      <c r="M679" s="5"/>
      <c r="N679" s="5"/>
      <c r="O679" s="5"/>
      <c r="P679" s="148"/>
      <c r="Q679" s="3"/>
    </row>
    <row r="680" spans="1:17" ht="21">
      <c r="A680" s="6"/>
      <c r="B680" s="53" t="s">
        <v>1974</v>
      </c>
      <c r="C680" s="148"/>
      <c r="D680" s="148"/>
      <c r="E680" s="5"/>
      <c r="F680" s="5"/>
      <c r="G680" s="148"/>
      <c r="H680" s="148"/>
      <c r="I680" s="5"/>
      <c r="J680" s="5"/>
      <c r="K680" s="5"/>
      <c r="L680" s="5"/>
      <c r="M680" s="5"/>
      <c r="N680" s="5"/>
      <c r="O680" s="5"/>
      <c r="P680" s="148"/>
      <c r="Q680" s="3"/>
    </row>
    <row r="681" spans="1:17" ht="21">
      <c r="A681" s="6"/>
      <c r="B681" s="30" t="s">
        <v>1864</v>
      </c>
      <c r="C681" s="148">
        <f>SUM(C682)</f>
        <v>64.9</v>
      </c>
      <c r="D681" s="148">
        <f>SUM(D682)</f>
        <v>0</v>
      </c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>
        <f>SUM(P682)</f>
        <v>64.9</v>
      </c>
      <c r="Q681" s="3">
        <v>0</v>
      </c>
    </row>
    <row r="682" spans="1:17" ht="10.5">
      <c r="A682" s="6" t="s">
        <v>1530</v>
      </c>
      <c r="B682" s="27" t="s">
        <v>2055</v>
      </c>
      <c r="C682" s="11">
        <v>64.9</v>
      </c>
      <c r="D682" s="148">
        <v>0</v>
      </c>
      <c r="E682" s="5"/>
      <c r="F682" s="5"/>
      <c r="G682" s="148"/>
      <c r="H682" s="148"/>
      <c r="I682" s="5"/>
      <c r="J682" s="5"/>
      <c r="K682" s="5"/>
      <c r="L682" s="5"/>
      <c r="M682" s="5"/>
      <c r="N682" s="5"/>
      <c r="O682" s="5"/>
      <c r="P682" s="11">
        <v>64.9</v>
      </c>
      <c r="Q682" s="3">
        <v>0</v>
      </c>
    </row>
    <row r="683" spans="1:17" ht="10.5">
      <c r="A683" s="6"/>
      <c r="B683" s="58" t="s">
        <v>2000</v>
      </c>
      <c r="C683" s="148"/>
      <c r="D683" s="148"/>
      <c r="E683" s="5"/>
      <c r="F683" s="5"/>
      <c r="G683" s="148"/>
      <c r="H683" s="148"/>
      <c r="I683" s="5"/>
      <c r="J683" s="5"/>
      <c r="K683" s="5"/>
      <c r="L683" s="5"/>
      <c r="M683" s="5"/>
      <c r="N683" s="5"/>
      <c r="O683" s="5"/>
      <c r="P683" s="148"/>
      <c r="Q683" s="3"/>
    </row>
    <row r="684" spans="1:17" ht="21">
      <c r="A684" s="6"/>
      <c r="B684" s="53" t="s">
        <v>609</v>
      </c>
      <c r="C684" s="148"/>
      <c r="D684" s="148"/>
      <c r="E684" s="5"/>
      <c r="F684" s="5"/>
      <c r="G684" s="148"/>
      <c r="H684" s="148"/>
      <c r="I684" s="5"/>
      <c r="J684" s="5"/>
      <c r="K684" s="5"/>
      <c r="L684" s="5"/>
      <c r="M684" s="5"/>
      <c r="N684" s="5"/>
      <c r="O684" s="5"/>
      <c r="P684" s="148"/>
      <c r="Q684" s="3"/>
    </row>
    <row r="685" spans="1:17" ht="21">
      <c r="A685" s="31"/>
      <c r="B685" s="30" t="s">
        <v>1367</v>
      </c>
      <c r="C685" s="148">
        <f>SUM(C686)</f>
        <v>56.2</v>
      </c>
      <c r="D685" s="148">
        <v>0</v>
      </c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>
        <f>SUM(P686)</f>
        <v>56.2</v>
      </c>
      <c r="Q685" s="3">
        <v>0</v>
      </c>
    </row>
    <row r="686" spans="1:17" ht="10.5">
      <c r="A686" s="31">
        <v>21</v>
      </c>
      <c r="B686" s="27" t="s">
        <v>610</v>
      </c>
      <c r="C686" s="148">
        <v>56.2</v>
      </c>
      <c r="D686" s="148">
        <v>0</v>
      </c>
      <c r="E686" s="5"/>
      <c r="F686" s="5"/>
      <c r="G686" s="148"/>
      <c r="H686" s="148"/>
      <c r="I686" s="5"/>
      <c r="J686" s="5"/>
      <c r="K686" s="5"/>
      <c r="L686" s="5"/>
      <c r="M686" s="5"/>
      <c r="N686" s="5"/>
      <c r="O686" s="5"/>
      <c r="P686" s="148">
        <v>56.2</v>
      </c>
      <c r="Q686" s="3">
        <v>0</v>
      </c>
    </row>
    <row r="687" spans="1:17" ht="10.5">
      <c r="A687" s="31"/>
      <c r="B687" s="12" t="s">
        <v>1913</v>
      </c>
      <c r="C687" s="148"/>
      <c r="D687" s="148"/>
      <c r="E687" s="5"/>
      <c r="F687" s="5"/>
      <c r="G687" s="148"/>
      <c r="H687" s="148"/>
      <c r="I687" s="5"/>
      <c r="J687" s="5"/>
      <c r="K687" s="5"/>
      <c r="L687" s="5"/>
      <c r="M687" s="5"/>
      <c r="N687" s="5"/>
      <c r="O687" s="5"/>
      <c r="P687" s="148"/>
      <c r="Q687" s="3"/>
    </row>
    <row r="688" spans="1:17" ht="21">
      <c r="A688" s="31"/>
      <c r="B688" s="12" t="s">
        <v>889</v>
      </c>
      <c r="C688" s="148"/>
      <c r="D688" s="148"/>
      <c r="E688" s="5"/>
      <c r="F688" s="5"/>
      <c r="G688" s="148"/>
      <c r="H688" s="148"/>
      <c r="I688" s="5"/>
      <c r="J688" s="5"/>
      <c r="K688" s="5"/>
      <c r="L688" s="5"/>
      <c r="M688" s="5"/>
      <c r="N688" s="5"/>
      <c r="O688" s="5"/>
      <c r="P688" s="148"/>
      <c r="Q688" s="3"/>
    </row>
    <row r="689" spans="1:17" ht="21">
      <c r="A689" s="31"/>
      <c r="B689" s="1" t="s">
        <v>1864</v>
      </c>
      <c r="C689" s="148">
        <f>SUM(C690)</f>
        <v>41.7</v>
      </c>
      <c r="D689" s="148">
        <f>SUM(D690)</f>
        <v>0</v>
      </c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>
        <f>SUM(P690)</f>
        <v>41.7</v>
      </c>
      <c r="Q689" s="4">
        <f>SUM(Q690)</f>
        <v>0</v>
      </c>
    </row>
    <row r="690" spans="1:17" ht="10.5">
      <c r="A690" s="254">
        <v>22</v>
      </c>
      <c r="B690" s="1" t="s">
        <v>924</v>
      </c>
      <c r="C690" s="148">
        <v>41.7</v>
      </c>
      <c r="D690" s="148">
        <v>0</v>
      </c>
      <c r="E690" s="5"/>
      <c r="F690" s="5"/>
      <c r="G690" s="148"/>
      <c r="H690" s="148"/>
      <c r="I690" s="5"/>
      <c r="J690" s="5"/>
      <c r="K690" s="5"/>
      <c r="L690" s="5"/>
      <c r="M690" s="5"/>
      <c r="N690" s="5"/>
      <c r="O690" s="5"/>
      <c r="P690" s="148">
        <v>41.7</v>
      </c>
      <c r="Q690" s="3">
        <v>0</v>
      </c>
    </row>
    <row r="691" spans="1:17" ht="10.5">
      <c r="A691" s="98"/>
      <c r="B691" s="53" t="s">
        <v>1503</v>
      </c>
      <c r="C691" s="13">
        <f aca="true" t="shared" si="8" ref="C691:Q691">C692+C966</f>
        <v>42344.66000000001</v>
      </c>
      <c r="D691" s="13">
        <f t="shared" si="8"/>
        <v>1526904267.51</v>
      </c>
      <c r="E691" s="13">
        <f t="shared" si="8"/>
        <v>0</v>
      </c>
      <c r="F691" s="13">
        <f t="shared" si="8"/>
        <v>0</v>
      </c>
      <c r="G691" s="13">
        <f t="shared" si="8"/>
        <v>40429.40000000001</v>
      </c>
      <c r="H691" s="13">
        <f t="shared" si="8"/>
        <v>1472532081.02</v>
      </c>
      <c r="I691" s="13">
        <f t="shared" si="8"/>
        <v>1554.1</v>
      </c>
      <c r="J691" s="13">
        <f t="shared" si="8"/>
        <v>54372186.49</v>
      </c>
      <c r="K691" s="13">
        <f t="shared" si="8"/>
        <v>0</v>
      </c>
      <c r="L691" s="13">
        <f t="shared" si="8"/>
        <v>0</v>
      </c>
      <c r="M691" s="13">
        <f t="shared" si="8"/>
        <v>0</v>
      </c>
      <c r="N691" s="13">
        <f t="shared" si="8"/>
        <v>291.9</v>
      </c>
      <c r="O691" s="13">
        <f t="shared" si="8"/>
        <v>0</v>
      </c>
      <c r="P691" s="13">
        <f t="shared" si="8"/>
        <v>69.26</v>
      </c>
      <c r="Q691" s="272">
        <f t="shared" si="8"/>
        <v>0</v>
      </c>
    </row>
    <row r="692" spans="1:17" ht="37.5" customHeight="1">
      <c r="A692" s="100"/>
      <c r="B692" s="58" t="s">
        <v>1502</v>
      </c>
      <c r="C692" s="59">
        <f aca="true" t="shared" si="9" ref="C692:Q692">C695+C702+C707+C723+C731+C737+C747+C762+C767+C770+C783+C804+C814+C824+C836+C841+C848+C852+C856+C872+C879+C884+C894+C897+C900+C904+C908+C911+C915+C924+C935+C938+C942+C945+C948+C952</f>
        <v>33427.24000000001</v>
      </c>
      <c r="D692" s="59">
        <f t="shared" si="9"/>
        <v>1215199715.71</v>
      </c>
      <c r="E692" s="59">
        <f t="shared" si="9"/>
        <v>0</v>
      </c>
      <c r="F692" s="59">
        <f t="shared" si="9"/>
        <v>0</v>
      </c>
      <c r="G692" s="59">
        <f t="shared" si="9"/>
        <v>31873.14000000001</v>
      </c>
      <c r="H692" s="59">
        <f t="shared" si="9"/>
        <v>1160827529.22</v>
      </c>
      <c r="I692" s="59">
        <f t="shared" si="9"/>
        <v>1554.1</v>
      </c>
      <c r="J692" s="59">
        <f t="shared" si="9"/>
        <v>54372186.49</v>
      </c>
      <c r="K692" s="59">
        <f t="shared" si="9"/>
        <v>0</v>
      </c>
      <c r="L692" s="59">
        <f t="shared" si="9"/>
        <v>0</v>
      </c>
      <c r="M692" s="59">
        <f t="shared" si="9"/>
        <v>0</v>
      </c>
      <c r="N692" s="59">
        <f t="shared" si="9"/>
        <v>0</v>
      </c>
      <c r="O692" s="59">
        <f t="shared" si="9"/>
        <v>0</v>
      </c>
      <c r="P692" s="59">
        <f t="shared" si="9"/>
        <v>0</v>
      </c>
      <c r="Q692" s="273">
        <f t="shared" si="9"/>
        <v>0</v>
      </c>
    </row>
    <row r="693" spans="1:17" ht="10.5">
      <c r="A693" s="99"/>
      <c r="B693" s="29" t="s">
        <v>1527</v>
      </c>
      <c r="C693" s="72"/>
      <c r="D693" s="72"/>
      <c r="E693" s="5"/>
      <c r="F693" s="5"/>
      <c r="G693" s="72"/>
      <c r="H693" s="16"/>
      <c r="I693" s="5"/>
      <c r="J693" s="5"/>
      <c r="K693" s="5"/>
      <c r="L693" s="5"/>
      <c r="M693" s="5"/>
      <c r="N693" s="5"/>
      <c r="O693" s="5"/>
      <c r="P693" s="5"/>
      <c r="Q693" s="3"/>
    </row>
    <row r="694" spans="1:17" ht="21">
      <c r="A694" s="99"/>
      <c r="B694" s="53" t="s">
        <v>2214</v>
      </c>
      <c r="C694" s="72"/>
      <c r="D694" s="72"/>
      <c r="E694" s="5"/>
      <c r="F694" s="5"/>
      <c r="G694" s="72"/>
      <c r="H694" s="16"/>
      <c r="I694" s="5"/>
      <c r="J694" s="5"/>
      <c r="K694" s="11"/>
      <c r="L694" s="5"/>
      <c r="M694" s="5"/>
      <c r="N694" s="11"/>
      <c r="O694" s="5"/>
      <c r="P694" s="5"/>
      <c r="Q694" s="3"/>
    </row>
    <row r="695" spans="1:17" ht="21">
      <c r="A695" s="99"/>
      <c r="B695" s="30" t="s">
        <v>2280</v>
      </c>
      <c r="C695" s="72">
        <f>SUM(C696:C699)</f>
        <v>695.9200000000001</v>
      </c>
      <c r="D695" s="72">
        <f>SUM(D696:D699)</f>
        <v>25352365.6</v>
      </c>
      <c r="E695" s="5"/>
      <c r="F695" s="5"/>
      <c r="G695" s="72">
        <f>SUM(G696:G699)</f>
        <v>695.9200000000001</v>
      </c>
      <c r="H695" s="72">
        <f>SUM(H696:H699)</f>
        <v>25352365.6</v>
      </c>
      <c r="I695" s="5"/>
      <c r="J695" s="5"/>
      <c r="K695" s="11"/>
      <c r="L695" s="11"/>
      <c r="M695" s="5"/>
      <c r="N695" s="11"/>
      <c r="O695" s="5"/>
      <c r="P695" s="5"/>
      <c r="Q695" s="3"/>
    </row>
    <row r="696" spans="1:17" ht="10.5">
      <c r="A696" s="6" t="s">
        <v>1903</v>
      </c>
      <c r="B696" s="27" t="s">
        <v>2167</v>
      </c>
      <c r="C696" s="148">
        <v>219.76</v>
      </c>
      <c r="D696" s="148">
        <v>8005856.8</v>
      </c>
      <c r="E696" s="5"/>
      <c r="F696" s="5"/>
      <c r="G696" s="148">
        <v>219.76</v>
      </c>
      <c r="H696" s="148">
        <v>8005856.8</v>
      </c>
      <c r="I696" s="5"/>
      <c r="J696" s="5"/>
      <c r="K696" s="5"/>
      <c r="L696" s="5"/>
      <c r="M696" s="5"/>
      <c r="N696" s="5"/>
      <c r="O696" s="5"/>
      <c r="P696" s="5"/>
      <c r="Q696" s="3"/>
    </row>
    <row r="697" spans="1:17" ht="10.5">
      <c r="A697" s="6" t="s">
        <v>1520</v>
      </c>
      <c r="B697" s="27" t="s">
        <v>2168</v>
      </c>
      <c r="C697" s="148">
        <v>77.09</v>
      </c>
      <c r="D697" s="148">
        <v>2808388.7</v>
      </c>
      <c r="E697" s="5"/>
      <c r="F697" s="5"/>
      <c r="G697" s="148">
        <v>77.09</v>
      </c>
      <c r="H697" s="148">
        <v>2808388.7</v>
      </c>
      <c r="I697" s="5"/>
      <c r="J697" s="5"/>
      <c r="K697" s="5"/>
      <c r="L697" s="5"/>
      <c r="M697" s="5"/>
      <c r="N697" s="5"/>
      <c r="O697" s="5"/>
      <c r="P697" s="5"/>
      <c r="Q697" s="3"/>
    </row>
    <row r="698" spans="1:17" ht="10.5">
      <c r="A698" s="6" t="s">
        <v>1524</v>
      </c>
      <c r="B698" s="27" t="s">
        <v>987</v>
      </c>
      <c r="C698" s="148">
        <v>345.76</v>
      </c>
      <c r="D698" s="148">
        <v>12596036.8</v>
      </c>
      <c r="E698" s="5"/>
      <c r="F698" s="5"/>
      <c r="G698" s="148">
        <v>345.76</v>
      </c>
      <c r="H698" s="148">
        <v>12596036.8</v>
      </c>
      <c r="I698" s="5"/>
      <c r="J698" s="5"/>
      <c r="K698" s="5"/>
      <c r="L698" s="5"/>
      <c r="M698" s="5"/>
      <c r="N698" s="5"/>
      <c r="O698" s="5"/>
      <c r="P698" s="5"/>
      <c r="Q698" s="3"/>
    </row>
    <row r="699" spans="1:17" ht="10.5">
      <c r="A699" s="6" t="s">
        <v>1522</v>
      </c>
      <c r="B699" s="27" t="s">
        <v>2169</v>
      </c>
      <c r="C699" s="148">
        <v>53.31</v>
      </c>
      <c r="D699" s="148">
        <v>1942083.3</v>
      </c>
      <c r="E699" s="5"/>
      <c r="F699" s="5"/>
      <c r="G699" s="148">
        <v>53.31</v>
      </c>
      <c r="H699" s="148">
        <v>1942083.3</v>
      </c>
      <c r="I699" s="5"/>
      <c r="J699" s="5"/>
      <c r="K699" s="5"/>
      <c r="L699" s="5"/>
      <c r="M699" s="5"/>
      <c r="N699" s="5"/>
      <c r="O699" s="5"/>
      <c r="P699" s="5"/>
      <c r="Q699" s="3"/>
    </row>
    <row r="700" spans="1:17" ht="10.5">
      <c r="A700" s="99"/>
      <c r="B700" s="53" t="s">
        <v>24</v>
      </c>
      <c r="C700" s="72"/>
      <c r="D700" s="72"/>
      <c r="E700" s="5"/>
      <c r="F700" s="5"/>
      <c r="G700" s="72"/>
      <c r="H700" s="16"/>
      <c r="I700" s="5"/>
      <c r="J700" s="5"/>
      <c r="K700" s="5"/>
      <c r="L700" s="5"/>
      <c r="M700" s="5"/>
      <c r="N700" s="5"/>
      <c r="O700" s="5"/>
      <c r="P700" s="5"/>
      <c r="Q700" s="3"/>
    </row>
    <row r="701" spans="1:17" ht="21">
      <c r="A701" s="99"/>
      <c r="B701" s="12" t="s">
        <v>1546</v>
      </c>
      <c r="C701" s="72"/>
      <c r="D701" s="72"/>
      <c r="E701" s="5"/>
      <c r="F701" s="5"/>
      <c r="G701" s="72"/>
      <c r="H701" s="16"/>
      <c r="I701" s="5"/>
      <c r="J701" s="5"/>
      <c r="K701" s="5"/>
      <c r="L701" s="5"/>
      <c r="M701" s="5"/>
      <c r="N701" s="5"/>
      <c r="O701" s="5"/>
      <c r="P701" s="5"/>
      <c r="Q701" s="3"/>
    </row>
    <row r="702" spans="1:17" ht="21">
      <c r="A702" s="99"/>
      <c r="B702" s="1" t="s">
        <v>2289</v>
      </c>
      <c r="C702" s="72">
        <f>SUM(C703:C704)</f>
        <v>516.8</v>
      </c>
      <c r="D702" s="72">
        <f>SUM(D703:D704)</f>
        <v>18827024</v>
      </c>
      <c r="E702" s="5"/>
      <c r="F702" s="5"/>
      <c r="G702" s="72">
        <f>SUM(G703:G704)</f>
        <v>516.8</v>
      </c>
      <c r="H702" s="72">
        <f>SUM(H703:H704)</f>
        <v>18827024</v>
      </c>
      <c r="I702" s="5"/>
      <c r="J702" s="5"/>
      <c r="K702" s="5"/>
      <c r="L702" s="5"/>
      <c r="M702" s="5"/>
      <c r="N702" s="5"/>
      <c r="O702" s="5"/>
      <c r="P702" s="5"/>
      <c r="Q702" s="3"/>
    </row>
    <row r="703" spans="1:17" ht="10.5">
      <c r="A703" s="6" t="s">
        <v>2220</v>
      </c>
      <c r="B703" s="27" t="s">
        <v>2178</v>
      </c>
      <c r="C703" s="148">
        <v>105.5</v>
      </c>
      <c r="D703" s="148">
        <v>3843365</v>
      </c>
      <c r="E703" s="5"/>
      <c r="F703" s="5"/>
      <c r="G703" s="148">
        <v>105.5</v>
      </c>
      <c r="H703" s="148">
        <v>3843365</v>
      </c>
      <c r="I703" s="5"/>
      <c r="J703" s="5"/>
      <c r="K703" s="5"/>
      <c r="L703" s="5"/>
      <c r="M703" s="5"/>
      <c r="N703" s="5"/>
      <c r="O703" s="5"/>
      <c r="P703" s="5"/>
      <c r="Q703" s="3"/>
    </row>
    <row r="704" spans="1:17" ht="10.5">
      <c r="A704" s="6" t="s">
        <v>1731</v>
      </c>
      <c r="B704" s="27" t="s">
        <v>2179</v>
      </c>
      <c r="C704" s="148">
        <v>411.3</v>
      </c>
      <c r="D704" s="148">
        <v>14983659</v>
      </c>
      <c r="E704" s="5"/>
      <c r="F704" s="5"/>
      <c r="G704" s="148">
        <v>411.3</v>
      </c>
      <c r="H704" s="148">
        <v>14983659</v>
      </c>
      <c r="I704" s="5"/>
      <c r="J704" s="5"/>
      <c r="K704" s="5"/>
      <c r="L704" s="5"/>
      <c r="M704" s="5"/>
      <c r="N704" s="5"/>
      <c r="O704" s="5"/>
      <c r="P704" s="5"/>
      <c r="Q704" s="3"/>
    </row>
    <row r="705" spans="1:17" ht="10.5">
      <c r="A705" s="98"/>
      <c r="B705" s="29" t="s">
        <v>25</v>
      </c>
      <c r="C705" s="72"/>
      <c r="D705" s="72"/>
      <c r="E705" s="5"/>
      <c r="F705" s="5"/>
      <c r="G705" s="72"/>
      <c r="H705" s="16"/>
      <c r="I705" s="5"/>
      <c r="J705" s="5"/>
      <c r="K705" s="5"/>
      <c r="L705" s="5"/>
      <c r="M705" s="5"/>
      <c r="N705" s="5"/>
      <c r="O705" s="5"/>
      <c r="P705" s="5"/>
      <c r="Q705" s="3"/>
    </row>
    <row r="706" spans="1:17" ht="21">
      <c r="A706" s="98"/>
      <c r="B706" s="53" t="s">
        <v>2221</v>
      </c>
      <c r="C706" s="72"/>
      <c r="D706" s="72"/>
      <c r="E706" s="5"/>
      <c r="F706" s="5"/>
      <c r="G706" s="72"/>
      <c r="H706" s="16"/>
      <c r="I706" s="5"/>
      <c r="J706" s="5"/>
      <c r="K706" s="5"/>
      <c r="L706" s="5"/>
      <c r="M706" s="5"/>
      <c r="N706" s="5"/>
      <c r="O706" s="5"/>
      <c r="P706" s="5"/>
      <c r="Q706" s="3"/>
    </row>
    <row r="707" spans="1:17" ht="21">
      <c r="A707" s="98"/>
      <c r="B707" s="30" t="s">
        <v>2290</v>
      </c>
      <c r="C707" s="72">
        <f>SUM(C708:C721)</f>
        <v>2688</v>
      </c>
      <c r="D707" s="72">
        <f>SUM(D708:D721)</f>
        <v>97923840</v>
      </c>
      <c r="E707" s="5"/>
      <c r="F707" s="5"/>
      <c r="G707" s="72">
        <f>SUM(G708:G721)</f>
        <v>2688</v>
      </c>
      <c r="H707" s="72">
        <f>SUM(H708:H721)</f>
        <v>97923840</v>
      </c>
      <c r="I707" s="5"/>
      <c r="J707" s="5"/>
      <c r="K707" s="5"/>
      <c r="L707" s="5"/>
      <c r="M707" s="5"/>
      <c r="N707" s="5"/>
      <c r="O707" s="5"/>
      <c r="P707" s="5"/>
      <c r="Q707" s="3"/>
    </row>
    <row r="708" spans="1:17" ht="10.5">
      <c r="A708" s="6" t="s">
        <v>1518</v>
      </c>
      <c r="B708" s="27" t="s">
        <v>148</v>
      </c>
      <c r="C708" s="148">
        <v>204.8</v>
      </c>
      <c r="D708" s="148">
        <v>7460864</v>
      </c>
      <c r="E708" s="5"/>
      <c r="F708" s="5"/>
      <c r="G708" s="148">
        <v>204.8</v>
      </c>
      <c r="H708" s="148">
        <v>7460864</v>
      </c>
      <c r="I708" s="5"/>
      <c r="J708" s="5"/>
      <c r="K708" s="5"/>
      <c r="L708" s="5"/>
      <c r="M708" s="5"/>
      <c r="N708" s="5"/>
      <c r="O708" s="5"/>
      <c r="P708" s="5"/>
      <c r="Q708" s="3"/>
    </row>
    <row r="709" spans="1:17" ht="10.5">
      <c r="A709" s="6" t="s">
        <v>1523</v>
      </c>
      <c r="B709" s="27" t="s">
        <v>149</v>
      </c>
      <c r="C709" s="148">
        <v>204.6</v>
      </c>
      <c r="D709" s="148">
        <v>7453578</v>
      </c>
      <c r="E709" s="5"/>
      <c r="F709" s="5"/>
      <c r="G709" s="148">
        <v>204.6</v>
      </c>
      <c r="H709" s="148">
        <v>7453578</v>
      </c>
      <c r="I709" s="5"/>
      <c r="J709" s="5"/>
      <c r="K709" s="5"/>
      <c r="L709" s="5"/>
      <c r="M709" s="5"/>
      <c r="N709" s="5"/>
      <c r="O709" s="5"/>
      <c r="P709" s="5"/>
      <c r="Q709" s="3"/>
    </row>
    <row r="710" spans="1:17" ht="10.5">
      <c r="A710" s="6" t="s">
        <v>1730</v>
      </c>
      <c r="B710" s="27" t="s">
        <v>22</v>
      </c>
      <c r="C710" s="148">
        <v>174.6</v>
      </c>
      <c r="D710" s="148">
        <v>6360678</v>
      </c>
      <c r="E710" s="5"/>
      <c r="F710" s="5"/>
      <c r="G710" s="148">
        <v>174.6</v>
      </c>
      <c r="H710" s="148">
        <v>6360678</v>
      </c>
      <c r="I710" s="5"/>
      <c r="J710" s="5"/>
      <c r="K710" s="5"/>
      <c r="L710" s="5"/>
      <c r="M710" s="5"/>
      <c r="N710" s="5"/>
      <c r="O710" s="5"/>
      <c r="P710" s="5"/>
      <c r="Q710" s="3"/>
    </row>
    <row r="711" spans="1:17" ht="10.5">
      <c r="A711" s="6" t="s">
        <v>1519</v>
      </c>
      <c r="B711" s="27" t="s">
        <v>23</v>
      </c>
      <c r="C711" s="148">
        <v>167.4</v>
      </c>
      <c r="D711" s="148">
        <v>6098382</v>
      </c>
      <c r="E711" s="5"/>
      <c r="F711" s="5"/>
      <c r="G711" s="148">
        <v>167.4</v>
      </c>
      <c r="H711" s="148">
        <v>6098382</v>
      </c>
      <c r="I711" s="5"/>
      <c r="J711" s="5"/>
      <c r="K711" s="5"/>
      <c r="L711" s="5"/>
      <c r="M711" s="5"/>
      <c r="N711" s="5"/>
      <c r="O711" s="5"/>
      <c r="P711" s="5"/>
      <c r="Q711" s="3"/>
    </row>
    <row r="712" spans="1:17" ht="10.5">
      <c r="A712" s="6" t="s">
        <v>1521</v>
      </c>
      <c r="B712" s="27" t="s">
        <v>1026</v>
      </c>
      <c r="C712" s="148">
        <v>203</v>
      </c>
      <c r="D712" s="148">
        <v>7395290</v>
      </c>
      <c r="E712" s="5"/>
      <c r="F712" s="5"/>
      <c r="G712" s="148">
        <v>203</v>
      </c>
      <c r="H712" s="148">
        <v>7395290</v>
      </c>
      <c r="I712" s="5"/>
      <c r="J712" s="5"/>
      <c r="K712" s="5"/>
      <c r="L712" s="5"/>
      <c r="M712" s="5"/>
      <c r="N712" s="5"/>
      <c r="O712" s="5"/>
      <c r="P712" s="5"/>
      <c r="Q712" s="3"/>
    </row>
    <row r="713" spans="1:17" ht="10.5">
      <c r="A713" s="6" t="s">
        <v>1729</v>
      </c>
      <c r="B713" s="27" t="s">
        <v>1027</v>
      </c>
      <c r="C713" s="148">
        <v>201.7</v>
      </c>
      <c r="D713" s="148">
        <v>7347931</v>
      </c>
      <c r="E713" s="5"/>
      <c r="F713" s="5"/>
      <c r="G713" s="148">
        <v>201.7</v>
      </c>
      <c r="H713" s="148">
        <v>7347931</v>
      </c>
      <c r="I713" s="5"/>
      <c r="J713" s="5"/>
      <c r="K713" s="5"/>
      <c r="L713" s="5"/>
      <c r="M713" s="5"/>
      <c r="N713" s="5"/>
      <c r="O713" s="5"/>
      <c r="P713" s="5"/>
      <c r="Q713" s="3"/>
    </row>
    <row r="714" spans="1:17" ht="10.5">
      <c r="A714" s="6" t="s">
        <v>1728</v>
      </c>
      <c r="B714" s="27" t="s">
        <v>1028</v>
      </c>
      <c r="C714" s="148">
        <v>171</v>
      </c>
      <c r="D714" s="148">
        <v>6229530</v>
      </c>
      <c r="E714" s="5"/>
      <c r="F714" s="5"/>
      <c r="G714" s="148">
        <v>171</v>
      </c>
      <c r="H714" s="148">
        <v>6229530</v>
      </c>
      <c r="I714" s="5"/>
      <c r="J714" s="5"/>
      <c r="K714" s="5"/>
      <c r="L714" s="5"/>
      <c r="M714" s="5"/>
      <c r="N714" s="5"/>
      <c r="O714" s="5"/>
      <c r="P714" s="5"/>
      <c r="Q714" s="3"/>
    </row>
    <row r="715" spans="1:17" ht="10.5">
      <c r="A715" s="6" t="s">
        <v>2218</v>
      </c>
      <c r="B715" s="27" t="s">
        <v>1029</v>
      </c>
      <c r="C715" s="148">
        <v>187.5</v>
      </c>
      <c r="D715" s="148">
        <v>6830625</v>
      </c>
      <c r="E715" s="5"/>
      <c r="F715" s="5"/>
      <c r="G715" s="148">
        <v>187.5</v>
      </c>
      <c r="H715" s="148">
        <v>6830625</v>
      </c>
      <c r="I715" s="5"/>
      <c r="J715" s="5"/>
      <c r="K715" s="5"/>
      <c r="L715" s="5"/>
      <c r="M715" s="5"/>
      <c r="N715" s="5"/>
      <c r="O715" s="5"/>
      <c r="P715" s="5"/>
      <c r="Q715" s="3"/>
    </row>
    <row r="716" spans="1:17" ht="10.5">
      <c r="A716" s="6" t="s">
        <v>2219</v>
      </c>
      <c r="B716" s="27" t="s">
        <v>1030</v>
      </c>
      <c r="C716" s="148">
        <v>173.7</v>
      </c>
      <c r="D716" s="148">
        <v>6327891</v>
      </c>
      <c r="E716" s="5"/>
      <c r="F716" s="5"/>
      <c r="G716" s="148">
        <v>173.7</v>
      </c>
      <c r="H716" s="148">
        <v>6327891</v>
      </c>
      <c r="I716" s="5"/>
      <c r="J716" s="5"/>
      <c r="K716" s="5"/>
      <c r="L716" s="5"/>
      <c r="M716" s="5"/>
      <c r="N716" s="5"/>
      <c r="O716" s="5"/>
      <c r="P716" s="5"/>
      <c r="Q716" s="3"/>
    </row>
    <row r="717" spans="1:17" ht="10.5">
      <c r="A717" s="6" t="s">
        <v>850</v>
      </c>
      <c r="B717" s="27" t="s">
        <v>1031</v>
      </c>
      <c r="C717" s="148">
        <v>198.7</v>
      </c>
      <c r="D717" s="148">
        <v>7238641</v>
      </c>
      <c r="E717" s="5"/>
      <c r="F717" s="5"/>
      <c r="G717" s="148">
        <v>198.7</v>
      </c>
      <c r="H717" s="148">
        <v>7238641</v>
      </c>
      <c r="I717" s="5"/>
      <c r="J717" s="5"/>
      <c r="K717" s="5"/>
      <c r="L717" s="5"/>
      <c r="M717" s="5"/>
      <c r="N717" s="5"/>
      <c r="O717" s="5"/>
      <c r="P717" s="5"/>
      <c r="Q717" s="3"/>
    </row>
    <row r="718" spans="1:17" ht="10.5">
      <c r="A718" s="6" t="s">
        <v>1724</v>
      </c>
      <c r="B718" s="27" t="s">
        <v>1032</v>
      </c>
      <c r="C718" s="148">
        <v>171.9</v>
      </c>
      <c r="D718" s="148">
        <v>6262317</v>
      </c>
      <c r="E718" s="5"/>
      <c r="F718" s="5"/>
      <c r="G718" s="148">
        <v>171.9</v>
      </c>
      <c r="H718" s="148">
        <v>6262317</v>
      </c>
      <c r="I718" s="5"/>
      <c r="J718" s="5"/>
      <c r="K718" s="5"/>
      <c r="L718" s="5"/>
      <c r="M718" s="5"/>
      <c r="N718" s="5"/>
      <c r="O718" s="5"/>
      <c r="P718" s="5"/>
      <c r="Q718" s="3"/>
    </row>
    <row r="719" spans="1:17" ht="10.5">
      <c r="A719" s="6" t="s">
        <v>2217</v>
      </c>
      <c r="B719" s="27" t="s">
        <v>1033</v>
      </c>
      <c r="C719" s="148">
        <v>168.3</v>
      </c>
      <c r="D719" s="148">
        <v>6131169</v>
      </c>
      <c r="E719" s="5"/>
      <c r="F719" s="5"/>
      <c r="G719" s="148">
        <v>168.3</v>
      </c>
      <c r="H719" s="148">
        <v>6131169</v>
      </c>
      <c r="I719" s="5"/>
      <c r="J719" s="5"/>
      <c r="K719" s="5"/>
      <c r="L719" s="5"/>
      <c r="M719" s="5"/>
      <c r="N719" s="5"/>
      <c r="O719" s="5"/>
      <c r="P719" s="5"/>
      <c r="Q719" s="3"/>
    </row>
    <row r="720" spans="1:17" ht="10.5">
      <c r="A720" s="6" t="s">
        <v>1723</v>
      </c>
      <c r="B720" s="27" t="s">
        <v>1034</v>
      </c>
      <c r="C720" s="148">
        <v>352.2</v>
      </c>
      <c r="D720" s="148">
        <v>12830646</v>
      </c>
      <c r="E720" s="5"/>
      <c r="F720" s="5"/>
      <c r="G720" s="148">
        <v>352.2</v>
      </c>
      <c r="H720" s="148">
        <v>12830646</v>
      </c>
      <c r="I720" s="5"/>
      <c r="J720" s="5"/>
      <c r="K720" s="5"/>
      <c r="L720" s="5"/>
      <c r="M720" s="5"/>
      <c r="N720" s="5"/>
      <c r="O720" s="5"/>
      <c r="P720" s="5"/>
      <c r="Q720" s="3"/>
    </row>
    <row r="721" spans="1:17" ht="10.5">
      <c r="A721" s="6" t="s">
        <v>1530</v>
      </c>
      <c r="B721" s="27" t="s">
        <v>1035</v>
      </c>
      <c r="C721" s="148">
        <v>108.6</v>
      </c>
      <c r="D721" s="148">
        <v>3956298</v>
      </c>
      <c r="E721" s="5"/>
      <c r="F721" s="5"/>
      <c r="G721" s="148">
        <v>108.6</v>
      </c>
      <c r="H721" s="148">
        <v>3956298</v>
      </c>
      <c r="I721" s="5"/>
      <c r="J721" s="5"/>
      <c r="K721" s="5"/>
      <c r="L721" s="5"/>
      <c r="M721" s="5"/>
      <c r="N721" s="5"/>
      <c r="O721" s="5"/>
      <c r="P721" s="5"/>
      <c r="Q721" s="3"/>
    </row>
    <row r="722" spans="1:17" ht="21">
      <c r="A722" s="98"/>
      <c r="B722" s="12" t="s">
        <v>2153</v>
      </c>
      <c r="C722" s="72"/>
      <c r="D722" s="72"/>
      <c r="E722" s="5"/>
      <c r="F722" s="5"/>
      <c r="G722" s="72"/>
      <c r="H722" s="16"/>
      <c r="I722" s="5"/>
      <c r="J722" s="5"/>
      <c r="K722" s="5"/>
      <c r="L722" s="5"/>
      <c r="M722" s="5"/>
      <c r="N722" s="5"/>
      <c r="O722" s="5"/>
      <c r="P722" s="5"/>
      <c r="Q722" s="3"/>
    </row>
    <row r="723" spans="1:17" ht="21">
      <c r="A723" s="98"/>
      <c r="B723" s="1" t="s">
        <v>2281</v>
      </c>
      <c r="C723" s="260">
        <f>SUM(C724:C728)</f>
        <v>221.2</v>
      </c>
      <c r="D723" s="260">
        <f>SUM(D724:D728)</f>
        <v>8058316</v>
      </c>
      <c r="E723" s="261"/>
      <c r="F723" s="261"/>
      <c r="G723" s="261"/>
      <c r="H723" s="261"/>
      <c r="I723" s="260">
        <f>SUM(I724:I728)</f>
        <v>221.2</v>
      </c>
      <c r="J723" s="260">
        <f>SUM(J724:J728)</f>
        <v>8058316</v>
      </c>
      <c r="K723" s="5"/>
      <c r="L723" s="5"/>
      <c r="M723" s="5"/>
      <c r="N723" s="5"/>
      <c r="O723" s="5"/>
      <c r="P723" s="5"/>
      <c r="Q723" s="3"/>
    </row>
    <row r="724" spans="1:17" ht="10.5">
      <c r="A724" s="6" t="s">
        <v>1528</v>
      </c>
      <c r="B724" s="27" t="s">
        <v>1037</v>
      </c>
      <c r="C724" s="262">
        <v>52.5</v>
      </c>
      <c r="D724" s="262">
        <v>1912575</v>
      </c>
      <c r="E724" s="261"/>
      <c r="F724" s="261"/>
      <c r="G724" s="261"/>
      <c r="H724" s="261"/>
      <c r="I724" s="262">
        <v>52.5</v>
      </c>
      <c r="J724" s="262">
        <v>1912575</v>
      </c>
      <c r="K724" s="5"/>
      <c r="L724" s="5"/>
      <c r="M724" s="5"/>
      <c r="N724" s="5"/>
      <c r="O724" s="5"/>
      <c r="P724" s="5"/>
      <c r="Q724" s="3"/>
    </row>
    <row r="725" spans="1:17" ht="10.5">
      <c r="A725" s="6" t="s">
        <v>1529</v>
      </c>
      <c r="B725" s="27" t="s">
        <v>1038</v>
      </c>
      <c r="C725" s="262">
        <v>51.6</v>
      </c>
      <c r="D725" s="262">
        <v>1879788</v>
      </c>
      <c r="E725" s="261"/>
      <c r="F725" s="261"/>
      <c r="G725" s="261"/>
      <c r="H725" s="261"/>
      <c r="I725" s="262">
        <v>51.6</v>
      </c>
      <c r="J725" s="262">
        <v>1879788</v>
      </c>
      <c r="K725" s="5"/>
      <c r="L725" s="5"/>
      <c r="M725" s="5"/>
      <c r="N725" s="5"/>
      <c r="O725" s="5"/>
      <c r="P725" s="5"/>
      <c r="Q725" s="3"/>
    </row>
    <row r="726" spans="1:17" ht="10.5">
      <c r="A726" s="6" t="s">
        <v>1727</v>
      </c>
      <c r="B726" s="27" t="s">
        <v>1039</v>
      </c>
      <c r="C726" s="262">
        <v>52</v>
      </c>
      <c r="D726" s="262">
        <v>1894360</v>
      </c>
      <c r="E726" s="261"/>
      <c r="F726" s="261"/>
      <c r="G726" s="261"/>
      <c r="H726" s="261"/>
      <c r="I726" s="262">
        <v>52</v>
      </c>
      <c r="J726" s="262">
        <v>1894360</v>
      </c>
      <c r="K726" s="5"/>
      <c r="L726" s="5"/>
      <c r="M726" s="5"/>
      <c r="N726" s="5"/>
      <c r="O726" s="5"/>
      <c r="P726" s="5"/>
      <c r="Q726" s="3"/>
    </row>
    <row r="727" spans="1:17" ht="10.5">
      <c r="A727" s="6" t="s">
        <v>1726</v>
      </c>
      <c r="B727" s="27" t="s">
        <v>1040</v>
      </c>
      <c r="C727" s="268">
        <v>32.3</v>
      </c>
      <c r="D727" s="269">
        <v>1176689</v>
      </c>
      <c r="E727" s="261"/>
      <c r="F727" s="261"/>
      <c r="G727" s="261"/>
      <c r="H727" s="261"/>
      <c r="I727" s="268">
        <v>32.3</v>
      </c>
      <c r="J727" s="269">
        <v>1176689</v>
      </c>
      <c r="K727" s="5"/>
      <c r="L727" s="5"/>
      <c r="M727" s="5"/>
      <c r="N727" s="5"/>
      <c r="O727" s="5"/>
      <c r="P727" s="5"/>
      <c r="Q727" s="3"/>
    </row>
    <row r="728" spans="1:17" ht="10.5">
      <c r="A728" s="6" t="s">
        <v>1725</v>
      </c>
      <c r="B728" s="27" t="s">
        <v>2203</v>
      </c>
      <c r="C728" s="262">
        <v>32.8</v>
      </c>
      <c r="D728" s="262">
        <v>1194904</v>
      </c>
      <c r="E728" s="261"/>
      <c r="F728" s="261"/>
      <c r="G728" s="261"/>
      <c r="H728" s="261"/>
      <c r="I728" s="262">
        <v>32.8</v>
      </c>
      <c r="J728" s="262">
        <v>1194904</v>
      </c>
      <c r="K728" s="5"/>
      <c r="L728" s="5"/>
      <c r="M728" s="5"/>
      <c r="N728" s="5"/>
      <c r="O728" s="5"/>
      <c r="P728" s="5"/>
      <c r="Q728" s="3"/>
    </row>
    <row r="729" spans="1:17" ht="10.5">
      <c r="A729" s="98"/>
      <c r="B729" s="53" t="s">
        <v>854</v>
      </c>
      <c r="C729" s="72"/>
      <c r="D729" s="72"/>
      <c r="E729" s="5"/>
      <c r="F729" s="5"/>
      <c r="G729" s="72"/>
      <c r="H729" s="16"/>
      <c r="I729" s="5"/>
      <c r="J729" s="5"/>
      <c r="K729" s="5"/>
      <c r="L729" s="5"/>
      <c r="M729" s="5"/>
      <c r="N729" s="5"/>
      <c r="O729" s="5"/>
      <c r="P729" s="5"/>
      <c r="Q729" s="3"/>
    </row>
    <row r="730" spans="1:17" ht="21">
      <c r="A730" s="98"/>
      <c r="B730" s="53" t="s">
        <v>2011</v>
      </c>
      <c r="C730" s="11"/>
      <c r="D730" s="11"/>
      <c r="E730" s="5"/>
      <c r="F730" s="5"/>
      <c r="G730" s="11"/>
      <c r="H730" s="16"/>
      <c r="I730" s="5"/>
      <c r="J730" s="5"/>
      <c r="K730" s="5"/>
      <c r="L730" s="5"/>
      <c r="M730" s="5"/>
      <c r="N730" s="5"/>
      <c r="O730" s="5"/>
      <c r="P730" s="5"/>
      <c r="Q730" s="3"/>
    </row>
    <row r="731" spans="1:17" ht="21">
      <c r="A731" s="98"/>
      <c r="B731" s="30" t="s">
        <v>2280</v>
      </c>
      <c r="C731" s="11">
        <f>SUM(C732:C735)</f>
        <v>510.7</v>
      </c>
      <c r="D731" s="11">
        <f>SUM(D732:D735)</f>
        <v>18604801</v>
      </c>
      <c r="E731" s="5"/>
      <c r="F731" s="5"/>
      <c r="G731" s="11">
        <f>SUM(G732:G735)</f>
        <v>510.7</v>
      </c>
      <c r="H731" s="11">
        <f>SUM(H732:H735)</f>
        <v>18604801</v>
      </c>
      <c r="I731" s="5"/>
      <c r="J731" s="5"/>
      <c r="K731" s="5"/>
      <c r="L731" s="5"/>
      <c r="M731" s="5"/>
      <c r="N731" s="5"/>
      <c r="O731" s="5"/>
      <c r="P731" s="5"/>
      <c r="Q731" s="3"/>
    </row>
    <row r="732" spans="1:17" ht="10.5">
      <c r="A732" s="6" t="s">
        <v>1526</v>
      </c>
      <c r="B732" s="27" t="s">
        <v>1041</v>
      </c>
      <c r="C732" s="148">
        <v>136.4</v>
      </c>
      <c r="D732" s="148">
        <v>4969052</v>
      </c>
      <c r="E732" s="5"/>
      <c r="F732" s="5"/>
      <c r="G732" s="148">
        <v>136.4</v>
      </c>
      <c r="H732" s="148">
        <v>4969052</v>
      </c>
      <c r="I732" s="5"/>
      <c r="J732" s="5"/>
      <c r="K732" s="5"/>
      <c r="L732" s="5"/>
      <c r="M732" s="5"/>
      <c r="N732" s="5"/>
      <c r="O732" s="5"/>
      <c r="P732" s="5"/>
      <c r="Q732" s="3"/>
    </row>
    <row r="733" spans="1:17" ht="10.5">
      <c r="A733" s="6" t="s">
        <v>1525</v>
      </c>
      <c r="B733" s="27" t="s">
        <v>1042</v>
      </c>
      <c r="C733" s="148">
        <v>85</v>
      </c>
      <c r="D733" s="148">
        <v>3096550</v>
      </c>
      <c r="E733" s="5"/>
      <c r="F733" s="5"/>
      <c r="G733" s="148">
        <v>85</v>
      </c>
      <c r="H733" s="148">
        <v>3096550</v>
      </c>
      <c r="I733" s="5"/>
      <c r="J733" s="5"/>
      <c r="K733" s="5"/>
      <c r="L733" s="5"/>
      <c r="M733" s="5"/>
      <c r="N733" s="5"/>
      <c r="O733" s="5"/>
      <c r="P733" s="5"/>
      <c r="Q733" s="3"/>
    </row>
    <row r="734" spans="1:17" ht="10.5">
      <c r="A734" s="6" t="s">
        <v>2222</v>
      </c>
      <c r="B734" s="27" t="s">
        <v>1043</v>
      </c>
      <c r="C734" s="148">
        <v>159.6</v>
      </c>
      <c r="D734" s="148">
        <v>5814228</v>
      </c>
      <c r="E734" s="5"/>
      <c r="F734" s="5"/>
      <c r="G734" s="148">
        <v>159.6</v>
      </c>
      <c r="H734" s="148">
        <v>5814228</v>
      </c>
      <c r="I734" s="5"/>
      <c r="J734" s="5"/>
      <c r="K734" s="5"/>
      <c r="L734" s="5"/>
      <c r="M734" s="5"/>
      <c r="N734" s="5"/>
      <c r="O734" s="5"/>
      <c r="P734" s="5"/>
      <c r="Q734" s="3"/>
    </row>
    <row r="735" spans="1:17" ht="10.5">
      <c r="A735" s="6" t="s">
        <v>851</v>
      </c>
      <c r="B735" s="27" t="s">
        <v>1044</v>
      </c>
      <c r="C735" s="148">
        <v>129.7</v>
      </c>
      <c r="D735" s="148">
        <v>4724971</v>
      </c>
      <c r="E735" s="5"/>
      <c r="F735" s="5"/>
      <c r="G735" s="148">
        <v>129.7</v>
      </c>
      <c r="H735" s="148">
        <v>4724971</v>
      </c>
      <c r="I735" s="5"/>
      <c r="J735" s="5"/>
      <c r="K735" s="5"/>
      <c r="L735" s="5"/>
      <c r="M735" s="5"/>
      <c r="N735" s="5"/>
      <c r="O735" s="5"/>
      <c r="P735" s="5"/>
      <c r="Q735" s="3"/>
    </row>
    <row r="736" spans="1:17" ht="21">
      <c r="A736" s="6"/>
      <c r="B736" s="53" t="s">
        <v>855</v>
      </c>
      <c r="C736" s="72"/>
      <c r="D736" s="72"/>
      <c r="E736" s="5"/>
      <c r="F736" s="5"/>
      <c r="G736" s="72"/>
      <c r="H736" s="16"/>
      <c r="I736" s="5"/>
      <c r="J736" s="5"/>
      <c r="K736" s="5"/>
      <c r="L736" s="5"/>
      <c r="M736" s="5"/>
      <c r="N736" s="5"/>
      <c r="O736" s="5"/>
      <c r="P736" s="5"/>
      <c r="Q736" s="3"/>
    </row>
    <row r="737" spans="1:17" ht="21">
      <c r="A737" s="6"/>
      <c r="B737" s="30" t="s">
        <v>2285</v>
      </c>
      <c r="C737" s="72">
        <f>SUM(C738:C745)</f>
        <v>1530.1699999999998</v>
      </c>
      <c r="D737" s="72">
        <f>SUM(D738:D745)</f>
        <v>55744093.1</v>
      </c>
      <c r="E737" s="5"/>
      <c r="F737" s="5"/>
      <c r="G737" s="72">
        <f>SUM(G738:G745)</f>
        <v>1530.1699999999998</v>
      </c>
      <c r="H737" s="72">
        <f>SUM(H738:H745)</f>
        <v>55744093.1</v>
      </c>
      <c r="I737" s="5"/>
      <c r="J737" s="5"/>
      <c r="K737" s="5"/>
      <c r="L737" s="5"/>
      <c r="M737" s="5"/>
      <c r="N737" s="5"/>
      <c r="O737" s="5"/>
      <c r="P737" s="5"/>
      <c r="Q737" s="3"/>
    </row>
    <row r="738" spans="1:17" ht="10.5">
      <c r="A738" s="6" t="s">
        <v>1534</v>
      </c>
      <c r="B738" s="27" t="s">
        <v>2180</v>
      </c>
      <c r="C738" s="148">
        <v>130.9</v>
      </c>
      <c r="D738" s="148">
        <v>4768687</v>
      </c>
      <c r="E738" s="5"/>
      <c r="F738" s="5"/>
      <c r="G738" s="148">
        <v>130.9</v>
      </c>
      <c r="H738" s="148">
        <v>4768687</v>
      </c>
      <c r="I738" s="5"/>
      <c r="J738" s="5"/>
      <c r="K738" s="5"/>
      <c r="L738" s="5"/>
      <c r="M738" s="5"/>
      <c r="N738" s="5"/>
      <c r="O738" s="5"/>
      <c r="P738" s="5"/>
      <c r="Q738" s="3"/>
    </row>
    <row r="739" spans="1:17" ht="10.5">
      <c r="A739" s="6" t="s">
        <v>1533</v>
      </c>
      <c r="B739" s="27" t="s">
        <v>2181</v>
      </c>
      <c r="C739" s="148">
        <v>86.1</v>
      </c>
      <c r="D739" s="148">
        <v>3136623</v>
      </c>
      <c r="E739" s="5"/>
      <c r="F739" s="5"/>
      <c r="G739" s="148">
        <v>86.1</v>
      </c>
      <c r="H739" s="148">
        <v>3136623</v>
      </c>
      <c r="I739" s="5"/>
      <c r="J739" s="5"/>
      <c r="K739" s="5"/>
      <c r="L739" s="5"/>
      <c r="M739" s="5"/>
      <c r="N739" s="5"/>
      <c r="O739" s="5"/>
      <c r="P739" s="5"/>
      <c r="Q739" s="3"/>
    </row>
    <row r="740" spans="1:17" ht="10.5">
      <c r="A740" s="6" t="s">
        <v>1532</v>
      </c>
      <c r="B740" s="27" t="s">
        <v>2182</v>
      </c>
      <c r="C740" s="148">
        <v>121.9</v>
      </c>
      <c r="D740" s="148">
        <v>4440817</v>
      </c>
      <c r="E740" s="5"/>
      <c r="F740" s="5"/>
      <c r="G740" s="148">
        <v>121.9</v>
      </c>
      <c r="H740" s="148">
        <v>4440817</v>
      </c>
      <c r="I740" s="5"/>
      <c r="J740" s="5"/>
      <c r="K740" s="5"/>
      <c r="L740" s="5"/>
      <c r="M740" s="5"/>
      <c r="N740" s="5"/>
      <c r="O740" s="5"/>
      <c r="P740" s="5"/>
      <c r="Q740" s="3"/>
    </row>
    <row r="741" spans="1:17" ht="10.5">
      <c r="A741" s="6" t="s">
        <v>1531</v>
      </c>
      <c r="B741" s="27" t="s">
        <v>2183</v>
      </c>
      <c r="C741" s="148">
        <v>290</v>
      </c>
      <c r="D741" s="148">
        <v>10564700</v>
      </c>
      <c r="E741" s="5"/>
      <c r="F741" s="5"/>
      <c r="G741" s="148">
        <v>290</v>
      </c>
      <c r="H741" s="148">
        <v>10564700</v>
      </c>
      <c r="I741" s="5"/>
      <c r="J741" s="5"/>
      <c r="K741" s="5"/>
      <c r="L741" s="5"/>
      <c r="M741" s="5"/>
      <c r="N741" s="5"/>
      <c r="O741" s="5"/>
      <c r="P741" s="5"/>
      <c r="Q741" s="3"/>
    </row>
    <row r="742" spans="1:17" ht="23.25" customHeight="1">
      <c r="A742" s="6" t="s">
        <v>849</v>
      </c>
      <c r="B742" s="27" t="s">
        <v>2184</v>
      </c>
      <c r="C742" s="148">
        <v>192.7</v>
      </c>
      <c r="D742" s="148">
        <v>7020061</v>
      </c>
      <c r="E742" s="5"/>
      <c r="F742" s="5"/>
      <c r="G742" s="148">
        <v>192.7</v>
      </c>
      <c r="H742" s="148">
        <v>7020061</v>
      </c>
      <c r="I742" s="5"/>
      <c r="J742" s="5"/>
      <c r="K742" s="5"/>
      <c r="L742" s="5"/>
      <c r="M742" s="5"/>
      <c r="N742" s="5"/>
      <c r="O742" s="5"/>
      <c r="P742" s="5"/>
      <c r="Q742" s="3"/>
    </row>
    <row r="743" spans="1:17" ht="10.5">
      <c r="A743" s="6" t="s">
        <v>2235</v>
      </c>
      <c r="B743" s="27" t="s">
        <v>2185</v>
      </c>
      <c r="C743" s="148">
        <v>429.3</v>
      </c>
      <c r="D743" s="148">
        <v>15639399</v>
      </c>
      <c r="E743" s="5"/>
      <c r="F743" s="5"/>
      <c r="G743" s="148">
        <v>429.3</v>
      </c>
      <c r="H743" s="148">
        <v>15639399</v>
      </c>
      <c r="I743" s="5"/>
      <c r="J743" s="5"/>
      <c r="K743" s="5"/>
      <c r="L743" s="5"/>
      <c r="M743" s="5"/>
      <c r="N743" s="5"/>
      <c r="O743" s="5"/>
      <c r="P743" s="5"/>
      <c r="Q743" s="3"/>
    </row>
    <row r="744" spans="1:17" ht="10.5">
      <c r="A744" s="6" t="s">
        <v>2234</v>
      </c>
      <c r="B744" s="27" t="s">
        <v>150</v>
      </c>
      <c r="C744" s="148">
        <v>162.17</v>
      </c>
      <c r="D744" s="148">
        <v>5907853.1</v>
      </c>
      <c r="E744" s="5"/>
      <c r="F744" s="5"/>
      <c r="G744" s="148">
        <v>162.17</v>
      </c>
      <c r="H744" s="148">
        <v>5907853.1</v>
      </c>
      <c r="I744" s="5"/>
      <c r="J744" s="5"/>
      <c r="K744" s="5"/>
      <c r="L744" s="5"/>
      <c r="M744" s="5"/>
      <c r="N744" s="5"/>
      <c r="O744" s="5"/>
      <c r="P744" s="5"/>
      <c r="Q744" s="3"/>
    </row>
    <row r="745" spans="1:17" ht="10.5">
      <c r="A745" s="204">
        <v>37</v>
      </c>
      <c r="B745" s="27" t="s">
        <v>151</v>
      </c>
      <c r="C745" s="148">
        <v>117.1</v>
      </c>
      <c r="D745" s="148">
        <v>4265953</v>
      </c>
      <c r="E745" s="5"/>
      <c r="F745" s="5"/>
      <c r="G745" s="148">
        <v>117.1</v>
      </c>
      <c r="H745" s="148">
        <v>4265953</v>
      </c>
      <c r="I745" s="5"/>
      <c r="J745" s="5"/>
      <c r="K745" s="5"/>
      <c r="L745" s="5"/>
      <c r="M745" s="5"/>
      <c r="N745" s="5"/>
      <c r="O745" s="5"/>
      <c r="P745" s="5"/>
      <c r="Q745" s="3"/>
    </row>
    <row r="746" spans="1:17" ht="21">
      <c r="A746" s="98"/>
      <c r="B746" s="53" t="s">
        <v>1295</v>
      </c>
      <c r="C746" s="72"/>
      <c r="D746" s="72"/>
      <c r="E746" s="5"/>
      <c r="F746" s="5"/>
      <c r="G746" s="72"/>
      <c r="H746" s="16"/>
      <c r="I746" s="5"/>
      <c r="J746" s="5"/>
      <c r="K746" s="5"/>
      <c r="L746" s="5"/>
      <c r="M746" s="5"/>
      <c r="N746" s="5"/>
      <c r="O746" s="5"/>
      <c r="P746" s="5"/>
      <c r="Q746" s="3"/>
    </row>
    <row r="747" spans="1:17" ht="21">
      <c r="A747" s="98"/>
      <c r="B747" s="30" t="s">
        <v>1627</v>
      </c>
      <c r="C747" s="72">
        <f>SUM(C748:C760)</f>
        <v>3240.8</v>
      </c>
      <c r="D747" s="72">
        <f>SUM(D748:D760)</f>
        <v>118062344</v>
      </c>
      <c r="E747" s="72"/>
      <c r="F747" s="72"/>
      <c r="G747" s="72">
        <f>SUM(G748:G760)</f>
        <v>3240.8</v>
      </c>
      <c r="H747" s="72">
        <f>SUM(H748:H760)</f>
        <v>118062344</v>
      </c>
      <c r="I747" s="5"/>
      <c r="J747" s="5"/>
      <c r="K747" s="5"/>
      <c r="L747" s="5"/>
      <c r="M747" s="5"/>
      <c r="N747" s="5"/>
      <c r="O747" s="5"/>
      <c r="P747" s="5"/>
      <c r="Q747" s="3"/>
    </row>
    <row r="748" spans="1:17" ht="10.5">
      <c r="A748" s="6" t="s">
        <v>2233</v>
      </c>
      <c r="B748" s="27" t="s">
        <v>998</v>
      </c>
      <c r="C748" s="148">
        <v>222.9</v>
      </c>
      <c r="D748" s="148">
        <v>8120247</v>
      </c>
      <c r="E748" s="5"/>
      <c r="F748" s="5"/>
      <c r="G748" s="148">
        <v>222.9</v>
      </c>
      <c r="H748" s="148">
        <v>8120247</v>
      </c>
      <c r="I748" s="5"/>
      <c r="J748" s="5"/>
      <c r="K748" s="5"/>
      <c r="L748" s="5"/>
      <c r="M748" s="5"/>
      <c r="N748" s="5"/>
      <c r="O748" s="5"/>
      <c r="P748" s="5"/>
      <c r="Q748" s="3"/>
    </row>
    <row r="749" spans="1:17" ht="10.5">
      <c r="A749" s="6" t="s">
        <v>2231</v>
      </c>
      <c r="B749" s="27" t="s">
        <v>999</v>
      </c>
      <c r="C749" s="148">
        <v>337.8</v>
      </c>
      <c r="D749" s="148">
        <v>12306054</v>
      </c>
      <c r="E749" s="5"/>
      <c r="F749" s="5"/>
      <c r="G749" s="148">
        <v>337.8</v>
      </c>
      <c r="H749" s="148">
        <v>12306054</v>
      </c>
      <c r="I749" s="5"/>
      <c r="J749" s="5"/>
      <c r="K749" s="5"/>
      <c r="L749" s="5"/>
      <c r="M749" s="5"/>
      <c r="N749" s="5"/>
      <c r="O749" s="5"/>
      <c r="P749" s="5"/>
      <c r="Q749" s="3"/>
    </row>
    <row r="750" spans="1:17" ht="10.5">
      <c r="A750" s="6" t="s">
        <v>2230</v>
      </c>
      <c r="B750" s="27" t="s">
        <v>1000</v>
      </c>
      <c r="C750" s="148">
        <v>235.1</v>
      </c>
      <c r="D750" s="148">
        <v>8564693</v>
      </c>
      <c r="E750" s="5"/>
      <c r="F750" s="5"/>
      <c r="G750" s="148">
        <v>235.1</v>
      </c>
      <c r="H750" s="148">
        <v>8564693</v>
      </c>
      <c r="I750" s="5"/>
      <c r="J750" s="5"/>
      <c r="K750" s="5"/>
      <c r="L750" s="5"/>
      <c r="M750" s="5"/>
      <c r="N750" s="5"/>
      <c r="O750" s="5"/>
      <c r="P750" s="5"/>
      <c r="Q750" s="3"/>
    </row>
    <row r="751" spans="1:17" ht="10.5">
      <c r="A751" s="6" t="s">
        <v>2229</v>
      </c>
      <c r="B751" s="27" t="s">
        <v>1001</v>
      </c>
      <c r="C751" s="148">
        <v>235.2</v>
      </c>
      <c r="D751" s="148">
        <v>8568336</v>
      </c>
      <c r="E751" s="5"/>
      <c r="F751" s="5"/>
      <c r="G751" s="148">
        <v>235.2</v>
      </c>
      <c r="H751" s="148">
        <v>8568336</v>
      </c>
      <c r="I751" s="5"/>
      <c r="J751" s="5"/>
      <c r="K751" s="5"/>
      <c r="L751" s="5"/>
      <c r="M751" s="5"/>
      <c r="N751" s="5"/>
      <c r="O751" s="5"/>
      <c r="P751" s="5"/>
      <c r="Q751" s="3"/>
    </row>
    <row r="752" spans="1:17" ht="10.5">
      <c r="A752" s="6" t="s">
        <v>2228</v>
      </c>
      <c r="B752" s="27" t="s">
        <v>1002</v>
      </c>
      <c r="C752" s="148">
        <v>234.5</v>
      </c>
      <c r="D752" s="148">
        <v>8542835</v>
      </c>
      <c r="E752" s="5"/>
      <c r="F752" s="5"/>
      <c r="G752" s="148">
        <v>234.5</v>
      </c>
      <c r="H752" s="148">
        <v>8542835</v>
      </c>
      <c r="I752" s="5"/>
      <c r="J752" s="5"/>
      <c r="K752" s="5"/>
      <c r="L752" s="5"/>
      <c r="M752" s="5"/>
      <c r="N752" s="5"/>
      <c r="O752" s="5"/>
      <c r="P752" s="5"/>
      <c r="Q752" s="3"/>
    </row>
    <row r="753" spans="1:17" ht="10.5">
      <c r="A753" s="6" t="s">
        <v>2227</v>
      </c>
      <c r="B753" s="27" t="s">
        <v>1003</v>
      </c>
      <c r="C753" s="148">
        <v>231.1</v>
      </c>
      <c r="D753" s="148">
        <v>8418973</v>
      </c>
      <c r="E753" s="5"/>
      <c r="F753" s="5"/>
      <c r="G753" s="148">
        <v>231.1</v>
      </c>
      <c r="H753" s="148">
        <v>8418973</v>
      </c>
      <c r="I753" s="5"/>
      <c r="J753" s="5"/>
      <c r="K753" s="5"/>
      <c r="L753" s="5"/>
      <c r="M753" s="5"/>
      <c r="N753" s="5"/>
      <c r="O753" s="5"/>
      <c r="P753" s="5"/>
      <c r="Q753" s="3"/>
    </row>
    <row r="754" spans="1:17" ht="10.5">
      <c r="A754" s="6" t="s">
        <v>2226</v>
      </c>
      <c r="B754" s="27" t="s">
        <v>1004</v>
      </c>
      <c r="C754" s="148">
        <v>228</v>
      </c>
      <c r="D754" s="148">
        <v>8306040</v>
      </c>
      <c r="E754" s="5"/>
      <c r="F754" s="5"/>
      <c r="G754" s="148">
        <v>228</v>
      </c>
      <c r="H754" s="148">
        <v>8306040</v>
      </c>
      <c r="I754" s="5"/>
      <c r="J754" s="5"/>
      <c r="K754" s="5"/>
      <c r="L754" s="5"/>
      <c r="M754" s="5"/>
      <c r="N754" s="5"/>
      <c r="O754" s="5"/>
      <c r="P754" s="5"/>
      <c r="Q754" s="3"/>
    </row>
    <row r="755" spans="1:17" ht="10.5">
      <c r="A755" s="6" t="s">
        <v>2224</v>
      </c>
      <c r="B755" s="27" t="s">
        <v>1005</v>
      </c>
      <c r="C755" s="148">
        <v>236.4</v>
      </c>
      <c r="D755" s="148">
        <v>8612052</v>
      </c>
      <c r="E755" s="5"/>
      <c r="F755" s="5"/>
      <c r="G755" s="148">
        <v>236.4</v>
      </c>
      <c r="H755" s="148">
        <v>8612052</v>
      </c>
      <c r="I755" s="5"/>
      <c r="J755" s="5"/>
      <c r="K755" s="5"/>
      <c r="L755" s="5"/>
      <c r="M755" s="5"/>
      <c r="N755" s="5"/>
      <c r="O755" s="5"/>
      <c r="P755" s="5"/>
      <c r="Q755" s="3"/>
    </row>
    <row r="756" spans="1:17" ht="10.5">
      <c r="A756" s="6" t="s">
        <v>2223</v>
      </c>
      <c r="B756" s="27" t="s">
        <v>1006</v>
      </c>
      <c r="C756" s="148">
        <v>233.1</v>
      </c>
      <c r="D756" s="148">
        <v>8491833</v>
      </c>
      <c r="E756" s="5"/>
      <c r="F756" s="5"/>
      <c r="G756" s="148">
        <v>233.1</v>
      </c>
      <c r="H756" s="148">
        <v>8491833</v>
      </c>
      <c r="I756" s="5"/>
      <c r="J756" s="5"/>
      <c r="K756" s="5"/>
      <c r="L756" s="5"/>
      <c r="M756" s="5"/>
      <c r="N756" s="5"/>
      <c r="O756" s="5"/>
      <c r="P756" s="5"/>
      <c r="Q756" s="3"/>
    </row>
    <row r="757" spans="1:17" ht="10.5">
      <c r="A757" s="6" t="s">
        <v>853</v>
      </c>
      <c r="B757" s="27" t="s">
        <v>1007</v>
      </c>
      <c r="C757" s="148">
        <v>240.5</v>
      </c>
      <c r="D757" s="148">
        <v>8761415</v>
      </c>
      <c r="E757" s="5"/>
      <c r="F757" s="5"/>
      <c r="G757" s="148">
        <v>240.5</v>
      </c>
      <c r="H757" s="148">
        <v>8761415</v>
      </c>
      <c r="I757" s="5"/>
      <c r="J757" s="5"/>
      <c r="K757" s="5"/>
      <c r="L757" s="5"/>
      <c r="M757" s="5"/>
      <c r="N757" s="5"/>
      <c r="O757" s="5"/>
      <c r="P757" s="5"/>
      <c r="Q757" s="3"/>
    </row>
    <row r="758" spans="1:17" ht="10.5">
      <c r="A758" s="6" t="s">
        <v>2225</v>
      </c>
      <c r="B758" s="27" t="s">
        <v>1008</v>
      </c>
      <c r="C758" s="148">
        <v>512.7</v>
      </c>
      <c r="D758" s="148">
        <v>18677661</v>
      </c>
      <c r="E758" s="5"/>
      <c r="F758" s="5"/>
      <c r="G758" s="148">
        <v>512.7</v>
      </c>
      <c r="H758" s="148">
        <v>18677661</v>
      </c>
      <c r="I758" s="5"/>
      <c r="J758" s="5"/>
      <c r="K758" s="5"/>
      <c r="L758" s="5"/>
      <c r="M758" s="5"/>
      <c r="N758" s="5"/>
      <c r="O758" s="5"/>
      <c r="P758" s="5"/>
      <c r="Q758" s="3"/>
    </row>
    <row r="759" spans="1:17" ht="10.5">
      <c r="A759" s="6" t="s">
        <v>252</v>
      </c>
      <c r="B759" s="6" t="s">
        <v>2293</v>
      </c>
      <c r="C759" s="11">
        <v>89.2</v>
      </c>
      <c r="D759" s="148">
        <v>3249556</v>
      </c>
      <c r="E759" s="5"/>
      <c r="F759" s="5"/>
      <c r="G759" s="11">
        <v>89.2</v>
      </c>
      <c r="H759" s="148">
        <v>3249556</v>
      </c>
      <c r="I759" s="5"/>
      <c r="J759" s="5"/>
      <c r="K759" s="5"/>
      <c r="L759" s="5"/>
      <c r="M759" s="5"/>
      <c r="N759" s="5"/>
      <c r="O759" s="5"/>
      <c r="P759" s="5"/>
      <c r="Q759" s="3"/>
    </row>
    <row r="760" spans="1:17" ht="10.5">
      <c r="A760" s="6" t="s">
        <v>256</v>
      </c>
      <c r="B760" s="6" t="s">
        <v>2294</v>
      </c>
      <c r="C760" s="11">
        <v>204.3</v>
      </c>
      <c r="D760" s="148">
        <v>7442649</v>
      </c>
      <c r="E760" s="5"/>
      <c r="F760" s="5"/>
      <c r="G760" s="11">
        <v>204.3</v>
      </c>
      <c r="H760" s="148">
        <v>7442649</v>
      </c>
      <c r="I760" s="5"/>
      <c r="J760" s="5"/>
      <c r="K760" s="5"/>
      <c r="L760" s="5"/>
      <c r="M760" s="5"/>
      <c r="N760" s="5"/>
      <c r="O760" s="5"/>
      <c r="P760" s="5"/>
      <c r="Q760" s="3"/>
    </row>
    <row r="761" spans="1:17" ht="21">
      <c r="A761" s="31"/>
      <c r="B761" s="12" t="s">
        <v>1406</v>
      </c>
      <c r="C761" s="11"/>
      <c r="D761" s="11"/>
      <c r="E761" s="5"/>
      <c r="F761" s="5"/>
      <c r="G761" s="11"/>
      <c r="H761" s="16"/>
      <c r="I761" s="5"/>
      <c r="J761" s="5"/>
      <c r="K761" s="5"/>
      <c r="L761" s="5"/>
      <c r="M761" s="5"/>
      <c r="N761" s="5"/>
      <c r="O761" s="5"/>
      <c r="P761" s="5"/>
      <c r="Q761" s="3"/>
    </row>
    <row r="762" spans="1:17" ht="21">
      <c r="A762" s="31"/>
      <c r="B762" s="1" t="s">
        <v>2282</v>
      </c>
      <c r="C762" s="11">
        <f>SUM(C763:C765)</f>
        <v>419.20000000000005</v>
      </c>
      <c r="D762" s="11">
        <f aca="true" t="shared" si="10" ref="D762:J762">SUM(D763:D765)</f>
        <v>15271456</v>
      </c>
      <c r="E762" s="11"/>
      <c r="F762" s="11"/>
      <c r="G762" s="11"/>
      <c r="H762" s="11"/>
      <c r="I762" s="11">
        <f t="shared" si="10"/>
        <v>419.20000000000005</v>
      </c>
      <c r="J762" s="11">
        <f t="shared" si="10"/>
        <v>15271456</v>
      </c>
      <c r="K762" s="5"/>
      <c r="L762" s="5"/>
      <c r="M762" s="5"/>
      <c r="N762" s="5"/>
      <c r="O762" s="5"/>
      <c r="P762" s="5"/>
      <c r="Q762" s="3"/>
    </row>
    <row r="763" spans="1:17" ht="10.5">
      <c r="A763" s="6" t="s">
        <v>241</v>
      </c>
      <c r="B763" s="27" t="s">
        <v>739</v>
      </c>
      <c r="C763" s="148">
        <v>113.5</v>
      </c>
      <c r="D763" s="148">
        <v>4134805</v>
      </c>
      <c r="E763" s="5"/>
      <c r="F763" s="5"/>
      <c r="G763" s="3"/>
      <c r="H763" s="11"/>
      <c r="I763" s="148">
        <v>113.5</v>
      </c>
      <c r="J763" s="148">
        <v>4134805</v>
      </c>
      <c r="K763" s="5"/>
      <c r="L763" s="5"/>
      <c r="M763" s="5"/>
      <c r="N763" s="5"/>
      <c r="O763" s="5"/>
      <c r="P763" s="5"/>
      <c r="Q763" s="3"/>
    </row>
    <row r="764" spans="1:17" ht="10.5">
      <c r="A764" s="6" t="s">
        <v>255</v>
      </c>
      <c r="B764" s="27" t="s">
        <v>740</v>
      </c>
      <c r="C764" s="148">
        <v>148.3</v>
      </c>
      <c r="D764" s="148">
        <v>5402569</v>
      </c>
      <c r="E764" s="5"/>
      <c r="F764" s="5"/>
      <c r="G764" s="3"/>
      <c r="H764" s="11"/>
      <c r="I764" s="148">
        <v>148.3</v>
      </c>
      <c r="J764" s="148">
        <v>5402569</v>
      </c>
      <c r="K764" s="5"/>
      <c r="L764" s="5"/>
      <c r="M764" s="5"/>
      <c r="N764" s="5"/>
      <c r="O764" s="5"/>
      <c r="P764" s="5"/>
      <c r="Q764" s="3"/>
    </row>
    <row r="765" spans="1:17" ht="10.5">
      <c r="A765" s="6" t="s">
        <v>254</v>
      </c>
      <c r="B765" s="27" t="s">
        <v>741</v>
      </c>
      <c r="C765" s="148">
        <v>157.4</v>
      </c>
      <c r="D765" s="148">
        <v>5734082</v>
      </c>
      <c r="E765" s="5"/>
      <c r="F765" s="5"/>
      <c r="G765" s="3"/>
      <c r="H765" s="11"/>
      <c r="I765" s="148">
        <v>157.4</v>
      </c>
      <c r="J765" s="148">
        <v>5734082</v>
      </c>
      <c r="K765" s="5"/>
      <c r="L765" s="5"/>
      <c r="M765" s="5"/>
      <c r="N765" s="5"/>
      <c r="O765" s="5"/>
      <c r="P765" s="5"/>
      <c r="Q765" s="3"/>
    </row>
    <row r="766" spans="1:17" ht="21">
      <c r="A766" s="31"/>
      <c r="B766" s="12" t="s">
        <v>1381</v>
      </c>
      <c r="C766" s="11"/>
      <c r="D766" s="11"/>
      <c r="E766" s="5"/>
      <c r="F766" s="5"/>
      <c r="G766" s="11"/>
      <c r="H766" s="16"/>
      <c r="I766" s="5"/>
      <c r="J766" s="5"/>
      <c r="K766" s="5"/>
      <c r="L766" s="5"/>
      <c r="M766" s="5"/>
      <c r="N766" s="5"/>
      <c r="O766" s="5"/>
      <c r="P766" s="5"/>
      <c r="Q766" s="3"/>
    </row>
    <row r="767" spans="1:17" ht="21">
      <c r="A767" s="31"/>
      <c r="B767" s="1" t="s">
        <v>2213</v>
      </c>
      <c r="C767" s="11">
        <f>SUM(C768)</f>
        <v>66.2</v>
      </c>
      <c r="D767" s="11">
        <f>SUM(D768)</f>
        <v>2411666</v>
      </c>
      <c r="E767" s="5"/>
      <c r="F767" s="5"/>
      <c r="G767" s="5"/>
      <c r="H767" s="5"/>
      <c r="I767" s="11">
        <f>SUM(I768)</f>
        <v>66.2</v>
      </c>
      <c r="J767" s="11">
        <f>SUM(J768)</f>
        <v>2411666</v>
      </c>
      <c r="K767" s="5"/>
      <c r="L767" s="5"/>
      <c r="M767" s="5"/>
      <c r="N767" s="5"/>
      <c r="O767" s="5"/>
      <c r="P767" s="5"/>
      <c r="Q767" s="3"/>
    </row>
    <row r="768" spans="1:17" ht="10.5">
      <c r="A768" s="31">
        <v>54</v>
      </c>
      <c r="B768" s="27" t="s">
        <v>1036</v>
      </c>
      <c r="C768" s="148">
        <v>66.2</v>
      </c>
      <c r="D768" s="148">
        <v>2411666</v>
      </c>
      <c r="E768" s="5"/>
      <c r="F768" s="5"/>
      <c r="G768" s="5"/>
      <c r="H768" s="5"/>
      <c r="I768" s="148">
        <v>66.2</v>
      </c>
      <c r="J768" s="148">
        <v>2411666</v>
      </c>
      <c r="K768" s="5"/>
      <c r="L768" s="5"/>
      <c r="M768" s="5"/>
      <c r="N768" s="5"/>
      <c r="O768" s="5"/>
      <c r="P768" s="5"/>
      <c r="Q768" s="3"/>
    </row>
    <row r="769" spans="1:17" ht="21">
      <c r="A769" s="98"/>
      <c r="B769" s="53" t="s">
        <v>239</v>
      </c>
      <c r="C769" s="72"/>
      <c r="D769" s="72"/>
      <c r="E769" s="5"/>
      <c r="F769" s="5"/>
      <c r="G769" s="72"/>
      <c r="H769" s="16"/>
      <c r="I769" s="5"/>
      <c r="J769" s="5"/>
      <c r="K769" s="5"/>
      <c r="L769" s="5"/>
      <c r="M769" s="5"/>
      <c r="N769" s="5"/>
      <c r="O769" s="5"/>
      <c r="P769" s="5"/>
      <c r="Q769" s="3"/>
    </row>
    <row r="770" spans="1:17" ht="21">
      <c r="A770" s="98"/>
      <c r="B770" s="30" t="s">
        <v>2284</v>
      </c>
      <c r="C770" s="11">
        <f>SUM(C771:C781)</f>
        <v>1648.3999999999999</v>
      </c>
      <c r="D770" s="11">
        <f>SUM(D771:D781)</f>
        <v>60051212</v>
      </c>
      <c r="E770" s="5"/>
      <c r="F770" s="5"/>
      <c r="G770" s="11">
        <f>SUM(G771:G781)</f>
        <v>1648.3999999999999</v>
      </c>
      <c r="H770" s="11">
        <f>SUM(H771:H781)</f>
        <v>60051212</v>
      </c>
      <c r="I770" s="5"/>
      <c r="J770" s="5"/>
      <c r="K770" s="5"/>
      <c r="L770" s="5"/>
      <c r="M770" s="5"/>
      <c r="N770" s="5"/>
      <c r="O770" s="5"/>
      <c r="P770" s="5"/>
      <c r="Q770" s="3"/>
    </row>
    <row r="771" spans="1:17" ht="10.5">
      <c r="A771" s="6" t="s">
        <v>243</v>
      </c>
      <c r="B771" s="27" t="s">
        <v>1263</v>
      </c>
      <c r="C771" s="148">
        <v>104.5</v>
      </c>
      <c r="D771" s="148">
        <v>3806935</v>
      </c>
      <c r="E771" s="5"/>
      <c r="F771" s="5"/>
      <c r="G771" s="148">
        <v>104.5</v>
      </c>
      <c r="H771" s="148">
        <v>3806935</v>
      </c>
      <c r="I771" s="5"/>
      <c r="J771" s="5"/>
      <c r="K771" s="5"/>
      <c r="L771" s="5"/>
      <c r="M771" s="5"/>
      <c r="N771" s="5"/>
      <c r="O771" s="5"/>
      <c r="P771" s="5"/>
      <c r="Q771" s="3"/>
    </row>
    <row r="772" spans="1:17" ht="10.5">
      <c r="A772" s="6" t="s">
        <v>242</v>
      </c>
      <c r="B772" s="27" t="s">
        <v>1264</v>
      </c>
      <c r="C772" s="148">
        <v>22.5</v>
      </c>
      <c r="D772" s="148">
        <v>819675</v>
      </c>
      <c r="E772" s="5"/>
      <c r="F772" s="5"/>
      <c r="G772" s="148">
        <v>22.5</v>
      </c>
      <c r="H772" s="148">
        <v>819675</v>
      </c>
      <c r="I772" s="5"/>
      <c r="J772" s="5"/>
      <c r="K772" s="5"/>
      <c r="L772" s="5"/>
      <c r="M772" s="5"/>
      <c r="N772" s="5"/>
      <c r="O772" s="5"/>
      <c r="P772" s="5"/>
      <c r="Q772" s="3"/>
    </row>
    <row r="773" spans="1:17" ht="10.5">
      <c r="A773" s="6" t="s">
        <v>863</v>
      </c>
      <c r="B773" s="27" t="s">
        <v>1265</v>
      </c>
      <c r="C773" s="148">
        <v>232.8</v>
      </c>
      <c r="D773" s="148">
        <v>8480904</v>
      </c>
      <c r="E773" s="5"/>
      <c r="F773" s="5"/>
      <c r="G773" s="148">
        <v>232.8</v>
      </c>
      <c r="H773" s="148">
        <v>8480904</v>
      </c>
      <c r="I773" s="5"/>
      <c r="J773" s="5"/>
      <c r="K773" s="5"/>
      <c r="L773" s="5"/>
      <c r="M773" s="5"/>
      <c r="N773" s="5"/>
      <c r="O773" s="5"/>
      <c r="P773" s="5"/>
      <c r="Q773" s="3"/>
    </row>
    <row r="774" spans="1:17" ht="10.5">
      <c r="A774" s="6" t="s">
        <v>858</v>
      </c>
      <c r="B774" s="27" t="s">
        <v>1020</v>
      </c>
      <c r="C774" s="148">
        <v>67</v>
      </c>
      <c r="D774" s="148">
        <v>2440810</v>
      </c>
      <c r="E774" s="5"/>
      <c r="F774" s="5"/>
      <c r="G774" s="148">
        <v>67</v>
      </c>
      <c r="H774" s="148">
        <v>2440810</v>
      </c>
      <c r="I774" s="5"/>
      <c r="J774" s="5"/>
      <c r="K774" s="5"/>
      <c r="L774" s="5"/>
      <c r="M774" s="5"/>
      <c r="N774" s="5"/>
      <c r="O774" s="5"/>
      <c r="P774" s="5"/>
      <c r="Q774" s="3"/>
    </row>
    <row r="775" spans="1:17" ht="10.5">
      <c r="A775" s="6" t="s">
        <v>865</v>
      </c>
      <c r="B775" s="27" t="s">
        <v>1021</v>
      </c>
      <c r="C775" s="148">
        <v>51</v>
      </c>
      <c r="D775" s="148">
        <v>1857930</v>
      </c>
      <c r="E775" s="5"/>
      <c r="F775" s="5"/>
      <c r="G775" s="148">
        <v>51</v>
      </c>
      <c r="H775" s="148">
        <v>1857930</v>
      </c>
      <c r="I775" s="5"/>
      <c r="J775" s="5"/>
      <c r="K775" s="5"/>
      <c r="L775" s="5"/>
      <c r="M775" s="5"/>
      <c r="N775" s="5"/>
      <c r="O775" s="5"/>
      <c r="P775" s="5"/>
      <c r="Q775" s="3"/>
    </row>
    <row r="776" spans="1:17" ht="10.5">
      <c r="A776" s="6" t="s">
        <v>859</v>
      </c>
      <c r="B776" s="27" t="s">
        <v>2192</v>
      </c>
      <c r="C776" s="148">
        <v>225.1</v>
      </c>
      <c r="D776" s="148">
        <v>8200393</v>
      </c>
      <c r="E776" s="5"/>
      <c r="F776" s="5"/>
      <c r="G776" s="148">
        <v>225.1</v>
      </c>
      <c r="H776" s="148">
        <v>8200393</v>
      </c>
      <c r="I776" s="5"/>
      <c r="J776" s="5"/>
      <c r="K776" s="5"/>
      <c r="L776" s="5"/>
      <c r="M776" s="5"/>
      <c r="N776" s="5"/>
      <c r="O776" s="5"/>
      <c r="P776" s="5"/>
      <c r="Q776" s="3"/>
    </row>
    <row r="777" spans="1:17" ht="10.5">
      <c r="A777" s="6" t="s">
        <v>857</v>
      </c>
      <c r="B777" s="27" t="s">
        <v>2193</v>
      </c>
      <c r="C777" s="148">
        <v>90.7</v>
      </c>
      <c r="D777" s="148">
        <v>3304201</v>
      </c>
      <c r="E777" s="5"/>
      <c r="F777" s="5"/>
      <c r="G777" s="148">
        <v>90.7</v>
      </c>
      <c r="H777" s="148">
        <v>3304201</v>
      </c>
      <c r="I777" s="5"/>
      <c r="J777" s="5"/>
      <c r="K777" s="5"/>
      <c r="L777" s="5"/>
      <c r="M777" s="5"/>
      <c r="N777" s="5"/>
      <c r="O777" s="5"/>
      <c r="P777" s="5"/>
      <c r="Q777" s="3"/>
    </row>
    <row r="778" spans="1:17" ht="10.5">
      <c r="A778" s="6" t="s">
        <v>862</v>
      </c>
      <c r="B778" s="27" t="s">
        <v>2194</v>
      </c>
      <c r="C778" s="148">
        <v>85.9</v>
      </c>
      <c r="D778" s="148">
        <v>3129337</v>
      </c>
      <c r="E778" s="5"/>
      <c r="F778" s="5"/>
      <c r="G778" s="148">
        <v>85.9</v>
      </c>
      <c r="H778" s="148">
        <v>3129337</v>
      </c>
      <c r="I778" s="5"/>
      <c r="J778" s="5"/>
      <c r="K778" s="5"/>
      <c r="L778" s="5"/>
      <c r="M778" s="5"/>
      <c r="N778" s="5"/>
      <c r="O778" s="5"/>
      <c r="P778" s="5"/>
      <c r="Q778" s="3"/>
    </row>
    <row r="779" spans="1:17" ht="10.5">
      <c r="A779" s="6" t="s">
        <v>860</v>
      </c>
      <c r="B779" s="27" t="s">
        <v>2195</v>
      </c>
      <c r="C779" s="148">
        <v>402.3</v>
      </c>
      <c r="D779" s="148">
        <v>14655789</v>
      </c>
      <c r="E779" s="5"/>
      <c r="F779" s="5"/>
      <c r="G779" s="148">
        <v>402.3</v>
      </c>
      <c r="H779" s="148">
        <v>14655789</v>
      </c>
      <c r="I779" s="5"/>
      <c r="J779" s="5"/>
      <c r="K779" s="5"/>
      <c r="L779" s="5"/>
      <c r="M779" s="5"/>
      <c r="N779" s="5"/>
      <c r="O779" s="5"/>
      <c r="P779" s="5"/>
      <c r="Q779" s="3"/>
    </row>
    <row r="780" spans="1:17" ht="10.5">
      <c r="A780" s="6" t="s">
        <v>263</v>
      </c>
      <c r="B780" s="27" t="s">
        <v>2196</v>
      </c>
      <c r="C780" s="148">
        <v>172</v>
      </c>
      <c r="D780" s="148">
        <v>6265960</v>
      </c>
      <c r="E780" s="5"/>
      <c r="F780" s="5"/>
      <c r="G780" s="148">
        <v>172</v>
      </c>
      <c r="H780" s="148">
        <v>6265960</v>
      </c>
      <c r="I780" s="5"/>
      <c r="J780" s="5"/>
      <c r="K780" s="5"/>
      <c r="L780" s="5"/>
      <c r="M780" s="5"/>
      <c r="N780" s="5"/>
      <c r="O780" s="5"/>
      <c r="P780" s="5"/>
      <c r="Q780" s="3"/>
    </row>
    <row r="781" spans="1:17" ht="10.5">
      <c r="A781" s="6" t="s">
        <v>262</v>
      </c>
      <c r="B781" s="27" t="s">
        <v>2197</v>
      </c>
      <c r="C781" s="148">
        <v>194.6</v>
      </c>
      <c r="D781" s="148">
        <v>7089278</v>
      </c>
      <c r="E781" s="5"/>
      <c r="F781" s="5"/>
      <c r="G781" s="148">
        <v>194.6</v>
      </c>
      <c r="H781" s="148">
        <v>7089278</v>
      </c>
      <c r="I781" s="5"/>
      <c r="J781" s="5"/>
      <c r="K781" s="5"/>
      <c r="L781" s="5"/>
      <c r="M781" s="5"/>
      <c r="N781" s="5"/>
      <c r="O781" s="5"/>
      <c r="P781" s="5"/>
      <c r="Q781" s="3"/>
    </row>
    <row r="782" spans="1:17" ht="21">
      <c r="A782" s="31"/>
      <c r="B782" s="12" t="s">
        <v>2146</v>
      </c>
      <c r="C782" s="11"/>
      <c r="D782" s="11"/>
      <c r="E782" s="5"/>
      <c r="F782" s="5"/>
      <c r="G782" s="11"/>
      <c r="H782" s="16"/>
      <c r="I782" s="5"/>
      <c r="J782" s="5"/>
      <c r="K782" s="5"/>
      <c r="L782" s="5"/>
      <c r="M782" s="5"/>
      <c r="N782" s="5"/>
      <c r="O782" s="5"/>
      <c r="P782" s="5"/>
      <c r="Q782" s="3"/>
    </row>
    <row r="783" spans="1:17" ht="21">
      <c r="A783" s="31"/>
      <c r="B783" s="1" t="s">
        <v>1643</v>
      </c>
      <c r="C783" s="11">
        <f>SUM(C784:C801)</f>
        <v>1736.86</v>
      </c>
      <c r="D783" s="11">
        <f>SUM(D784:D801)</f>
        <v>63273809.8</v>
      </c>
      <c r="E783" s="11"/>
      <c r="F783" s="11"/>
      <c r="G783" s="11">
        <f>SUM(G784:G801)</f>
        <v>1736.86</v>
      </c>
      <c r="H783" s="11">
        <f>SUM(H784:H801)</f>
        <v>63273809.8</v>
      </c>
      <c r="I783" s="5"/>
      <c r="J783" s="5"/>
      <c r="K783" s="5"/>
      <c r="L783" s="5"/>
      <c r="M783" s="5"/>
      <c r="N783" s="5"/>
      <c r="O783" s="5"/>
      <c r="P783" s="5"/>
      <c r="Q783" s="3"/>
    </row>
    <row r="784" spans="1:17" ht="10.5">
      <c r="A784" s="6" t="s">
        <v>861</v>
      </c>
      <c r="B784" s="27" t="s">
        <v>742</v>
      </c>
      <c r="C784" s="148">
        <v>109.6</v>
      </c>
      <c r="D784" s="148">
        <v>3992728</v>
      </c>
      <c r="E784" s="5"/>
      <c r="F784" s="5"/>
      <c r="G784" s="148">
        <v>109.6</v>
      </c>
      <c r="H784" s="148">
        <v>3992728</v>
      </c>
      <c r="I784" s="5"/>
      <c r="J784" s="5"/>
      <c r="K784" s="5"/>
      <c r="L784" s="5"/>
      <c r="M784" s="5"/>
      <c r="N784" s="5"/>
      <c r="O784" s="5"/>
      <c r="P784" s="5"/>
      <c r="Q784" s="3"/>
    </row>
    <row r="785" spans="1:17" ht="10.5">
      <c r="A785" s="6" t="s">
        <v>870</v>
      </c>
      <c r="B785" s="27" t="s">
        <v>743</v>
      </c>
      <c r="C785" s="148">
        <v>87.6</v>
      </c>
      <c r="D785" s="148">
        <v>3191268</v>
      </c>
      <c r="E785" s="5"/>
      <c r="F785" s="5"/>
      <c r="G785" s="148">
        <v>87.6</v>
      </c>
      <c r="H785" s="148">
        <v>3191268</v>
      </c>
      <c r="I785" s="5"/>
      <c r="J785" s="5"/>
      <c r="K785" s="5"/>
      <c r="L785" s="5"/>
      <c r="M785" s="5"/>
      <c r="N785" s="5"/>
      <c r="O785" s="5"/>
      <c r="P785" s="5"/>
      <c r="Q785" s="3"/>
    </row>
    <row r="786" spans="1:17" ht="10.5">
      <c r="A786" s="6" t="s">
        <v>261</v>
      </c>
      <c r="B786" s="27" t="s">
        <v>744</v>
      </c>
      <c r="C786" s="148">
        <v>79.4</v>
      </c>
      <c r="D786" s="148">
        <v>2892542</v>
      </c>
      <c r="E786" s="5"/>
      <c r="F786" s="5"/>
      <c r="G786" s="148">
        <v>79.4</v>
      </c>
      <c r="H786" s="148">
        <v>2892542</v>
      </c>
      <c r="I786" s="5"/>
      <c r="J786" s="5"/>
      <c r="K786" s="5"/>
      <c r="L786" s="5"/>
      <c r="M786" s="5"/>
      <c r="N786" s="5"/>
      <c r="O786" s="5"/>
      <c r="P786" s="5"/>
      <c r="Q786" s="3"/>
    </row>
    <row r="787" spans="1:17" ht="10.5">
      <c r="A787" s="6" t="s">
        <v>260</v>
      </c>
      <c r="B787" s="27" t="s">
        <v>769</v>
      </c>
      <c r="C787" s="148">
        <v>70</v>
      </c>
      <c r="D787" s="148">
        <v>2550100</v>
      </c>
      <c r="E787" s="5"/>
      <c r="F787" s="5"/>
      <c r="G787" s="148">
        <v>70</v>
      </c>
      <c r="H787" s="148">
        <v>2550100</v>
      </c>
      <c r="I787" s="5"/>
      <c r="J787" s="5"/>
      <c r="K787" s="5"/>
      <c r="L787" s="5"/>
      <c r="M787" s="5"/>
      <c r="N787" s="5"/>
      <c r="O787" s="5"/>
      <c r="P787" s="5"/>
      <c r="Q787" s="3"/>
    </row>
    <row r="788" spans="1:17" ht="10.5">
      <c r="A788" s="6" t="s">
        <v>259</v>
      </c>
      <c r="B788" s="27" t="s">
        <v>770</v>
      </c>
      <c r="C788" s="148">
        <v>81.2</v>
      </c>
      <c r="D788" s="148">
        <v>2958116</v>
      </c>
      <c r="E788" s="5"/>
      <c r="F788" s="5"/>
      <c r="G788" s="148">
        <v>81.2</v>
      </c>
      <c r="H788" s="148">
        <v>2958116</v>
      </c>
      <c r="I788" s="5"/>
      <c r="J788" s="5"/>
      <c r="K788" s="5"/>
      <c r="L788" s="5"/>
      <c r="M788" s="5"/>
      <c r="N788" s="5"/>
      <c r="O788" s="5"/>
      <c r="P788" s="5"/>
      <c r="Q788" s="3"/>
    </row>
    <row r="789" spans="1:17" ht="10.5">
      <c r="A789" s="6" t="s">
        <v>258</v>
      </c>
      <c r="B789" s="27" t="s">
        <v>40</v>
      </c>
      <c r="C789" s="148">
        <v>108.8</v>
      </c>
      <c r="D789" s="148">
        <v>3963584</v>
      </c>
      <c r="E789" s="5"/>
      <c r="F789" s="5"/>
      <c r="G789" s="148">
        <v>108.8</v>
      </c>
      <c r="H789" s="148">
        <v>3963584</v>
      </c>
      <c r="I789" s="5"/>
      <c r="J789" s="5"/>
      <c r="K789" s="5"/>
      <c r="L789" s="5"/>
      <c r="M789" s="5"/>
      <c r="N789" s="5"/>
      <c r="O789" s="5"/>
      <c r="P789" s="5"/>
      <c r="Q789" s="3"/>
    </row>
    <row r="790" spans="1:17" ht="10.5">
      <c r="A790" s="6" t="s">
        <v>257</v>
      </c>
      <c r="B790" s="27" t="s">
        <v>41</v>
      </c>
      <c r="C790" s="148">
        <v>56.4</v>
      </c>
      <c r="D790" s="148">
        <v>2054652</v>
      </c>
      <c r="E790" s="5"/>
      <c r="F790" s="5"/>
      <c r="G790" s="148">
        <v>56.4</v>
      </c>
      <c r="H790" s="148">
        <v>2054652</v>
      </c>
      <c r="I790" s="5"/>
      <c r="J790" s="5"/>
      <c r="K790" s="5"/>
      <c r="L790" s="5"/>
      <c r="M790" s="5"/>
      <c r="N790" s="5"/>
      <c r="O790" s="5"/>
      <c r="P790" s="5"/>
      <c r="Q790" s="3"/>
    </row>
    <row r="791" spans="1:17" ht="10.5">
      <c r="A791" s="6" t="s">
        <v>251</v>
      </c>
      <c r="B791" s="27" t="s">
        <v>42</v>
      </c>
      <c r="C791" s="148">
        <v>122.46</v>
      </c>
      <c r="D791" s="148">
        <v>4461217.8</v>
      </c>
      <c r="E791" s="5"/>
      <c r="F791" s="5"/>
      <c r="G791" s="148">
        <v>122.46</v>
      </c>
      <c r="H791" s="148">
        <v>4461217.8</v>
      </c>
      <c r="I791" s="5"/>
      <c r="J791" s="5"/>
      <c r="K791" s="5"/>
      <c r="L791" s="5"/>
      <c r="M791" s="5"/>
      <c r="N791" s="5"/>
      <c r="O791" s="5"/>
      <c r="P791" s="5"/>
      <c r="Q791" s="3"/>
    </row>
    <row r="792" spans="1:17" ht="10.5">
      <c r="A792" s="6" t="s">
        <v>250</v>
      </c>
      <c r="B792" s="27" t="s">
        <v>1744</v>
      </c>
      <c r="C792" s="148">
        <v>66.2</v>
      </c>
      <c r="D792" s="148">
        <v>2411666</v>
      </c>
      <c r="E792" s="5"/>
      <c r="F792" s="5"/>
      <c r="G792" s="148">
        <v>66.2</v>
      </c>
      <c r="H792" s="148">
        <v>2411666</v>
      </c>
      <c r="I792" s="5"/>
      <c r="J792" s="5"/>
      <c r="K792" s="5"/>
      <c r="L792" s="5"/>
      <c r="M792" s="5"/>
      <c r="N792" s="5"/>
      <c r="O792" s="5"/>
      <c r="P792" s="5"/>
      <c r="Q792" s="3"/>
    </row>
    <row r="793" spans="1:17" ht="10.5">
      <c r="A793" s="6" t="s">
        <v>249</v>
      </c>
      <c r="B793" s="27" t="s">
        <v>1745</v>
      </c>
      <c r="C793" s="148">
        <v>110.5</v>
      </c>
      <c r="D793" s="148">
        <v>4025515</v>
      </c>
      <c r="E793" s="5"/>
      <c r="F793" s="5"/>
      <c r="G793" s="148">
        <v>110.5</v>
      </c>
      <c r="H793" s="148">
        <v>4025515</v>
      </c>
      <c r="I793" s="5"/>
      <c r="J793" s="5"/>
      <c r="K793" s="5"/>
      <c r="L793" s="5"/>
      <c r="M793" s="5"/>
      <c r="N793" s="5"/>
      <c r="O793" s="5"/>
      <c r="P793" s="5"/>
      <c r="Q793" s="3"/>
    </row>
    <row r="794" spans="1:17" ht="10.5">
      <c r="A794" s="6" t="s">
        <v>248</v>
      </c>
      <c r="B794" s="27" t="s">
        <v>1746</v>
      </c>
      <c r="C794" s="148">
        <v>63.9</v>
      </c>
      <c r="D794" s="148">
        <v>2327877</v>
      </c>
      <c r="E794" s="5"/>
      <c r="F794" s="5"/>
      <c r="G794" s="148">
        <v>63.9</v>
      </c>
      <c r="H794" s="148">
        <v>2327877</v>
      </c>
      <c r="I794" s="5"/>
      <c r="J794" s="5"/>
      <c r="K794" s="5"/>
      <c r="L794" s="5"/>
      <c r="M794" s="5"/>
      <c r="N794" s="5"/>
      <c r="O794" s="5"/>
      <c r="P794" s="5"/>
      <c r="Q794" s="3"/>
    </row>
    <row r="795" spans="1:17" ht="10.5">
      <c r="A795" s="6" t="s">
        <v>232</v>
      </c>
      <c r="B795" s="27" t="s">
        <v>1747</v>
      </c>
      <c r="C795" s="148">
        <v>99.4</v>
      </c>
      <c r="D795" s="148">
        <v>3621142</v>
      </c>
      <c r="E795" s="5"/>
      <c r="F795" s="5"/>
      <c r="G795" s="148">
        <v>99.4</v>
      </c>
      <c r="H795" s="148">
        <v>3621142</v>
      </c>
      <c r="I795" s="5"/>
      <c r="J795" s="5"/>
      <c r="K795" s="5"/>
      <c r="L795" s="5"/>
      <c r="M795" s="5"/>
      <c r="N795" s="5"/>
      <c r="O795" s="5"/>
      <c r="P795" s="5"/>
      <c r="Q795" s="3"/>
    </row>
    <row r="796" spans="1:17" ht="10.5">
      <c r="A796" s="6" t="s">
        <v>237</v>
      </c>
      <c r="B796" s="27" t="s">
        <v>1748</v>
      </c>
      <c r="C796" s="148">
        <v>23.6</v>
      </c>
      <c r="D796" s="148">
        <v>859748</v>
      </c>
      <c r="E796" s="5"/>
      <c r="F796" s="5"/>
      <c r="G796" s="148">
        <v>23.6</v>
      </c>
      <c r="H796" s="148">
        <v>859748</v>
      </c>
      <c r="I796" s="5"/>
      <c r="J796" s="5"/>
      <c r="K796" s="5"/>
      <c r="L796" s="5"/>
      <c r="M796" s="5"/>
      <c r="N796" s="5"/>
      <c r="O796" s="5"/>
      <c r="P796" s="5"/>
      <c r="Q796" s="3"/>
    </row>
    <row r="797" spans="1:17" ht="10.5">
      <c r="A797" s="6" t="s">
        <v>236</v>
      </c>
      <c r="B797" s="27" t="s">
        <v>1749</v>
      </c>
      <c r="C797" s="148">
        <v>95.6</v>
      </c>
      <c r="D797" s="148">
        <v>3482708</v>
      </c>
      <c r="E797" s="5"/>
      <c r="F797" s="5"/>
      <c r="G797" s="148">
        <v>95.6</v>
      </c>
      <c r="H797" s="148">
        <v>3482708</v>
      </c>
      <c r="I797" s="5"/>
      <c r="J797" s="5"/>
      <c r="K797" s="5"/>
      <c r="L797" s="5"/>
      <c r="M797" s="5"/>
      <c r="N797" s="5"/>
      <c r="O797" s="5"/>
      <c r="P797" s="5"/>
      <c r="Q797" s="3"/>
    </row>
    <row r="798" spans="1:17" ht="10.5">
      <c r="A798" s="6" t="s">
        <v>856</v>
      </c>
      <c r="B798" s="27" t="s">
        <v>1750</v>
      </c>
      <c r="C798" s="148">
        <v>99.3</v>
      </c>
      <c r="D798" s="148">
        <v>3617499</v>
      </c>
      <c r="E798" s="5"/>
      <c r="F798" s="5"/>
      <c r="G798" s="148">
        <v>99.3</v>
      </c>
      <c r="H798" s="148">
        <v>3617499</v>
      </c>
      <c r="I798" s="5"/>
      <c r="J798" s="5"/>
      <c r="K798" s="5"/>
      <c r="L798" s="5"/>
      <c r="M798" s="5"/>
      <c r="N798" s="5"/>
      <c r="O798" s="5"/>
      <c r="P798" s="5"/>
      <c r="Q798" s="3"/>
    </row>
    <row r="799" spans="1:17" ht="10.5">
      <c r="A799" s="6" t="s">
        <v>866</v>
      </c>
      <c r="B799" s="27" t="s">
        <v>1751</v>
      </c>
      <c r="C799" s="148">
        <v>101.9</v>
      </c>
      <c r="D799" s="148">
        <v>3712217</v>
      </c>
      <c r="E799" s="5"/>
      <c r="F799" s="5"/>
      <c r="G799" s="148">
        <v>101.9</v>
      </c>
      <c r="H799" s="148">
        <v>3712217</v>
      </c>
      <c r="I799" s="5"/>
      <c r="J799" s="5"/>
      <c r="K799" s="5"/>
      <c r="L799" s="5"/>
      <c r="M799" s="5"/>
      <c r="N799" s="5"/>
      <c r="O799" s="5"/>
      <c r="P799" s="5"/>
      <c r="Q799" s="3"/>
    </row>
    <row r="800" spans="1:17" ht="10.5">
      <c r="A800" s="6" t="s">
        <v>234</v>
      </c>
      <c r="B800" s="27" t="s">
        <v>1516</v>
      </c>
      <c r="C800" s="148">
        <v>252.8</v>
      </c>
      <c r="D800" s="148">
        <v>9209504</v>
      </c>
      <c r="E800" s="5"/>
      <c r="F800" s="5"/>
      <c r="G800" s="148">
        <v>252.8</v>
      </c>
      <c r="H800" s="148">
        <v>9209504</v>
      </c>
      <c r="I800" s="5"/>
      <c r="J800" s="5"/>
      <c r="K800" s="5"/>
      <c r="L800" s="5"/>
      <c r="M800" s="5"/>
      <c r="N800" s="5"/>
      <c r="O800" s="5"/>
      <c r="P800" s="5"/>
      <c r="Q800" s="3"/>
    </row>
    <row r="801" spans="1:17" ht="12.75" customHeight="1">
      <c r="A801" s="6" t="s">
        <v>244</v>
      </c>
      <c r="B801" s="27" t="s">
        <v>1517</v>
      </c>
      <c r="C801" s="148">
        <v>108.2</v>
      </c>
      <c r="D801" s="148">
        <v>3941726</v>
      </c>
      <c r="E801" s="5"/>
      <c r="F801" s="5"/>
      <c r="G801" s="148">
        <v>108.2</v>
      </c>
      <c r="H801" s="148">
        <v>3941726</v>
      </c>
      <c r="I801" s="5"/>
      <c r="J801" s="5"/>
      <c r="K801" s="5"/>
      <c r="L801" s="5"/>
      <c r="M801" s="5"/>
      <c r="N801" s="5"/>
      <c r="O801" s="5"/>
      <c r="P801" s="5"/>
      <c r="Q801" s="3"/>
    </row>
    <row r="802" spans="1:17" ht="10.5">
      <c r="A802" s="98"/>
      <c r="B802" s="29" t="s">
        <v>133</v>
      </c>
      <c r="C802" s="72"/>
      <c r="D802" s="72"/>
      <c r="E802" s="5"/>
      <c r="F802" s="5"/>
      <c r="G802" s="72"/>
      <c r="H802" s="16"/>
      <c r="I802" s="5"/>
      <c r="J802" s="5"/>
      <c r="K802" s="5"/>
      <c r="L802" s="5"/>
      <c r="M802" s="5"/>
      <c r="N802" s="5"/>
      <c r="O802" s="5"/>
      <c r="P802" s="5"/>
      <c r="Q802" s="3"/>
    </row>
    <row r="803" spans="1:17" ht="21">
      <c r="A803" s="98"/>
      <c r="B803" s="53" t="s">
        <v>1296</v>
      </c>
      <c r="C803" s="72"/>
      <c r="D803" s="72"/>
      <c r="E803" s="5"/>
      <c r="F803" s="5"/>
      <c r="G803" s="72"/>
      <c r="H803" s="16"/>
      <c r="I803" s="5"/>
      <c r="J803" s="5"/>
      <c r="K803" s="5"/>
      <c r="L803" s="5"/>
      <c r="M803" s="5"/>
      <c r="N803" s="5"/>
      <c r="O803" s="5"/>
      <c r="P803" s="5"/>
      <c r="Q803" s="3"/>
    </row>
    <row r="804" spans="1:17" ht="21">
      <c r="A804" s="98"/>
      <c r="B804" s="30" t="s">
        <v>2285</v>
      </c>
      <c r="C804" s="72">
        <f>SUM(C805:C812)</f>
        <v>987.5799999999999</v>
      </c>
      <c r="D804" s="72">
        <f>SUM(D805:D812)</f>
        <v>35977539.4</v>
      </c>
      <c r="E804" s="72"/>
      <c r="F804" s="72"/>
      <c r="G804" s="72">
        <f>SUM(G805:G812)</f>
        <v>987.5799999999999</v>
      </c>
      <c r="H804" s="72">
        <f>SUM(H805:H812)</f>
        <v>35977539.4</v>
      </c>
      <c r="I804" s="5"/>
      <c r="J804" s="5"/>
      <c r="K804" s="5"/>
      <c r="L804" s="5"/>
      <c r="M804" s="5"/>
      <c r="N804" s="5"/>
      <c r="O804" s="5"/>
      <c r="P804" s="5"/>
      <c r="Q804" s="3"/>
    </row>
    <row r="805" spans="1:17" ht="10.5">
      <c r="A805" s="6" t="s">
        <v>246</v>
      </c>
      <c r="B805" s="27" t="s">
        <v>152</v>
      </c>
      <c r="C805" s="148">
        <v>208.86</v>
      </c>
      <c r="D805" s="148">
        <v>7608769.8</v>
      </c>
      <c r="E805" s="5"/>
      <c r="F805" s="5"/>
      <c r="G805" s="148">
        <v>208.86</v>
      </c>
      <c r="H805" s="148">
        <v>7608769.8</v>
      </c>
      <c r="I805" s="5"/>
      <c r="J805" s="5"/>
      <c r="K805" s="5"/>
      <c r="L805" s="5"/>
      <c r="M805" s="5"/>
      <c r="N805" s="5"/>
      <c r="O805" s="5"/>
      <c r="P805" s="5"/>
      <c r="Q805" s="3"/>
    </row>
    <row r="806" spans="1:17" ht="10.5">
      <c r="A806" s="6" t="s">
        <v>245</v>
      </c>
      <c r="B806" s="27" t="s">
        <v>156</v>
      </c>
      <c r="C806" s="148">
        <v>143.54</v>
      </c>
      <c r="D806" s="148">
        <v>5229162.2</v>
      </c>
      <c r="E806" s="5"/>
      <c r="F806" s="5"/>
      <c r="G806" s="148">
        <v>143.54</v>
      </c>
      <c r="H806" s="148">
        <v>5229162.2</v>
      </c>
      <c r="I806" s="5"/>
      <c r="J806" s="5"/>
      <c r="K806" s="5"/>
      <c r="L806" s="5"/>
      <c r="M806" s="5"/>
      <c r="N806" s="5"/>
      <c r="O806" s="5"/>
      <c r="P806" s="5"/>
      <c r="Q806" s="3"/>
    </row>
    <row r="807" spans="1:17" ht="10.5">
      <c r="A807" s="6" t="s">
        <v>231</v>
      </c>
      <c r="B807" s="27" t="s">
        <v>157</v>
      </c>
      <c r="C807" s="148">
        <v>123.8</v>
      </c>
      <c r="D807" s="148">
        <v>4510034</v>
      </c>
      <c r="E807" s="5"/>
      <c r="F807" s="5"/>
      <c r="G807" s="148">
        <v>123.8</v>
      </c>
      <c r="H807" s="148">
        <v>4510034</v>
      </c>
      <c r="I807" s="5"/>
      <c r="J807" s="5"/>
      <c r="K807" s="5"/>
      <c r="L807" s="5"/>
      <c r="M807" s="5"/>
      <c r="N807" s="5"/>
      <c r="O807" s="5"/>
      <c r="P807" s="5"/>
      <c r="Q807" s="3"/>
    </row>
    <row r="808" spans="1:17" ht="10.5">
      <c r="A808" s="6" t="s">
        <v>864</v>
      </c>
      <c r="B808" s="27" t="s">
        <v>158</v>
      </c>
      <c r="C808" s="148">
        <v>153.09</v>
      </c>
      <c r="D808" s="148">
        <v>5577068.7</v>
      </c>
      <c r="E808" s="5"/>
      <c r="F808" s="5"/>
      <c r="G808" s="148">
        <v>153.09</v>
      </c>
      <c r="H808" s="148">
        <v>5577068.7</v>
      </c>
      <c r="I808" s="5"/>
      <c r="J808" s="5"/>
      <c r="K808" s="5"/>
      <c r="L808" s="5"/>
      <c r="M808" s="5"/>
      <c r="N808" s="5"/>
      <c r="O808" s="5"/>
      <c r="P808" s="5"/>
      <c r="Q808" s="3"/>
    </row>
    <row r="809" spans="1:17" ht="10.5">
      <c r="A809" s="6" t="s">
        <v>230</v>
      </c>
      <c r="B809" s="27" t="s">
        <v>159</v>
      </c>
      <c r="C809" s="148">
        <v>71.64</v>
      </c>
      <c r="D809" s="148">
        <v>2609845.2</v>
      </c>
      <c r="E809" s="5"/>
      <c r="F809" s="5"/>
      <c r="G809" s="148">
        <v>71.64</v>
      </c>
      <c r="H809" s="148">
        <v>2609845.2</v>
      </c>
      <c r="I809" s="5"/>
      <c r="J809" s="5"/>
      <c r="K809" s="5"/>
      <c r="L809" s="5"/>
      <c r="M809" s="5"/>
      <c r="N809" s="5"/>
      <c r="O809" s="5"/>
      <c r="P809" s="5"/>
      <c r="Q809" s="3"/>
    </row>
    <row r="810" spans="1:17" ht="10.5">
      <c r="A810" s="6" t="s">
        <v>871</v>
      </c>
      <c r="B810" s="27" t="s">
        <v>160</v>
      </c>
      <c r="C810" s="148">
        <v>145.79</v>
      </c>
      <c r="D810" s="148">
        <v>5311129.7</v>
      </c>
      <c r="E810" s="5"/>
      <c r="F810" s="5"/>
      <c r="G810" s="148">
        <v>145.79</v>
      </c>
      <c r="H810" s="148">
        <v>5311129.7</v>
      </c>
      <c r="I810" s="5"/>
      <c r="J810" s="5"/>
      <c r="K810" s="5"/>
      <c r="L810" s="5"/>
      <c r="M810" s="5"/>
      <c r="N810" s="5"/>
      <c r="O810" s="5"/>
      <c r="P810" s="5"/>
      <c r="Q810" s="3"/>
    </row>
    <row r="811" spans="1:17" ht="10.5">
      <c r="A811" s="6" t="s">
        <v>869</v>
      </c>
      <c r="B811" s="27" t="s">
        <v>161</v>
      </c>
      <c r="C811" s="148">
        <v>76.98</v>
      </c>
      <c r="D811" s="148">
        <v>2804381.4</v>
      </c>
      <c r="E811" s="5"/>
      <c r="F811" s="5"/>
      <c r="G811" s="148">
        <v>76.98</v>
      </c>
      <c r="H811" s="148">
        <v>2804381.4</v>
      </c>
      <c r="I811" s="5"/>
      <c r="J811" s="5"/>
      <c r="K811" s="5"/>
      <c r="L811" s="5"/>
      <c r="M811" s="5"/>
      <c r="N811" s="5"/>
      <c r="O811" s="5"/>
      <c r="P811" s="5"/>
      <c r="Q811" s="3"/>
    </row>
    <row r="812" spans="1:17" ht="10.5">
      <c r="A812" s="6" t="s">
        <v>235</v>
      </c>
      <c r="B812" s="27" t="s">
        <v>162</v>
      </c>
      <c r="C812" s="148">
        <v>63.88</v>
      </c>
      <c r="D812" s="148">
        <v>2327148.4</v>
      </c>
      <c r="E812" s="5"/>
      <c r="F812" s="5"/>
      <c r="G812" s="148">
        <v>63.88</v>
      </c>
      <c r="H812" s="148">
        <v>2327148.4</v>
      </c>
      <c r="I812" s="5"/>
      <c r="J812" s="5"/>
      <c r="K812" s="5"/>
      <c r="L812" s="5"/>
      <c r="M812" s="5"/>
      <c r="N812" s="5"/>
      <c r="O812" s="5"/>
      <c r="P812" s="5"/>
      <c r="Q812" s="3"/>
    </row>
    <row r="813" spans="1:17" ht="21">
      <c r="A813" s="98"/>
      <c r="B813" s="12" t="s">
        <v>1384</v>
      </c>
      <c r="C813" s="11"/>
      <c r="D813" s="11"/>
      <c r="E813" s="5"/>
      <c r="F813" s="5"/>
      <c r="G813" s="11"/>
      <c r="H813" s="16"/>
      <c r="I813" s="5"/>
      <c r="J813" s="5"/>
      <c r="K813" s="5"/>
      <c r="L813" s="5"/>
      <c r="M813" s="5"/>
      <c r="N813" s="5"/>
      <c r="O813" s="5"/>
      <c r="P813" s="5"/>
      <c r="Q813" s="3"/>
    </row>
    <row r="814" spans="1:17" ht="21">
      <c r="A814" s="98"/>
      <c r="B814" s="1" t="s">
        <v>2285</v>
      </c>
      <c r="C814" s="71">
        <f>SUM(C815:C822)</f>
        <v>1423.56</v>
      </c>
      <c r="D814" s="71">
        <f>SUM(D815:D822)</f>
        <v>51860290.8</v>
      </c>
      <c r="E814" s="5"/>
      <c r="F814" s="5"/>
      <c r="G814" s="71">
        <f>SUM(G815:G822)</f>
        <v>1423.56</v>
      </c>
      <c r="H814" s="71">
        <f>SUM(H815:H822)</f>
        <v>51860290.8</v>
      </c>
      <c r="I814" s="5"/>
      <c r="J814" s="5"/>
      <c r="K814" s="5"/>
      <c r="L814" s="5"/>
      <c r="M814" s="5"/>
      <c r="N814" s="5"/>
      <c r="O814" s="5"/>
      <c r="P814" s="5"/>
      <c r="Q814" s="3"/>
    </row>
    <row r="815" spans="1:17" ht="10.5">
      <c r="A815" s="6" t="s">
        <v>233</v>
      </c>
      <c r="B815" s="27" t="s">
        <v>1014</v>
      </c>
      <c r="C815" s="148">
        <v>143.89</v>
      </c>
      <c r="D815" s="148">
        <v>5241912.7</v>
      </c>
      <c r="E815" s="5"/>
      <c r="F815" s="5"/>
      <c r="G815" s="148">
        <v>143.89</v>
      </c>
      <c r="H815" s="148">
        <v>5241912.7</v>
      </c>
      <c r="I815" s="5"/>
      <c r="J815" s="5"/>
      <c r="K815" s="5"/>
      <c r="L815" s="5"/>
      <c r="M815" s="5"/>
      <c r="N815" s="5"/>
      <c r="O815" s="5"/>
      <c r="P815" s="5"/>
      <c r="Q815" s="3"/>
    </row>
    <row r="816" spans="1:17" ht="10.5">
      <c r="A816" s="6" t="s">
        <v>253</v>
      </c>
      <c r="B816" s="27" t="s">
        <v>1015</v>
      </c>
      <c r="C816" s="148">
        <v>136.86</v>
      </c>
      <c r="D816" s="148">
        <v>4985809.8</v>
      </c>
      <c r="E816" s="5"/>
      <c r="F816" s="5"/>
      <c r="G816" s="148">
        <v>136.86</v>
      </c>
      <c r="H816" s="148">
        <v>4985809.8</v>
      </c>
      <c r="I816" s="5"/>
      <c r="J816" s="5"/>
      <c r="K816" s="5"/>
      <c r="L816" s="5"/>
      <c r="M816" s="5"/>
      <c r="N816" s="5"/>
      <c r="O816" s="5"/>
      <c r="P816" s="5"/>
      <c r="Q816" s="3"/>
    </row>
    <row r="817" spans="1:17" ht="10.5">
      <c r="A817" s="6" t="s">
        <v>247</v>
      </c>
      <c r="B817" s="27" t="s">
        <v>944</v>
      </c>
      <c r="C817" s="148">
        <v>169.2</v>
      </c>
      <c r="D817" s="148">
        <v>6163956</v>
      </c>
      <c r="E817" s="5"/>
      <c r="F817" s="5"/>
      <c r="G817" s="148">
        <v>169.2</v>
      </c>
      <c r="H817" s="148">
        <v>6163956</v>
      </c>
      <c r="I817" s="5"/>
      <c r="J817" s="5"/>
      <c r="K817" s="5"/>
      <c r="L817" s="5"/>
      <c r="M817" s="5"/>
      <c r="N817" s="5"/>
      <c r="O817" s="5"/>
      <c r="P817" s="5"/>
      <c r="Q817" s="3"/>
    </row>
    <row r="818" spans="1:17" ht="10.5">
      <c r="A818" s="6" t="s">
        <v>238</v>
      </c>
      <c r="B818" s="27" t="s">
        <v>945</v>
      </c>
      <c r="C818" s="148">
        <v>96</v>
      </c>
      <c r="D818" s="148">
        <v>3497280</v>
      </c>
      <c r="E818" s="5"/>
      <c r="F818" s="5"/>
      <c r="G818" s="148">
        <v>96</v>
      </c>
      <c r="H818" s="148">
        <v>3497280</v>
      </c>
      <c r="I818" s="5"/>
      <c r="J818" s="5"/>
      <c r="K818" s="5"/>
      <c r="L818" s="5"/>
      <c r="M818" s="5"/>
      <c r="N818" s="5"/>
      <c r="O818" s="5"/>
      <c r="P818" s="5"/>
      <c r="Q818" s="3"/>
    </row>
    <row r="819" spans="1:17" ht="10.5">
      <c r="A819" s="6" t="s">
        <v>307</v>
      </c>
      <c r="B819" s="27" t="s">
        <v>946</v>
      </c>
      <c r="C819" s="148">
        <v>176.9</v>
      </c>
      <c r="D819" s="148">
        <v>6444467</v>
      </c>
      <c r="E819" s="5"/>
      <c r="F819" s="5"/>
      <c r="G819" s="148">
        <v>176.9</v>
      </c>
      <c r="H819" s="148">
        <v>6444467</v>
      </c>
      <c r="I819" s="5"/>
      <c r="J819" s="5"/>
      <c r="K819" s="5"/>
      <c r="L819" s="5"/>
      <c r="M819" s="5"/>
      <c r="N819" s="5"/>
      <c r="O819" s="5"/>
      <c r="P819" s="5"/>
      <c r="Q819" s="3"/>
    </row>
    <row r="820" spans="1:17" ht="10.5">
      <c r="A820" s="6" t="s">
        <v>308</v>
      </c>
      <c r="B820" s="27" t="s">
        <v>947</v>
      </c>
      <c r="C820" s="148">
        <v>126.1</v>
      </c>
      <c r="D820" s="148">
        <v>4593823</v>
      </c>
      <c r="E820" s="5"/>
      <c r="F820" s="5"/>
      <c r="G820" s="148">
        <v>126.1</v>
      </c>
      <c r="H820" s="148">
        <v>4593823</v>
      </c>
      <c r="I820" s="5"/>
      <c r="J820" s="5"/>
      <c r="K820" s="5"/>
      <c r="L820" s="5"/>
      <c r="M820" s="5"/>
      <c r="N820" s="5"/>
      <c r="O820" s="5"/>
      <c r="P820" s="5"/>
      <c r="Q820" s="3"/>
    </row>
    <row r="821" spans="1:17" ht="10.5">
      <c r="A821" s="6" t="s">
        <v>309</v>
      </c>
      <c r="B821" s="27" t="s">
        <v>1658</v>
      </c>
      <c r="C821" s="148">
        <v>230.5</v>
      </c>
      <c r="D821" s="148">
        <v>8397115</v>
      </c>
      <c r="E821" s="5"/>
      <c r="F821" s="5"/>
      <c r="G821" s="148">
        <v>230.5</v>
      </c>
      <c r="H821" s="148">
        <v>8397115</v>
      </c>
      <c r="I821" s="5"/>
      <c r="J821" s="5"/>
      <c r="K821" s="5"/>
      <c r="L821" s="5"/>
      <c r="M821" s="5"/>
      <c r="N821" s="5"/>
      <c r="O821" s="5"/>
      <c r="P821" s="5"/>
      <c r="Q821" s="3"/>
    </row>
    <row r="822" spans="1:17" ht="10.5">
      <c r="A822" s="6" t="s">
        <v>1378</v>
      </c>
      <c r="B822" s="27" t="s">
        <v>1659</v>
      </c>
      <c r="C822" s="148">
        <v>344.11</v>
      </c>
      <c r="D822" s="148">
        <v>12535927.3</v>
      </c>
      <c r="E822" s="5"/>
      <c r="F822" s="5"/>
      <c r="G822" s="148">
        <v>344.11</v>
      </c>
      <c r="H822" s="148">
        <v>12535927.3</v>
      </c>
      <c r="I822" s="5"/>
      <c r="J822" s="5"/>
      <c r="K822" s="5"/>
      <c r="L822" s="5"/>
      <c r="M822" s="5"/>
      <c r="N822" s="5"/>
      <c r="O822" s="5"/>
      <c r="P822" s="5"/>
      <c r="Q822" s="3"/>
    </row>
    <row r="823" spans="1:17" ht="21">
      <c r="A823" s="98"/>
      <c r="B823" s="53" t="s">
        <v>127</v>
      </c>
      <c r="C823" s="72"/>
      <c r="D823" s="72"/>
      <c r="E823" s="5"/>
      <c r="F823" s="5"/>
      <c r="G823" s="72"/>
      <c r="H823" s="16"/>
      <c r="I823" s="5"/>
      <c r="J823" s="5"/>
      <c r="K823" s="5"/>
      <c r="L823" s="5"/>
      <c r="M823" s="5"/>
      <c r="N823" s="5"/>
      <c r="O823" s="5"/>
      <c r="P823" s="5"/>
      <c r="Q823" s="3"/>
    </row>
    <row r="824" spans="1:17" ht="21">
      <c r="A824" s="98"/>
      <c r="B824" s="30" t="s">
        <v>2286</v>
      </c>
      <c r="C824" s="72">
        <f>SUM(C825:C834)</f>
        <v>1233.81</v>
      </c>
      <c r="D824" s="72">
        <f>SUM(D825:D834)</f>
        <v>44947698.3</v>
      </c>
      <c r="E824" s="5"/>
      <c r="F824" s="5"/>
      <c r="G824" s="72">
        <f>SUM(G825:G834)</f>
        <v>1233.81</v>
      </c>
      <c r="H824" s="72">
        <f>SUM(H825:H834)</f>
        <v>44947698.3</v>
      </c>
      <c r="I824" s="5"/>
      <c r="J824" s="5"/>
      <c r="K824" s="5"/>
      <c r="L824" s="5"/>
      <c r="M824" s="5"/>
      <c r="N824" s="5"/>
      <c r="O824" s="5"/>
      <c r="P824" s="5"/>
      <c r="Q824" s="3"/>
    </row>
    <row r="825" spans="1:17" ht="10.5">
      <c r="A825" s="6" t="s">
        <v>1377</v>
      </c>
      <c r="B825" s="27" t="s">
        <v>1717</v>
      </c>
      <c r="C825" s="148">
        <v>178.3</v>
      </c>
      <c r="D825" s="148">
        <v>6495469</v>
      </c>
      <c r="E825" s="5"/>
      <c r="F825" s="5"/>
      <c r="G825" s="148">
        <v>178.3</v>
      </c>
      <c r="H825" s="148">
        <v>6495469</v>
      </c>
      <c r="I825" s="5"/>
      <c r="J825" s="5"/>
      <c r="K825" s="5"/>
      <c r="L825" s="5"/>
      <c r="M825" s="5"/>
      <c r="N825" s="5"/>
      <c r="O825" s="5"/>
      <c r="P825" s="5"/>
      <c r="Q825" s="3"/>
    </row>
    <row r="826" spans="1:17" ht="10.5">
      <c r="A826" s="6" t="s">
        <v>310</v>
      </c>
      <c r="B826" s="27" t="s">
        <v>2100</v>
      </c>
      <c r="C826" s="148">
        <v>58</v>
      </c>
      <c r="D826" s="148">
        <v>2112940</v>
      </c>
      <c r="E826" s="5"/>
      <c r="F826" s="5"/>
      <c r="G826" s="148">
        <v>58</v>
      </c>
      <c r="H826" s="148">
        <v>2112940</v>
      </c>
      <c r="I826" s="5"/>
      <c r="J826" s="5"/>
      <c r="K826" s="5"/>
      <c r="L826" s="5"/>
      <c r="M826" s="5"/>
      <c r="N826" s="5"/>
      <c r="O826" s="5"/>
      <c r="P826" s="5"/>
      <c r="Q826" s="3"/>
    </row>
    <row r="827" spans="1:17" ht="10.5">
      <c r="A827" s="6" t="s">
        <v>311</v>
      </c>
      <c r="B827" s="27" t="s">
        <v>1444</v>
      </c>
      <c r="C827" s="148">
        <v>61.59</v>
      </c>
      <c r="D827" s="148">
        <v>2243723.7</v>
      </c>
      <c r="E827" s="5"/>
      <c r="F827" s="5"/>
      <c r="G827" s="148">
        <v>61.59</v>
      </c>
      <c r="H827" s="148">
        <v>2243723.7</v>
      </c>
      <c r="I827" s="5"/>
      <c r="J827" s="5"/>
      <c r="K827" s="5"/>
      <c r="L827" s="5"/>
      <c r="M827" s="5"/>
      <c r="N827" s="5"/>
      <c r="O827" s="5"/>
      <c r="P827" s="5"/>
      <c r="Q827" s="3"/>
    </row>
    <row r="828" spans="1:17" ht="10.5">
      <c r="A828" s="6" t="s">
        <v>312</v>
      </c>
      <c r="B828" s="27" t="s">
        <v>1445</v>
      </c>
      <c r="C828" s="148">
        <v>85</v>
      </c>
      <c r="D828" s="148">
        <v>3096550</v>
      </c>
      <c r="E828" s="5"/>
      <c r="F828" s="5"/>
      <c r="G828" s="148">
        <v>85</v>
      </c>
      <c r="H828" s="148">
        <v>3096550</v>
      </c>
      <c r="I828" s="5"/>
      <c r="J828" s="5"/>
      <c r="K828" s="5"/>
      <c r="L828" s="5"/>
      <c r="M828" s="5"/>
      <c r="N828" s="5"/>
      <c r="O828" s="5"/>
      <c r="P828" s="5"/>
      <c r="Q828" s="3"/>
    </row>
    <row r="829" spans="1:17" ht="10.5">
      <c r="A829" s="6" t="s">
        <v>867</v>
      </c>
      <c r="B829" s="27" t="s">
        <v>1446</v>
      </c>
      <c r="C829" s="148">
        <v>220.2</v>
      </c>
      <c r="D829" s="148">
        <v>8021886</v>
      </c>
      <c r="E829" s="5"/>
      <c r="F829" s="5"/>
      <c r="G829" s="148">
        <v>220.2</v>
      </c>
      <c r="H829" s="148">
        <v>8021886</v>
      </c>
      <c r="I829" s="5"/>
      <c r="J829" s="5"/>
      <c r="K829" s="5"/>
      <c r="L829" s="5"/>
      <c r="M829" s="5"/>
      <c r="N829" s="5"/>
      <c r="O829" s="5"/>
      <c r="P829" s="5"/>
      <c r="Q829" s="3"/>
    </row>
    <row r="830" spans="1:17" ht="10.5">
      <c r="A830" s="6" t="s">
        <v>313</v>
      </c>
      <c r="B830" s="27" t="s">
        <v>1447</v>
      </c>
      <c r="C830" s="148">
        <v>85.6</v>
      </c>
      <c r="D830" s="148">
        <v>3118408</v>
      </c>
      <c r="E830" s="5"/>
      <c r="F830" s="5"/>
      <c r="G830" s="148">
        <v>85.6</v>
      </c>
      <c r="H830" s="148">
        <v>3118408</v>
      </c>
      <c r="I830" s="5"/>
      <c r="J830" s="5"/>
      <c r="K830" s="5"/>
      <c r="L830" s="5"/>
      <c r="M830" s="5"/>
      <c r="N830" s="5"/>
      <c r="O830" s="5"/>
      <c r="P830" s="5"/>
      <c r="Q830" s="3"/>
    </row>
    <row r="831" spans="1:17" ht="10.5">
      <c r="A831" s="6" t="s">
        <v>314</v>
      </c>
      <c r="B831" s="27" t="s">
        <v>1448</v>
      </c>
      <c r="C831" s="148">
        <v>73.52</v>
      </c>
      <c r="D831" s="148">
        <v>2678333.6</v>
      </c>
      <c r="E831" s="5"/>
      <c r="F831" s="5"/>
      <c r="G831" s="148">
        <v>73.52</v>
      </c>
      <c r="H831" s="148">
        <v>2678333.6</v>
      </c>
      <c r="I831" s="5"/>
      <c r="J831" s="5"/>
      <c r="K831" s="5"/>
      <c r="L831" s="5"/>
      <c r="M831" s="5"/>
      <c r="N831" s="5"/>
      <c r="O831" s="5"/>
      <c r="P831" s="5"/>
      <c r="Q831" s="3"/>
    </row>
    <row r="832" spans="1:17" ht="10.5">
      <c r="A832" s="6" t="s">
        <v>315</v>
      </c>
      <c r="B832" s="27" t="s">
        <v>1449</v>
      </c>
      <c r="C832" s="148">
        <v>106.7</v>
      </c>
      <c r="D832" s="148">
        <v>3887081</v>
      </c>
      <c r="E832" s="5"/>
      <c r="F832" s="5"/>
      <c r="G832" s="148">
        <v>106.7</v>
      </c>
      <c r="H832" s="148">
        <v>3887081</v>
      </c>
      <c r="I832" s="5"/>
      <c r="J832" s="5"/>
      <c r="K832" s="5"/>
      <c r="L832" s="5"/>
      <c r="M832" s="5"/>
      <c r="N832" s="5"/>
      <c r="O832" s="5"/>
      <c r="P832" s="5"/>
      <c r="Q832" s="3"/>
    </row>
    <row r="833" spans="1:17" ht="10.5">
      <c r="A833" s="6" t="s">
        <v>316</v>
      </c>
      <c r="B833" s="27" t="s">
        <v>0</v>
      </c>
      <c r="C833" s="148">
        <v>45.5</v>
      </c>
      <c r="D833" s="148">
        <v>1657565</v>
      </c>
      <c r="E833" s="5"/>
      <c r="F833" s="5"/>
      <c r="G833" s="148">
        <v>45.5</v>
      </c>
      <c r="H833" s="148">
        <v>1657565</v>
      </c>
      <c r="I833" s="5"/>
      <c r="J833" s="5"/>
      <c r="K833" s="5"/>
      <c r="L833" s="5"/>
      <c r="M833" s="5"/>
      <c r="N833" s="5"/>
      <c r="O833" s="5"/>
      <c r="P833" s="5"/>
      <c r="Q833" s="3"/>
    </row>
    <row r="834" spans="1:17" ht="10.5">
      <c r="A834" s="6" t="s">
        <v>317</v>
      </c>
      <c r="B834" s="27" t="s">
        <v>1</v>
      </c>
      <c r="C834" s="148">
        <v>319.4</v>
      </c>
      <c r="D834" s="148">
        <v>11635742</v>
      </c>
      <c r="E834" s="5"/>
      <c r="F834" s="5"/>
      <c r="G834" s="148">
        <v>319.4</v>
      </c>
      <c r="H834" s="148">
        <v>11635742</v>
      </c>
      <c r="I834" s="5"/>
      <c r="J834" s="5"/>
      <c r="K834" s="5"/>
      <c r="L834" s="5"/>
      <c r="M834" s="5"/>
      <c r="N834" s="5"/>
      <c r="O834" s="5"/>
      <c r="P834" s="5"/>
      <c r="Q834" s="3"/>
    </row>
    <row r="835" spans="1:17" ht="21">
      <c r="A835" s="98"/>
      <c r="B835" s="12" t="s">
        <v>2266</v>
      </c>
      <c r="C835" s="72"/>
      <c r="D835" s="72"/>
      <c r="E835" s="5"/>
      <c r="F835" s="5"/>
      <c r="G835" s="72"/>
      <c r="H835" s="16"/>
      <c r="I835" s="5"/>
      <c r="J835" s="5"/>
      <c r="K835" s="5"/>
      <c r="L835" s="5"/>
      <c r="M835" s="5"/>
      <c r="N835" s="5"/>
      <c r="O835" s="5"/>
      <c r="P835" s="5"/>
      <c r="Q835" s="3"/>
    </row>
    <row r="836" spans="1:17" ht="21">
      <c r="A836" s="31"/>
      <c r="B836" s="1" t="s">
        <v>2289</v>
      </c>
      <c r="C836" s="11">
        <f>SUM(C837:C838)</f>
        <v>462.15</v>
      </c>
      <c r="D836" s="11">
        <f>SUM(D837:D838)</f>
        <v>16836124.5</v>
      </c>
      <c r="E836" s="5"/>
      <c r="F836" s="5"/>
      <c r="G836" s="11">
        <f>SUM(G837:G838)</f>
        <v>462.15</v>
      </c>
      <c r="H836" s="11">
        <f>SUM(H837:H838)</f>
        <v>16836124.5</v>
      </c>
      <c r="I836" s="5"/>
      <c r="J836" s="5"/>
      <c r="K836" s="5"/>
      <c r="L836" s="5"/>
      <c r="M836" s="5"/>
      <c r="N836" s="5"/>
      <c r="O836" s="5"/>
      <c r="P836" s="5"/>
      <c r="Q836" s="3"/>
    </row>
    <row r="837" spans="1:17" ht="10.5">
      <c r="A837" s="31">
        <v>110</v>
      </c>
      <c r="B837" s="27" t="s">
        <v>458</v>
      </c>
      <c r="C837" s="148">
        <v>370.15</v>
      </c>
      <c r="D837" s="148">
        <v>13484564.5</v>
      </c>
      <c r="E837" s="5"/>
      <c r="F837" s="5"/>
      <c r="G837" s="148">
        <v>370.15</v>
      </c>
      <c r="H837" s="148">
        <v>13484564.5</v>
      </c>
      <c r="I837" s="5"/>
      <c r="J837" s="5"/>
      <c r="K837" s="5"/>
      <c r="L837" s="5"/>
      <c r="M837" s="5"/>
      <c r="N837" s="5"/>
      <c r="O837" s="5"/>
      <c r="P837" s="5"/>
      <c r="Q837" s="3"/>
    </row>
    <row r="838" spans="1:17" ht="10.5">
      <c r="A838" s="31">
        <v>111</v>
      </c>
      <c r="B838" s="27" t="s">
        <v>1716</v>
      </c>
      <c r="C838" s="148">
        <v>92</v>
      </c>
      <c r="D838" s="148">
        <v>3351560</v>
      </c>
      <c r="E838" s="5"/>
      <c r="F838" s="5"/>
      <c r="G838" s="148">
        <v>92</v>
      </c>
      <c r="H838" s="148">
        <v>3351560</v>
      </c>
      <c r="I838" s="5"/>
      <c r="J838" s="5"/>
      <c r="K838" s="5"/>
      <c r="L838" s="5"/>
      <c r="M838" s="5"/>
      <c r="N838" s="5"/>
      <c r="O838" s="5"/>
      <c r="P838" s="5"/>
      <c r="Q838" s="3"/>
    </row>
    <row r="839" spans="1:17" ht="10.5">
      <c r="A839" s="98"/>
      <c r="B839" s="29" t="s">
        <v>132</v>
      </c>
      <c r="C839" s="72"/>
      <c r="D839" s="72"/>
      <c r="E839" s="5"/>
      <c r="F839" s="5"/>
      <c r="G839" s="72"/>
      <c r="H839" s="16"/>
      <c r="I839" s="5"/>
      <c r="J839" s="5"/>
      <c r="K839" s="5"/>
      <c r="L839" s="5"/>
      <c r="M839" s="5"/>
      <c r="N839" s="5"/>
      <c r="O839" s="5"/>
      <c r="P839" s="5"/>
      <c r="Q839" s="3"/>
    </row>
    <row r="840" spans="1:17" ht="21">
      <c r="A840" s="98"/>
      <c r="B840" s="53" t="s">
        <v>1246</v>
      </c>
      <c r="C840" s="11"/>
      <c r="D840" s="11"/>
      <c r="E840" s="5"/>
      <c r="F840" s="5"/>
      <c r="G840" s="11"/>
      <c r="H840" s="16"/>
      <c r="I840" s="5"/>
      <c r="J840" s="5"/>
      <c r="K840" s="5"/>
      <c r="L840" s="5"/>
      <c r="M840" s="5"/>
      <c r="N840" s="5"/>
      <c r="O840" s="5"/>
      <c r="P840" s="5"/>
      <c r="Q840" s="3"/>
    </row>
    <row r="841" spans="1:17" ht="21">
      <c r="A841" s="98"/>
      <c r="B841" s="1" t="s">
        <v>2281</v>
      </c>
      <c r="C841" s="11">
        <f>SUM(C842:C846)</f>
        <v>1465.3400000000001</v>
      </c>
      <c r="D841" s="11">
        <f>SUM(D842:D846)</f>
        <v>53382336.199999996</v>
      </c>
      <c r="E841" s="5"/>
      <c r="F841" s="5"/>
      <c r="G841" s="11">
        <f>SUM(G842:G846)</f>
        <v>1465.3400000000001</v>
      </c>
      <c r="H841" s="11">
        <f>SUM(H842:H846)</f>
        <v>53382336.199999996</v>
      </c>
      <c r="I841" s="5"/>
      <c r="J841" s="5"/>
      <c r="K841" s="5"/>
      <c r="L841" s="5"/>
      <c r="M841" s="5"/>
      <c r="N841" s="5"/>
      <c r="O841" s="5"/>
      <c r="P841" s="5"/>
      <c r="Q841" s="3"/>
    </row>
    <row r="842" spans="1:17" ht="10.5">
      <c r="A842" s="6" t="s">
        <v>1304</v>
      </c>
      <c r="B842" s="1" t="s">
        <v>264</v>
      </c>
      <c r="C842" s="148">
        <v>183.14</v>
      </c>
      <c r="D842" s="148">
        <v>6671790.199999999</v>
      </c>
      <c r="E842" s="5"/>
      <c r="F842" s="5"/>
      <c r="G842" s="148">
        <v>183.14</v>
      </c>
      <c r="H842" s="148">
        <v>6671790.199999999</v>
      </c>
      <c r="I842" s="5"/>
      <c r="J842" s="5"/>
      <c r="K842" s="5"/>
      <c r="L842" s="5"/>
      <c r="M842" s="5"/>
      <c r="N842" s="5"/>
      <c r="O842" s="5"/>
      <c r="P842" s="5"/>
      <c r="Q842" s="3"/>
    </row>
    <row r="843" spans="1:17" ht="10.5">
      <c r="A843" s="6" t="s">
        <v>320</v>
      </c>
      <c r="B843" s="1" t="s">
        <v>267</v>
      </c>
      <c r="C843" s="148">
        <v>49</v>
      </c>
      <c r="D843" s="148">
        <v>1785070</v>
      </c>
      <c r="E843" s="5"/>
      <c r="F843" s="5"/>
      <c r="G843" s="148">
        <v>49</v>
      </c>
      <c r="H843" s="148">
        <v>1785070</v>
      </c>
      <c r="I843" s="5"/>
      <c r="J843" s="5"/>
      <c r="K843" s="5"/>
      <c r="L843" s="5"/>
      <c r="M843" s="5"/>
      <c r="N843" s="5"/>
      <c r="O843" s="5"/>
      <c r="P843" s="5"/>
      <c r="Q843" s="3"/>
    </row>
    <row r="844" spans="1:17" ht="10.5">
      <c r="A844" s="6" t="s">
        <v>1299</v>
      </c>
      <c r="B844" s="1" t="s">
        <v>268</v>
      </c>
      <c r="C844" s="148">
        <v>356.1</v>
      </c>
      <c r="D844" s="148">
        <v>12972722.999999998</v>
      </c>
      <c r="E844" s="5"/>
      <c r="F844" s="5"/>
      <c r="G844" s="148">
        <v>356.1</v>
      </c>
      <c r="H844" s="148">
        <v>12972722.999999998</v>
      </c>
      <c r="I844" s="5"/>
      <c r="J844" s="5"/>
      <c r="K844" s="5"/>
      <c r="L844" s="5"/>
      <c r="M844" s="5"/>
      <c r="N844" s="5"/>
      <c r="O844" s="5"/>
      <c r="P844" s="5"/>
      <c r="Q844" s="3"/>
    </row>
    <row r="845" spans="1:17" ht="10.5">
      <c r="A845" s="6" t="s">
        <v>1300</v>
      </c>
      <c r="B845" s="1" t="s">
        <v>265</v>
      </c>
      <c r="C845" s="148">
        <v>512</v>
      </c>
      <c r="D845" s="148">
        <v>18652160</v>
      </c>
      <c r="E845" s="5"/>
      <c r="F845" s="5"/>
      <c r="G845" s="148">
        <v>512</v>
      </c>
      <c r="H845" s="148">
        <v>18652160</v>
      </c>
      <c r="I845" s="5"/>
      <c r="J845" s="5"/>
      <c r="K845" s="5"/>
      <c r="L845" s="5"/>
      <c r="M845" s="5"/>
      <c r="N845" s="5"/>
      <c r="O845" s="5"/>
      <c r="P845" s="5"/>
      <c r="Q845" s="3"/>
    </row>
    <row r="846" spans="1:17" ht="10.5">
      <c r="A846" s="6" t="s">
        <v>321</v>
      </c>
      <c r="B846" s="1" t="s">
        <v>266</v>
      </c>
      <c r="C846" s="148">
        <v>365.1</v>
      </c>
      <c r="D846" s="148">
        <v>13300592.999999998</v>
      </c>
      <c r="E846" s="5"/>
      <c r="F846" s="5"/>
      <c r="G846" s="148">
        <v>365.1</v>
      </c>
      <c r="H846" s="148">
        <v>13300592.999999998</v>
      </c>
      <c r="I846" s="5"/>
      <c r="J846" s="5"/>
      <c r="K846" s="5"/>
      <c r="L846" s="5"/>
      <c r="M846" s="5"/>
      <c r="N846" s="5"/>
      <c r="O846" s="5"/>
      <c r="P846" s="5"/>
      <c r="Q846" s="3"/>
    </row>
    <row r="847" spans="1:17" ht="21">
      <c r="A847" s="98"/>
      <c r="B847" s="53" t="s">
        <v>1894</v>
      </c>
      <c r="C847" s="72"/>
      <c r="D847" s="72"/>
      <c r="E847" s="5"/>
      <c r="F847" s="5"/>
      <c r="G847" s="72"/>
      <c r="H847" s="16"/>
      <c r="I847" s="5"/>
      <c r="J847" s="5"/>
      <c r="K847" s="5"/>
      <c r="L847" s="5"/>
      <c r="M847" s="5"/>
      <c r="N847" s="5"/>
      <c r="O847" s="5"/>
      <c r="P847" s="5"/>
      <c r="Q847" s="3"/>
    </row>
    <row r="848" spans="1:17" ht="21">
      <c r="A848" s="98"/>
      <c r="B848" s="30" t="s">
        <v>2213</v>
      </c>
      <c r="C848" s="72">
        <f>SUM(C849:C849)</f>
        <v>1243.04</v>
      </c>
      <c r="D848" s="72">
        <f>SUM(D849:D849)</f>
        <v>45283947.199999996</v>
      </c>
      <c r="E848" s="5"/>
      <c r="F848" s="5"/>
      <c r="G848" s="72">
        <f>SUM(G849:G849)</f>
        <v>1243.04</v>
      </c>
      <c r="H848" s="72">
        <f>SUM(H849:H849)</f>
        <v>45283947.199999996</v>
      </c>
      <c r="I848" s="5"/>
      <c r="J848" s="5"/>
      <c r="K848" s="5"/>
      <c r="L848" s="5"/>
      <c r="M848" s="5"/>
      <c r="N848" s="5"/>
      <c r="O848" s="5"/>
      <c r="P848" s="5"/>
      <c r="Q848" s="3"/>
    </row>
    <row r="849" spans="1:17" ht="10.5">
      <c r="A849" s="99">
        <v>117</v>
      </c>
      <c r="B849" s="27" t="s">
        <v>1770</v>
      </c>
      <c r="C849" s="148">
        <v>1243.04</v>
      </c>
      <c r="D849" s="148">
        <v>45283947.199999996</v>
      </c>
      <c r="E849" s="5"/>
      <c r="F849" s="5"/>
      <c r="G849" s="148">
        <v>1243.04</v>
      </c>
      <c r="H849" s="148">
        <v>45283947.199999996</v>
      </c>
      <c r="I849" s="5"/>
      <c r="J849" s="5"/>
      <c r="K849" s="5"/>
      <c r="L849" s="5"/>
      <c r="M849" s="5"/>
      <c r="N849" s="5"/>
      <c r="O849" s="5"/>
      <c r="P849" s="5"/>
      <c r="Q849" s="3"/>
    </row>
    <row r="850" spans="1:17" ht="10.5">
      <c r="A850" s="98"/>
      <c r="B850" s="29" t="s">
        <v>1462</v>
      </c>
      <c r="C850" s="72"/>
      <c r="D850" s="72"/>
      <c r="E850" s="5"/>
      <c r="F850" s="5"/>
      <c r="G850" s="72"/>
      <c r="H850" s="16"/>
      <c r="I850" s="5"/>
      <c r="J850" s="5"/>
      <c r="K850" s="5"/>
      <c r="L850" s="5"/>
      <c r="M850" s="5"/>
      <c r="N850" s="5"/>
      <c r="O850" s="5"/>
      <c r="P850" s="5"/>
      <c r="Q850" s="3"/>
    </row>
    <row r="851" spans="1:17" ht="21">
      <c r="A851" s="98"/>
      <c r="B851" s="53" t="s">
        <v>1657</v>
      </c>
      <c r="C851" s="11"/>
      <c r="D851" s="11"/>
      <c r="E851" s="5"/>
      <c r="F851" s="5"/>
      <c r="G851" s="11"/>
      <c r="H851" s="16"/>
      <c r="I851" s="5"/>
      <c r="J851" s="5"/>
      <c r="K851" s="5"/>
      <c r="L851" s="5"/>
      <c r="M851" s="5"/>
      <c r="N851" s="5"/>
      <c r="O851" s="5"/>
      <c r="P851" s="5"/>
      <c r="Q851" s="3"/>
    </row>
    <row r="852" spans="1:17" ht="21">
      <c r="A852" s="98"/>
      <c r="B852" s="30" t="s">
        <v>2289</v>
      </c>
      <c r="C852" s="11">
        <f>SUM(C853:C854)</f>
        <v>111.60000000000001</v>
      </c>
      <c r="D852" s="11">
        <f aca="true" t="shared" si="11" ref="D852:J852">SUM(D853:D854)</f>
        <v>4065588</v>
      </c>
      <c r="E852" s="11"/>
      <c r="F852" s="11"/>
      <c r="G852" s="11"/>
      <c r="H852" s="11"/>
      <c r="I852" s="11">
        <f t="shared" si="11"/>
        <v>111.60000000000001</v>
      </c>
      <c r="J852" s="11">
        <f t="shared" si="11"/>
        <v>4065588</v>
      </c>
      <c r="K852" s="5"/>
      <c r="L852" s="5"/>
      <c r="M852" s="5"/>
      <c r="N852" s="5"/>
      <c r="O852" s="5"/>
      <c r="P852" s="5"/>
      <c r="Q852" s="3"/>
    </row>
    <row r="853" spans="1:17" ht="10.5">
      <c r="A853" s="98">
        <v>118</v>
      </c>
      <c r="B853" s="27" t="s">
        <v>459</v>
      </c>
      <c r="C853" s="148">
        <v>44.7</v>
      </c>
      <c r="D853" s="148">
        <v>1628421</v>
      </c>
      <c r="E853" s="5"/>
      <c r="F853" s="5"/>
      <c r="G853" s="3"/>
      <c r="H853" s="11"/>
      <c r="I853" s="148">
        <v>44.7</v>
      </c>
      <c r="J853" s="148">
        <v>1628421</v>
      </c>
      <c r="K853" s="5"/>
      <c r="L853" s="5"/>
      <c r="M853" s="5"/>
      <c r="N853" s="5"/>
      <c r="O853" s="5"/>
      <c r="P853" s="5"/>
      <c r="Q853" s="3"/>
    </row>
    <row r="854" spans="1:17" ht="10.5">
      <c r="A854" s="98">
        <v>119</v>
      </c>
      <c r="B854" s="27" t="s">
        <v>2170</v>
      </c>
      <c r="C854" s="148">
        <v>66.9</v>
      </c>
      <c r="D854" s="148">
        <v>2437167</v>
      </c>
      <c r="E854" s="5"/>
      <c r="F854" s="5"/>
      <c r="G854" s="3"/>
      <c r="H854" s="11"/>
      <c r="I854" s="148">
        <v>66.9</v>
      </c>
      <c r="J854" s="148">
        <v>2437167</v>
      </c>
      <c r="K854" s="5"/>
      <c r="L854" s="5"/>
      <c r="M854" s="5"/>
      <c r="N854" s="5"/>
      <c r="O854" s="5"/>
      <c r="P854" s="5"/>
      <c r="Q854" s="3"/>
    </row>
    <row r="855" spans="1:17" ht="21">
      <c r="A855" s="98"/>
      <c r="B855" s="12" t="s">
        <v>1463</v>
      </c>
      <c r="C855" s="11"/>
      <c r="D855" s="11"/>
      <c r="E855" s="5"/>
      <c r="F855" s="5"/>
      <c r="G855" s="11"/>
      <c r="H855" s="16"/>
      <c r="I855" s="5"/>
      <c r="J855" s="5"/>
      <c r="K855" s="5"/>
      <c r="L855" s="5"/>
      <c r="M855" s="5"/>
      <c r="N855" s="5"/>
      <c r="O855" s="5"/>
      <c r="P855" s="5"/>
      <c r="Q855" s="3"/>
    </row>
    <row r="856" spans="1:17" ht="21">
      <c r="A856" s="98"/>
      <c r="B856" s="1" t="s">
        <v>1627</v>
      </c>
      <c r="C856" s="11">
        <f>SUM(C857:C869)</f>
        <v>1087.4</v>
      </c>
      <c r="D856" s="11">
        <f>SUM(D857:D869)</f>
        <v>39613982</v>
      </c>
      <c r="E856" s="5"/>
      <c r="F856" s="5"/>
      <c r="G856" s="11">
        <f>SUM(G857:G869)</f>
        <v>1087.4</v>
      </c>
      <c r="H856" s="11">
        <f>SUM(H857:H869)</f>
        <v>39613982</v>
      </c>
      <c r="I856" s="5"/>
      <c r="J856" s="5"/>
      <c r="K856" s="5"/>
      <c r="L856" s="5"/>
      <c r="M856" s="5"/>
      <c r="N856" s="5"/>
      <c r="O856" s="5"/>
      <c r="P856" s="5"/>
      <c r="Q856" s="3"/>
    </row>
    <row r="857" spans="1:17" ht="10.5">
      <c r="A857" s="6" t="s">
        <v>325</v>
      </c>
      <c r="B857" s="27" t="s">
        <v>1752</v>
      </c>
      <c r="C857" s="148">
        <v>67.7</v>
      </c>
      <c r="D857" s="148">
        <v>2466311</v>
      </c>
      <c r="E857" s="5"/>
      <c r="F857" s="5"/>
      <c r="G857" s="148">
        <v>67.7</v>
      </c>
      <c r="H857" s="148">
        <v>2466311</v>
      </c>
      <c r="I857" s="5"/>
      <c r="J857" s="5"/>
      <c r="K857" s="5"/>
      <c r="L857" s="5"/>
      <c r="M857" s="5"/>
      <c r="N857" s="5"/>
      <c r="O857" s="5"/>
      <c r="P857" s="5"/>
      <c r="Q857" s="3"/>
    </row>
    <row r="858" spans="1:17" ht="10.5">
      <c r="A858" s="6" t="s">
        <v>326</v>
      </c>
      <c r="B858" s="27" t="s">
        <v>163</v>
      </c>
      <c r="C858" s="148">
        <v>42.5</v>
      </c>
      <c r="D858" s="148">
        <v>1548275</v>
      </c>
      <c r="E858" s="5"/>
      <c r="F858" s="5"/>
      <c r="G858" s="148">
        <v>42.5</v>
      </c>
      <c r="H858" s="148">
        <v>1548275</v>
      </c>
      <c r="I858" s="5"/>
      <c r="J858" s="5"/>
      <c r="K858" s="5"/>
      <c r="L858" s="5"/>
      <c r="M858" s="5"/>
      <c r="N858" s="5"/>
      <c r="O858" s="5"/>
      <c r="P858" s="5"/>
      <c r="Q858" s="3"/>
    </row>
    <row r="859" spans="1:17" ht="10.5">
      <c r="A859" s="6" t="s">
        <v>327</v>
      </c>
      <c r="B859" s="27" t="s">
        <v>164</v>
      </c>
      <c r="C859" s="148">
        <v>55.5</v>
      </c>
      <c r="D859" s="148">
        <v>2021865</v>
      </c>
      <c r="E859" s="5"/>
      <c r="F859" s="5"/>
      <c r="G859" s="148">
        <v>55.5</v>
      </c>
      <c r="H859" s="148">
        <v>2021865</v>
      </c>
      <c r="I859" s="5"/>
      <c r="J859" s="5"/>
      <c r="K859" s="5"/>
      <c r="L859" s="5"/>
      <c r="M859" s="5"/>
      <c r="N859" s="5"/>
      <c r="O859" s="5"/>
      <c r="P859" s="5"/>
      <c r="Q859" s="3"/>
    </row>
    <row r="860" spans="1:17" ht="10.5">
      <c r="A860" s="6" t="s">
        <v>328</v>
      </c>
      <c r="B860" s="27" t="s">
        <v>165</v>
      </c>
      <c r="C860" s="148">
        <v>82.5</v>
      </c>
      <c r="D860" s="148">
        <v>3005475</v>
      </c>
      <c r="E860" s="5"/>
      <c r="F860" s="5"/>
      <c r="G860" s="148">
        <v>82.5</v>
      </c>
      <c r="H860" s="148">
        <v>3005475</v>
      </c>
      <c r="I860" s="5"/>
      <c r="J860" s="5"/>
      <c r="K860" s="5"/>
      <c r="L860" s="5"/>
      <c r="M860" s="5"/>
      <c r="N860" s="5"/>
      <c r="O860" s="5"/>
      <c r="P860" s="5"/>
      <c r="Q860" s="3"/>
    </row>
    <row r="861" spans="1:17" ht="10.5">
      <c r="A861" s="6" t="s">
        <v>329</v>
      </c>
      <c r="B861" s="27" t="s">
        <v>166</v>
      </c>
      <c r="C861" s="148">
        <v>52.7</v>
      </c>
      <c r="D861" s="148">
        <v>1919861</v>
      </c>
      <c r="E861" s="5"/>
      <c r="F861" s="5"/>
      <c r="G861" s="148">
        <v>52.7</v>
      </c>
      <c r="H861" s="148">
        <v>1919861</v>
      </c>
      <c r="I861" s="5"/>
      <c r="J861" s="5"/>
      <c r="K861" s="5"/>
      <c r="L861" s="5"/>
      <c r="M861" s="5"/>
      <c r="N861" s="5"/>
      <c r="O861" s="5"/>
      <c r="P861" s="5"/>
      <c r="Q861" s="3"/>
    </row>
    <row r="862" spans="1:17" ht="10.5">
      <c r="A862" s="6" t="s">
        <v>330</v>
      </c>
      <c r="B862" s="27" t="s">
        <v>167</v>
      </c>
      <c r="C862" s="148">
        <v>64.9</v>
      </c>
      <c r="D862" s="148">
        <v>2364307</v>
      </c>
      <c r="E862" s="5"/>
      <c r="F862" s="5"/>
      <c r="G862" s="148">
        <v>64.9</v>
      </c>
      <c r="H862" s="148">
        <v>2364307</v>
      </c>
      <c r="I862" s="5"/>
      <c r="J862" s="5"/>
      <c r="K862" s="5"/>
      <c r="L862" s="5"/>
      <c r="M862" s="5"/>
      <c r="N862" s="5"/>
      <c r="O862" s="5"/>
      <c r="P862" s="5"/>
      <c r="Q862" s="3"/>
    </row>
    <row r="863" spans="1:17" ht="10.5">
      <c r="A863" s="6" t="s">
        <v>331</v>
      </c>
      <c r="B863" s="27" t="s">
        <v>193</v>
      </c>
      <c r="C863" s="148">
        <v>147.6</v>
      </c>
      <c r="D863" s="148">
        <v>5377068</v>
      </c>
      <c r="E863" s="5"/>
      <c r="F863" s="5"/>
      <c r="G863" s="148">
        <v>147.6</v>
      </c>
      <c r="H863" s="148">
        <v>5377068</v>
      </c>
      <c r="I863" s="5"/>
      <c r="J863" s="5"/>
      <c r="K863" s="5"/>
      <c r="L863" s="5"/>
      <c r="M863" s="5"/>
      <c r="N863" s="5"/>
      <c r="O863" s="5"/>
      <c r="P863" s="5"/>
      <c r="Q863" s="3"/>
    </row>
    <row r="864" spans="1:17" ht="10.5">
      <c r="A864" s="6" t="s">
        <v>332</v>
      </c>
      <c r="B864" s="27" t="s">
        <v>194</v>
      </c>
      <c r="C864" s="148">
        <v>131</v>
      </c>
      <c r="D864" s="148">
        <v>4772330</v>
      </c>
      <c r="E864" s="5"/>
      <c r="F864" s="5"/>
      <c r="G864" s="148">
        <v>131</v>
      </c>
      <c r="H864" s="148">
        <v>4772330</v>
      </c>
      <c r="I864" s="5"/>
      <c r="J864" s="5"/>
      <c r="K864" s="5"/>
      <c r="L864" s="5"/>
      <c r="M864" s="5"/>
      <c r="N864" s="5"/>
      <c r="O864" s="5"/>
      <c r="P864" s="5"/>
      <c r="Q864" s="3"/>
    </row>
    <row r="865" spans="1:17" ht="10.5">
      <c r="A865" s="6" t="s">
        <v>333</v>
      </c>
      <c r="B865" s="27" t="s">
        <v>195</v>
      </c>
      <c r="C865" s="148">
        <v>176</v>
      </c>
      <c r="D865" s="148">
        <v>6411680</v>
      </c>
      <c r="E865" s="5"/>
      <c r="F865" s="5"/>
      <c r="G865" s="148">
        <v>176</v>
      </c>
      <c r="H865" s="148">
        <v>6411680</v>
      </c>
      <c r="I865" s="5"/>
      <c r="J865" s="5"/>
      <c r="K865" s="5"/>
      <c r="L865" s="5"/>
      <c r="M865" s="5"/>
      <c r="N865" s="5"/>
      <c r="O865" s="5"/>
      <c r="P865" s="5"/>
      <c r="Q865" s="3"/>
    </row>
    <row r="866" spans="1:17" ht="10.5">
      <c r="A866" s="6" t="s">
        <v>1306</v>
      </c>
      <c r="B866" s="27" t="s">
        <v>196</v>
      </c>
      <c r="C866" s="148">
        <v>39.9</v>
      </c>
      <c r="D866" s="148">
        <v>1453557</v>
      </c>
      <c r="E866" s="5"/>
      <c r="F866" s="5"/>
      <c r="G866" s="148">
        <v>39.9</v>
      </c>
      <c r="H866" s="148">
        <v>1453557</v>
      </c>
      <c r="I866" s="5"/>
      <c r="J866" s="5"/>
      <c r="K866" s="5"/>
      <c r="L866" s="5"/>
      <c r="M866" s="5"/>
      <c r="N866" s="5"/>
      <c r="O866" s="5"/>
      <c r="P866" s="5"/>
      <c r="Q866" s="3"/>
    </row>
    <row r="867" spans="1:17" ht="10.5">
      <c r="A867" s="6" t="s">
        <v>334</v>
      </c>
      <c r="B867" s="27" t="s">
        <v>197</v>
      </c>
      <c r="C867" s="148">
        <v>59.9</v>
      </c>
      <c r="D867" s="148">
        <v>2182157</v>
      </c>
      <c r="E867" s="5"/>
      <c r="F867" s="5"/>
      <c r="G867" s="148">
        <v>59.9</v>
      </c>
      <c r="H867" s="148">
        <v>2182157</v>
      </c>
      <c r="I867" s="5"/>
      <c r="J867" s="5"/>
      <c r="K867" s="5"/>
      <c r="L867" s="5"/>
      <c r="M867" s="5"/>
      <c r="N867" s="5"/>
      <c r="O867" s="5"/>
      <c r="P867" s="5"/>
      <c r="Q867" s="3"/>
    </row>
    <row r="868" spans="1:17" ht="10.5">
      <c r="A868" s="6" t="s">
        <v>793</v>
      </c>
      <c r="B868" s="27" t="s">
        <v>198</v>
      </c>
      <c r="C868" s="148">
        <v>82.2</v>
      </c>
      <c r="D868" s="148">
        <v>2994546</v>
      </c>
      <c r="E868" s="5"/>
      <c r="F868" s="5"/>
      <c r="G868" s="148">
        <v>82.2</v>
      </c>
      <c r="H868" s="148">
        <v>2994546</v>
      </c>
      <c r="I868" s="5"/>
      <c r="J868" s="5"/>
      <c r="K868" s="5"/>
      <c r="L868" s="5"/>
      <c r="M868" s="5"/>
      <c r="N868" s="5"/>
      <c r="O868" s="5"/>
      <c r="P868" s="5"/>
      <c r="Q868" s="3"/>
    </row>
    <row r="869" spans="1:17" ht="10.5">
      <c r="A869" s="6" t="s">
        <v>125</v>
      </c>
      <c r="B869" s="27" t="s">
        <v>199</v>
      </c>
      <c r="C869" s="148">
        <v>85</v>
      </c>
      <c r="D869" s="148">
        <v>3096550</v>
      </c>
      <c r="E869" s="5"/>
      <c r="F869" s="5"/>
      <c r="G869" s="148">
        <v>85</v>
      </c>
      <c r="H869" s="148">
        <v>3096550</v>
      </c>
      <c r="I869" s="5"/>
      <c r="J869" s="5"/>
      <c r="K869" s="5"/>
      <c r="L869" s="5"/>
      <c r="M869" s="5"/>
      <c r="N869" s="5"/>
      <c r="O869" s="5"/>
      <c r="P869" s="5"/>
      <c r="Q869" s="3"/>
    </row>
    <row r="870" spans="1:17" ht="10.5">
      <c r="A870" s="98"/>
      <c r="B870" s="29" t="s">
        <v>1975</v>
      </c>
      <c r="C870" s="72"/>
      <c r="D870" s="72"/>
      <c r="E870" s="5"/>
      <c r="F870" s="5"/>
      <c r="G870" s="72"/>
      <c r="H870" s="16"/>
      <c r="I870" s="5"/>
      <c r="J870" s="5"/>
      <c r="K870" s="5"/>
      <c r="L870" s="5"/>
      <c r="M870" s="5"/>
      <c r="N870" s="5"/>
      <c r="O870" s="5"/>
      <c r="P870" s="5"/>
      <c r="Q870" s="3"/>
    </row>
    <row r="871" spans="1:17" ht="21">
      <c r="A871" s="31"/>
      <c r="B871" s="12" t="s">
        <v>1408</v>
      </c>
      <c r="C871" s="11"/>
      <c r="D871" s="11"/>
      <c r="E871" s="5"/>
      <c r="F871" s="5"/>
      <c r="G871" s="11"/>
      <c r="H871" s="16"/>
      <c r="I871" s="5"/>
      <c r="J871" s="5"/>
      <c r="K871" s="5"/>
      <c r="L871" s="5"/>
      <c r="M871" s="5"/>
      <c r="N871" s="5"/>
      <c r="O871" s="5"/>
      <c r="P871" s="5"/>
      <c r="Q871" s="3"/>
    </row>
    <row r="872" spans="1:17" ht="21">
      <c r="A872" s="31"/>
      <c r="B872" s="1" t="s">
        <v>2281</v>
      </c>
      <c r="C872" s="11">
        <f>SUM(C873:C877)</f>
        <v>1624.09</v>
      </c>
      <c r="D872" s="11">
        <f>SUM(D873:D877)</f>
        <v>59165598.7</v>
      </c>
      <c r="E872" s="5"/>
      <c r="F872" s="5"/>
      <c r="G872" s="11">
        <f>SUM(G873:G877)</f>
        <v>1624.09</v>
      </c>
      <c r="H872" s="11">
        <f>SUM(H873:H877)</f>
        <v>59165598.7</v>
      </c>
      <c r="I872" s="5"/>
      <c r="J872" s="5"/>
      <c r="K872" s="5"/>
      <c r="L872" s="5"/>
      <c r="M872" s="5"/>
      <c r="N872" s="5"/>
      <c r="O872" s="5"/>
      <c r="P872" s="5"/>
      <c r="Q872" s="3"/>
    </row>
    <row r="873" spans="1:17" ht="10.5">
      <c r="A873" s="6" t="s">
        <v>335</v>
      </c>
      <c r="B873" s="27" t="s">
        <v>1664</v>
      </c>
      <c r="C873" s="148">
        <v>244.9</v>
      </c>
      <c r="D873" s="148">
        <v>8921707</v>
      </c>
      <c r="E873" s="5"/>
      <c r="F873" s="5"/>
      <c r="G873" s="148">
        <v>244.9</v>
      </c>
      <c r="H873" s="148">
        <v>8921707</v>
      </c>
      <c r="I873" s="5"/>
      <c r="J873" s="5"/>
      <c r="K873" s="5"/>
      <c r="L873" s="5"/>
      <c r="M873" s="5"/>
      <c r="N873" s="5"/>
      <c r="O873" s="5"/>
      <c r="P873" s="5"/>
      <c r="Q873" s="3"/>
    </row>
    <row r="874" spans="1:17" ht="10.5">
      <c r="A874" s="6" t="s">
        <v>336</v>
      </c>
      <c r="B874" s="27" t="s">
        <v>1665</v>
      </c>
      <c r="C874" s="148">
        <v>420.4</v>
      </c>
      <c r="D874" s="148">
        <v>15315172</v>
      </c>
      <c r="E874" s="5"/>
      <c r="F874" s="5"/>
      <c r="G874" s="148">
        <v>420.4</v>
      </c>
      <c r="H874" s="148">
        <v>15315172</v>
      </c>
      <c r="I874" s="5"/>
      <c r="J874" s="5"/>
      <c r="K874" s="5"/>
      <c r="L874" s="5"/>
      <c r="M874" s="5"/>
      <c r="N874" s="5"/>
      <c r="O874" s="5"/>
      <c r="P874" s="5"/>
      <c r="Q874" s="3"/>
    </row>
    <row r="875" spans="1:17" ht="10.5">
      <c r="A875" s="6" t="s">
        <v>1508</v>
      </c>
      <c r="B875" s="27" t="s">
        <v>1666</v>
      </c>
      <c r="C875" s="148">
        <v>471.3</v>
      </c>
      <c r="D875" s="148">
        <v>17169459</v>
      </c>
      <c r="E875" s="5"/>
      <c r="F875" s="5"/>
      <c r="G875" s="148">
        <v>471.3</v>
      </c>
      <c r="H875" s="148">
        <v>17169459</v>
      </c>
      <c r="I875" s="5"/>
      <c r="J875" s="5"/>
      <c r="K875" s="5"/>
      <c r="L875" s="5"/>
      <c r="M875" s="5"/>
      <c r="N875" s="5"/>
      <c r="O875" s="5"/>
      <c r="P875" s="5"/>
      <c r="Q875" s="3"/>
    </row>
    <row r="876" spans="1:17" ht="10.5">
      <c r="A876" s="6" t="s">
        <v>338</v>
      </c>
      <c r="B876" s="27" t="s">
        <v>1667</v>
      </c>
      <c r="C876" s="148">
        <v>377.79</v>
      </c>
      <c r="D876" s="148">
        <v>13762889.7</v>
      </c>
      <c r="E876" s="5"/>
      <c r="F876" s="5"/>
      <c r="G876" s="148">
        <v>377.79</v>
      </c>
      <c r="H876" s="148">
        <v>13762889.7</v>
      </c>
      <c r="I876" s="5"/>
      <c r="J876" s="5"/>
      <c r="K876" s="5"/>
      <c r="L876" s="5"/>
      <c r="M876" s="5"/>
      <c r="N876" s="5"/>
      <c r="O876" s="5"/>
      <c r="P876" s="5"/>
      <c r="Q876" s="3"/>
    </row>
    <row r="877" spans="1:17" ht="10.5">
      <c r="A877" s="6" t="s">
        <v>339</v>
      </c>
      <c r="B877" s="27" t="s">
        <v>1668</v>
      </c>
      <c r="C877" s="148">
        <v>109.7</v>
      </c>
      <c r="D877" s="148">
        <v>3996371</v>
      </c>
      <c r="E877" s="5"/>
      <c r="F877" s="5"/>
      <c r="G877" s="148">
        <v>109.7</v>
      </c>
      <c r="H877" s="148">
        <v>3996371</v>
      </c>
      <c r="I877" s="5"/>
      <c r="J877" s="5"/>
      <c r="K877" s="5"/>
      <c r="L877" s="5"/>
      <c r="M877" s="5"/>
      <c r="N877" s="5"/>
      <c r="O877" s="5"/>
      <c r="P877" s="5"/>
      <c r="Q877" s="3"/>
    </row>
    <row r="878" spans="1:17" ht="21">
      <c r="A878" s="98"/>
      <c r="B878" s="53" t="s">
        <v>1980</v>
      </c>
      <c r="C878" s="11"/>
      <c r="D878" s="11"/>
      <c r="E878" s="5"/>
      <c r="F878" s="5"/>
      <c r="G878" s="11"/>
      <c r="H878" s="16"/>
      <c r="I878" s="5"/>
      <c r="J878" s="5"/>
      <c r="K878" s="5"/>
      <c r="L878" s="5"/>
      <c r="M878" s="5"/>
      <c r="N878" s="5"/>
      <c r="O878" s="5"/>
      <c r="P878" s="5"/>
      <c r="Q878" s="3"/>
    </row>
    <row r="879" spans="1:17" ht="21">
      <c r="A879" s="98"/>
      <c r="B879" s="30" t="s">
        <v>2282</v>
      </c>
      <c r="C879" s="11">
        <f>SUM(C880:C882)</f>
        <v>584.6300000000001</v>
      </c>
      <c r="D879" s="11">
        <f>SUM(D880:D882)</f>
        <v>21298070.9</v>
      </c>
      <c r="E879" s="5"/>
      <c r="F879" s="5"/>
      <c r="G879" s="11">
        <f>SUM(G880:G882)</f>
        <v>584.6300000000001</v>
      </c>
      <c r="H879" s="11">
        <f>SUM(H880:H882)</f>
        <v>21298070.9</v>
      </c>
      <c r="I879" s="5"/>
      <c r="J879" s="5"/>
      <c r="K879" s="5"/>
      <c r="L879" s="5"/>
      <c r="M879" s="5"/>
      <c r="N879" s="5"/>
      <c r="O879" s="5"/>
      <c r="P879" s="5"/>
      <c r="Q879" s="3"/>
    </row>
    <row r="880" spans="1:17" ht="10.5">
      <c r="A880" s="99">
        <v>138</v>
      </c>
      <c r="B880" s="27" t="s">
        <v>1669</v>
      </c>
      <c r="C880" s="148">
        <v>97.82</v>
      </c>
      <c r="D880" s="148">
        <v>3563582.6</v>
      </c>
      <c r="E880" s="5"/>
      <c r="F880" s="5"/>
      <c r="G880" s="148">
        <v>97.82</v>
      </c>
      <c r="H880" s="148">
        <v>3563582.6</v>
      </c>
      <c r="I880" s="5"/>
      <c r="J880" s="5"/>
      <c r="K880" s="5"/>
      <c r="L880" s="5"/>
      <c r="M880" s="5"/>
      <c r="N880" s="5"/>
      <c r="O880" s="5"/>
      <c r="P880" s="5"/>
      <c r="Q880" s="3"/>
    </row>
    <row r="881" spans="1:17" ht="10.5">
      <c r="A881" s="99">
        <v>139</v>
      </c>
      <c r="B881" s="27" t="s">
        <v>1670</v>
      </c>
      <c r="C881" s="148">
        <v>416.87</v>
      </c>
      <c r="D881" s="148">
        <v>15186574.1</v>
      </c>
      <c r="E881" s="5"/>
      <c r="F881" s="5"/>
      <c r="G881" s="148">
        <v>416.87</v>
      </c>
      <c r="H881" s="148">
        <v>15186574.1</v>
      </c>
      <c r="I881" s="5"/>
      <c r="J881" s="5"/>
      <c r="K881" s="5"/>
      <c r="L881" s="5"/>
      <c r="M881" s="5"/>
      <c r="N881" s="5"/>
      <c r="O881" s="5"/>
      <c r="P881" s="5"/>
      <c r="Q881" s="3"/>
    </row>
    <row r="882" spans="1:17" ht="10.5">
      <c r="A882" s="99">
        <v>140</v>
      </c>
      <c r="B882" s="27" t="s">
        <v>1671</v>
      </c>
      <c r="C882" s="148">
        <v>69.94</v>
      </c>
      <c r="D882" s="148">
        <v>2547914.2</v>
      </c>
      <c r="E882" s="5"/>
      <c r="F882" s="5"/>
      <c r="G882" s="148">
        <v>69.94</v>
      </c>
      <c r="H882" s="148">
        <v>2547914.2</v>
      </c>
      <c r="I882" s="5"/>
      <c r="J882" s="5"/>
      <c r="K882" s="5"/>
      <c r="L882" s="5"/>
      <c r="M882" s="5"/>
      <c r="N882" s="5"/>
      <c r="O882" s="5"/>
      <c r="P882" s="5"/>
      <c r="Q882" s="3"/>
    </row>
    <row r="883" spans="1:17" ht="21">
      <c r="A883" s="98"/>
      <c r="B883" s="53" t="s">
        <v>1976</v>
      </c>
      <c r="C883" s="11"/>
      <c r="D883" s="11"/>
      <c r="E883" s="5"/>
      <c r="F883" s="5"/>
      <c r="G883" s="11"/>
      <c r="H883" s="16"/>
      <c r="I883" s="5"/>
      <c r="J883" s="5"/>
      <c r="K883" s="5"/>
      <c r="L883" s="5"/>
      <c r="M883" s="5"/>
      <c r="N883" s="5"/>
      <c r="O883" s="5"/>
      <c r="P883" s="5"/>
      <c r="Q883" s="3"/>
    </row>
    <row r="884" spans="1:17" ht="21">
      <c r="A884" s="98"/>
      <c r="B884" s="30" t="s">
        <v>2288</v>
      </c>
      <c r="C884" s="11">
        <f>SUM(C885:C891)</f>
        <v>945.4</v>
      </c>
      <c r="D884" s="11">
        <f>SUM(D885:D891)</f>
        <v>34440922</v>
      </c>
      <c r="E884" s="5"/>
      <c r="F884" s="5"/>
      <c r="G884" s="11">
        <f>SUM(G885:G891)</f>
        <v>945.4</v>
      </c>
      <c r="H884" s="11">
        <f>SUM(H885:H891)</f>
        <v>34440922</v>
      </c>
      <c r="I884" s="5"/>
      <c r="J884" s="5"/>
      <c r="K884" s="5"/>
      <c r="L884" s="5"/>
      <c r="M884" s="5"/>
      <c r="N884" s="5"/>
      <c r="O884" s="5"/>
      <c r="P884" s="5"/>
      <c r="Q884" s="3"/>
    </row>
    <row r="885" spans="1:17" ht="10.5">
      <c r="A885" s="6" t="s">
        <v>1380</v>
      </c>
      <c r="B885" s="27" t="s">
        <v>1672</v>
      </c>
      <c r="C885" s="148">
        <v>115.9</v>
      </c>
      <c r="D885" s="148">
        <v>4222237</v>
      </c>
      <c r="E885" s="5"/>
      <c r="F885" s="5"/>
      <c r="G885" s="148">
        <v>115.9</v>
      </c>
      <c r="H885" s="148">
        <v>4222237</v>
      </c>
      <c r="I885" s="5"/>
      <c r="J885" s="5"/>
      <c r="K885" s="5"/>
      <c r="L885" s="5"/>
      <c r="M885" s="5"/>
      <c r="N885" s="5"/>
      <c r="O885" s="5"/>
      <c r="P885" s="5"/>
      <c r="Q885" s="3"/>
    </row>
    <row r="886" spans="1:17" ht="10.5">
      <c r="A886" s="6" t="s">
        <v>343</v>
      </c>
      <c r="B886" s="27" t="s">
        <v>1673</v>
      </c>
      <c r="C886" s="148">
        <v>155.9</v>
      </c>
      <c r="D886" s="148">
        <v>5679437</v>
      </c>
      <c r="E886" s="5"/>
      <c r="F886" s="5"/>
      <c r="G886" s="148">
        <v>155.9</v>
      </c>
      <c r="H886" s="148">
        <v>5679437</v>
      </c>
      <c r="I886" s="5"/>
      <c r="J886" s="5"/>
      <c r="K886" s="5"/>
      <c r="L886" s="5"/>
      <c r="M886" s="5"/>
      <c r="N886" s="5"/>
      <c r="O886" s="5"/>
      <c r="P886" s="5"/>
      <c r="Q886" s="3"/>
    </row>
    <row r="887" spans="1:17" ht="10.5">
      <c r="A887" s="6" t="s">
        <v>344</v>
      </c>
      <c r="B887" s="27" t="s">
        <v>461</v>
      </c>
      <c r="C887" s="148">
        <v>92.7</v>
      </c>
      <c r="D887" s="148">
        <v>3377061</v>
      </c>
      <c r="E887" s="5"/>
      <c r="F887" s="5"/>
      <c r="G887" s="148">
        <v>92.7</v>
      </c>
      <c r="H887" s="148">
        <v>3377061</v>
      </c>
      <c r="I887" s="5"/>
      <c r="J887" s="5"/>
      <c r="K887" s="5"/>
      <c r="L887" s="5"/>
      <c r="M887" s="5"/>
      <c r="N887" s="5"/>
      <c r="O887" s="5"/>
      <c r="P887" s="5"/>
      <c r="Q887" s="3"/>
    </row>
    <row r="888" spans="1:17" ht="10.5">
      <c r="A888" s="6" t="s">
        <v>345</v>
      </c>
      <c r="B888" s="27" t="s">
        <v>1674</v>
      </c>
      <c r="C888" s="148">
        <v>178.4</v>
      </c>
      <c r="D888" s="148">
        <v>6499112</v>
      </c>
      <c r="E888" s="5"/>
      <c r="F888" s="5"/>
      <c r="G888" s="148">
        <v>178.4</v>
      </c>
      <c r="H888" s="148">
        <v>6499112</v>
      </c>
      <c r="I888" s="5"/>
      <c r="J888" s="5"/>
      <c r="K888" s="5"/>
      <c r="L888" s="5"/>
      <c r="M888" s="5"/>
      <c r="N888" s="5"/>
      <c r="O888" s="5"/>
      <c r="P888" s="5"/>
      <c r="Q888" s="3"/>
    </row>
    <row r="889" spans="1:17" ht="10.5">
      <c r="A889" s="6" t="s">
        <v>346</v>
      </c>
      <c r="B889" s="27" t="s">
        <v>1675</v>
      </c>
      <c r="C889" s="148">
        <v>74.7</v>
      </c>
      <c r="D889" s="148">
        <v>2721321</v>
      </c>
      <c r="E889" s="5"/>
      <c r="F889" s="5"/>
      <c r="G889" s="148">
        <v>74.7</v>
      </c>
      <c r="H889" s="148">
        <v>2721321</v>
      </c>
      <c r="I889" s="5"/>
      <c r="J889" s="5"/>
      <c r="K889" s="5"/>
      <c r="L889" s="5"/>
      <c r="M889" s="5"/>
      <c r="N889" s="5"/>
      <c r="O889" s="5"/>
      <c r="P889" s="5"/>
      <c r="Q889" s="3"/>
    </row>
    <row r="890" spans="1:17" ht="10.5">
      <c r="A890" s="6" t="s">
        <v>347</v>
      </c>
      <c r="B890" s="27" t="s">
        <v>1261</v>
      </c>
      <c r="C890" s="148">
        <v>80.8</v>
      </c>
      <c r="D890" s="148">
        <v>2943544</v>
      </c>
      <c r="E890" s="5"/>
      <c r="F890" s="5"/>
      <c r="G890" s="148">
        <v>80.8</v>
      </c>
      <c r="H890" s="148">
        <v>2943544</v>
      </c>
      <c r="I890" s="5"/>
      <c r="J890" s="5"/>
      <c r="K890" s="5"/>
      <c r="L890" s="5"/>
      <c r="M890" s="5"/>
      <c r="N890" s="5"/>
      <c r="O890" s="5"/>
      <c r="P890" s="5"/>
      <c r="Q890" s="3"/>
    </row>
    <row r="891" spans="1:17" ht="10.5">
      <c r="A891" s="6" t="s">
        <v>348</v>
      </c>
      <c r="B891" s="27" t="s">
        <v>1262</v>
      </c>
      <c r="C891" s="148">
        <v>247</v>
      </c>
      <c r="D891" s="148">
        <v>8998210</v>
      </c>
      <c r="E891" s="5"/>
      <c r="F891" s="5"/>
      <c r="G891" s="148">
        <v>247</v>
      </c>
      <c r="H891" s="148">
        <v>8998210</v>
      </c>
      <c r="I891" s="5"/>
      <c r="J891" s="5"/>
      <c r="K891" s="5"/>
      <c r="L891" s="5"/>
      <c r="M891" s="5"/>
      <c r="N891" s="5"/>
      <c r="O891" s="5"/>
      <c r="P891" s="5"/>
      <c r="Q891" s="3"/>
    </row>
    <row r="892" spans="1:17" ht="10.5">
      <c r="A892" s="98"/>
      <c r="B892" s="29" t="s">
        <v>1835</v>
      </c>
      <c r="C892" s="11"/>
      <c r="D892" s="11"/>
      <c r="E892" s="5"/>
      <c r="F892" s="5"/>
      <c r="G892" s="11"/>
      <c r="H892" s="16"/>
      <c r="I892" s="5"/>
      <c r="J892" s="5"/>
      <c r="K892" s="5"/>
      <c r="L892" s="5"/>
      <c r="M892" s="5"/>
      <c r="N892" s="5"/>
      <c r="O892" s="5"/>
      <c r="P892" s="5"/>
      <c r="Q892" s="3"/>
    </row>
    <row r="893" spans="1:17" ht="21">
      <c r="A893" s="98"/>
      <c r="B893" s="53" t="s">
        <v>2014</v>
      </c>
      <c r="C893" s="11"/>
      <c r="D893" s="11"/>
      <c r="E893" s="5"/>
      <c r="F893" s="5"/>
      <c r="G893" s="11"/>
      <c r="H893" s="16"/>
      <c r="I893" s="5"/>
      <c r="J893" s="5"/>
      <c r="K893" s="5"/>
      <c r="L893" s="5"/>
      <c r="M893" s="5"/>
      <c r="N893" s="5"/>
      <c r="O893" s="5"/>
      <c r="P893" s="5"/>
      <c r="Q893" s="3"/>
    </row>
    <row r="894" spans="1:17" ht="21">
      <c r="A894" s="98"/>
      <c r="B894" s="30" t="s">
        <v>2213</v>
      </c>
      <c r="C894" s="11">
        <f>SUM(C895)</f>
        <v>436.06</v>
      </c>
      <c r="D894" s="11">
        <f>SUM(D895)</f>
        <v>15885665.8</v>
      </c>
      <c r="E894" s="5"/>
      <c r="F894" s="5"/>
      <c r="G894" s="11">
        <f>SUM(G895)</f>
        <v>436.06</v>
      </c>
      <c r="H894" s="11">
        <f>SUM(H895)</f>
        <v>15885665.8</v>
      </c>
      <c r="I894" s="5"/>
      <c r="J894" s="5"/>
      <c r="K894" s="5"/>
      <c r="L894" s="5"/>
      <c r="M894" s="5"/>
      <c r="N894" s="5"/>
      <c r="O894" s="5"/>
      <c r="P894" s="5"/>
      <c r="Q894" s="3"/>
    </row>
    <row r="895" spans="1:17" ht="10.5">
      <c r="A895" s="31">
        <v>148</v>
      </c>
      <c r="B895" s="27" t="s">
        <v>1753</v>
      </c>
      <c r="C895" s="148">
        <v>436.06</v>
      </c>
      <c r="D895" s="148">
        <v>15885665.8</v>
      </c>
      <c r="E895" s="5"/>
      <c r="F895" s="5"/>
      <c r="G895" s="148">
        <v>436.06</v>
      </c>
      <c r="H895" s="148">
        <v>15885665.8</v>
      </c>
      <c r="I895" s="5"/>
      <c r="J895" s="5"/>
      <c r="K895" s="5"/>
      <c r="L895" s="5"/>
      <c r="M895" s="5"/>
      <c r="N895" s="5"/>
      <c r="O895" s="5"/>
      <c r="P895" s="5"/>
      <c r="Q895" s="3"/>
    </row>
    <row r="896" spans="1:17" ht="21">
      <c r="A896" s="98"/>
      <c r="B896" s="53" t="s">
        <v>1733</v>
      </c>
      <c r="C896" s="11"/>
      <c r="D896" s="11"/>
      <c r="E896" s="5"/>
      <c r="F896" s="5"/>
      <c r="G896" s="11"/>
      <c r="H896" s="16"/>
      <c r="I896" s="5"/>
      <c r="J896" s="5"/>
      <c r="K896" s="5"/>
      <c r="L896" s="5"/>
      <c r="M896" s="5"/>
      <c r="N896" s="5"/>
      <c r="O896" s="5"/>
      <c r="P896" s="5"/>
      <c r="Q896" s="3"/>
    </row>
    <row r="897" spans="1:17" ht="21">
      <c r="A897" s="98"/>
      <c r="B897" s="30" t="s">
        <v>2213</v>
      </c>
      <c r="C897" s="11">
        <f>SUM(C898:C898)</f>
        <v>139.3</v>
      </c>
      <c r="D897" s="11">
        <f>SUM(D898:D898)</f>
        <v>5074699</v>
      </c>
      <c r="E897" s="11"/>
      <c r="F897" s="11"/>
      <c r="G897" s="11"/>
      <c r="H897" s="11"/>
      <c r="I897" s="11">
        <f>SUM(I898:I898)</f>
        <v>139.3</v>
      </c>
      <c r="J897" s="11">
        <f>SUM(J898:J898)</f>
        <v>5074699</v>
      </c>
      <c r="K897" s="5"/>
      <c r="L897" s="5"/>
      <c r="M897" s="5"/>
      <c r="N897" s="5"/>
      <c r="O897" s="5"/>
      <c r="P897" s="5"/>
      <c r="Q897" s="3"/>
    </row>
    <row r="898" spans="1:17" ht="10.5">
      <c r="A898" s="98">
        <v>149</v>
      </c>
      <c r="B898" s="27" t="s">
        <v>1754</v>
      </c>
      <c r="C898" s="148">
        <v>139.3</v>
      </c>
      <c r="D898" s="148">
        <v>5074699</v>
      </c>
      <c r="E898" s="5"/>
      <c r="F898" s="5"/>
      <c r="G898" s="148"/>
      <c r="H898" s="148"/>
      <c r="I898" s="11">
        <v>139.3</v>
      </c>
      <c r="J898" s="11">
        <v>5074699</v>
      </c>
      <c r="K898" s="5"/>
      <c r="L898" s="5"/>
      <c r="M898" s="5"/>
      <c r="N898" s="5"/>
      <c r="O898" s="5"/>
      <c r="P898" s="5"/>
      <c r="Q898" s="3"/>
    </row>
    <row r="899" spans="1:17" ht="21">
      <c r="A899" s="98"/>
      <c r="B899" s="53" t="s">
        <v>1735</v>
      </c>
      <c r="C899" s="11"/>
      <c r="D899" s="11"/>
      <c r="E899" s="5"/>
      <c r="F899" s="5"/>
      <c r="G899" s="11"/>
      <c r="H899" s="16"/>
      <c r="I899" s="5"/>
      <c r="J899" s="5"/>
      <c r="K899" s="5"/>
      <c r="L899" s="5"/>
      <c r="M899" s="5"/>
      <c r="N899" s="5"/>
      <c r="O899" s="5"/>
      <c r="P899" s="5"/>
      <c r="Q899" s="3"/>
    </row>
    <row r="900" spans="1:17" ht="21">
      <c r="A900" s="98"/>
      <c r="B900" s="30" t="s">
        <v>2289</v>
      </c>
      <c r="C900" s="11">
        <f>SUM(C901:C902)</f>
        <v>156.89999999999998</v>
      </c>
      <c r="D900" s="11">
        <f>SUM(D901:D902)</f>
        <v>5715867</v>
      </c>
      <c r="E900" s="5"/>
      <c r="F900" s="5"/>
      <c r="G900" s="5"/>
      <c r="H900" s="5"/>
      <c r="I900" s="11">
        <f>SUM(I901:I902)</f>
        <v>156.89999999999998</v>
      </c>
      <c r="J900" s="11">
        <f>SUM(J901:J902)</f>
        <v>5715867</v>
      </c>
      <c r="K900" s="5"/>
      <c r="L900" s="5"/>
      <c r="M900" s="5"/>
      <c r="N900" s="5"/>
      <c r="O900" s="5"/>
      <c r="P900" s="5"/>
      <c r="Q900" s="3"/>
    </row>
    <row r="901" spans="1:17" ht="10.5">
      <c r="A901" s="98">
        <v>150</v>
      </c>
      <c r="B901" s="27" t="s">
        <v>1755</v>
      </c>
      <c r="C901" s="148">
        <v>50.8</v>
      </c>
      <c r="D901" s="148">
        <v>1850644</v>
      </c>
      <c r="E901" s="5"/>
      <c r="F901" s="5"/>
      <c r="G901" s="5"/>
      <c r="H901" s="5"/>
      <c r="I901" s="148">
        <v>50.8</v>
      </c>
      <c r="J901" s="148">
        <v>1850644</v>
      </c>
      <c r="K901" s="5"/>
      <c r="L901" s="5"/>
      <c r="M901" s="5"/>
      <c r="N901" s="5"/>
      <c r="O901" s="5"/>
      <c r="P901" s="5"/>
      <c r="Q901" s="3"/>
    </row>
    <row r="902" spans="1:17" ht="10.5">
      <c r="A902" s="98">
        <v>151</v>
      </c>
      <c r="B902" s="27" t="s">
        <v>1756</v>
      </c>
      <c r="C902" s="148">
        <v>106.1</v>
      </c>
      <c r="D902" s="148">
        <v>3865223</v>
      </c>
      <c r="E902" s="5"/>
      <c r="F902" s="5"/>
      <c r="G902" s="5"/>
      <c r="H902" s="5"/>
      <c r="I902" s="148">
        <v>106.1</v>
      </c>
      <c r="J902" s="148">
        <v>3865223</v>
      </c>
      <c r="K902" s="5"/>
      <c r="L902" s="5"/>
      <c r="M902" s="5"/>
      <c r="N902" s="5"/>
      <c r="O902" s="5"/>
      <c r="P902" s="5"/>
      <c r="Q902" s="3"/>
    </row>
    <row r="903" spans="1:17" ht="21">
      <c r="A903" s="98"/>
      <c r="B903" s="12" t="s">
        <v>2264</v>
      </c>
      <c r="C903" s="72"/>
      <c r="D903" s="72"/>
      <c r="E903" s="5"/>
      <c r="F903" s="5"/>
      <c r="G903" s="72"/>
      <c r="H903" s="16"/>
      <c r="I903" s="5"/>
      <c r="J903" s="5"/>
      <c r="K903" s="5"/>
      <c r="L903" s="5"/>
      <c r="M903" s="5"/>
      <c r="N903" s="5"/>
      <c r="O903" s="5"/>
      <c r="P903" s="5"/>
      <c r="Q903" s="3"/>
    </row>
    <row r="904" spans="1:17" ht="21">
      <c r="A904" s="98"/>
      <c r="B904" s="1" t="s">
        <v>2213</v>
      </c>
      <c r="C904" s="11">
        <f>SUM(C905)</f>
        <v>46.3</v>
      </c>
      <c r="D904" s="11">
        <f>SUM(D905)</f>
        <v>1686709</v>
      </c>
      <c r="E904" s="5"/>
      <c r="F904" s="5"/>
      <c r="G904" s="5"/>
      <c r="H904" s="16"/>
      <c r="I904" s="11">
        <f>SUM(I905)</f>
        <v>46.3</v>
      </c>
      <c r="J904" s="11">
        <f>SUM(J905)</f>
        <v>1686709</v>
      </c>
      <c r="K904" s="5"/>
      <c r="L904" s="5"/>
      <c r="M904" s="5"/>
      <c r="N904" s="5"/>
      <c r="O904" s="5"/>
      <c r="P904" s="5"/>
      <c r="Q904" s="3"/>
    </row>
    <row r="905" spans="1:17" ht="10.5">
      <c r="A905" s="98">
        <v>152</v>
      </c>
      <c r="B905" s="27" t="s">
        <v>1757</v>
      </c>
      <c r="C905" s="148">
        <v>46.3</v>
      </c>
      <c r="D905" s="148">
        <v>1686709</v>
      </c>
      <c r="E905" s="5"/>
      <c r="F905" s="5"/>
      <c r="G905" s="5"/>
      <c r="H905" s="16"/>
      <c r="I905" s="148">
        <v>46.3</v>
      </c>
      <c r="J905" s="148">
        <v>1686709</v>
      </c>
      <c r="K905" s="5"/>
      <c r="L905" s="5"/>
      <c r="M905" s="5"/>
      <c r="N905" s="5"/>
      <c r="O905" s="5"/>
      <c r="P905" s="5"/>
      <c r="Q905" s="3"/>
    </row>
    <row r="906" spans="1:17" ht="10.5">
      <c r="A906" s="98"/>
      <c r="B906" s="29" t="s">
        <v>1973</v>
      </c>
      <c r="C906" s="72"/>
      <c r="D906" s="72"/>
      <c r="E906" s="5"/>
      <c r="F906" s="5"/>
      <c r="G906" s="72"/>
      <c r="H906" s="16"/>
      <c r="I906" s="5"/>
      <c r="J906" s="5"/>
      <c r="K906" s="5"/>
      <c r="L906" s="5"/>
      <c r="M906" s="5"/>
      <c r="N906" s="5"/>
      <c r="O906" s="5"/>
      <c r="P906" s="5"/>
      <c r="Q906" s="3"/>
    </row>
    <row r="907" spans="1:17" ht="21">
      <c r="A907" s="31"/>
      <c r="B907" s="12" t="s">
        <v>1567</v>
      </c>
      <c r="C907" s="11"/>
      <c r="D907" s="11"/>
      <c r="E907" s="5"/>
      <c r="F907" s="5"/>
      <c r="G907" s="11"/>
      <c r="H907" s="16"/>
      <c r="I907" s="5"/>
      <c r="J907" s="5"/>
      <c r="K907" s="5"/>
      <c r="L907" s="5"/>
      <c r="M907" s="5"/>
      <c r="N907" s="5"/>
      <c r="O907" s="5"/>
      <c r="P907" s="5"/>
      <c r="Q907" s="3"/>
    </row>
    <row r="908" spans="1:17" ht="21">
      <c r="A908" s="31"/>
      <c r="B908" s="1" t="s">
        <v>2213</v>
      </c>
      <c r="C908" s="11">
        <f>SUM(C909)</f>
        <v>28.6</v>
      </c>
      <c r="D908" s="11">
        <f>SUM(D909)</f>
        <v>1041898</v>
      </c>
      <c r="E908" s="5"/>
      <c r="F908" s="5"/>
      <c r="G908" s="5"/>
      <c r="H908" s="5"/>
      <c r="I908" s="11">
        <f>SUM(I909)</f>
        <v>28.6</v>
      </c>
      <c r="J908" s="11">
        <f>SUM(J909)</f>
        <v>1041898</v>
      </c>
      <c r="K908" s="5"/>
      <c r="L908" s="5"/>
      <c r="M908" s="5"/>
      <c r="N908" s="5"/>
      <c r="O908" s="5"/>
      <c r="P908" s="5"/>
      <c r="Q908" s="3"/>
    </row>
    <row r="909" spans="1:17" ht="10.5">
      <c r="A909" s="31">
        <v>153</v>
      </c>
      <c r="B909" s="27" t="s">
        <v>1540</v>
      </c>
      <c r="C909" s="148">
        <v>28.6</v>
      </c>
      <c r="D909" s="148">
        <v>1041898</v>
      </c>
      <c r="E909" s="5"/>
      <c r="F909" s="5"/>
      <c r="G909" s="5"/>
      <c r="H909" s="5"/>
      <c r="I909" s="148">
        <v>28.6</v>
      </c>
      <c r="J909" s="148">
        <v>1041898</v>
      </c>
      <c r="K909" s="5"/>
      <c r="L909" s="5"/>
      <c r="M909" s="5"/>
      <c r="N909" s="5"/>
      <c r="O909" s="5"/>
      <c r="P909" s="5"/>
      <c r="Q909" s="3"/>
    </row>
    <row r="910" spans="1:17" ht="21">
      <c r="A910" s="31"/>
      <c r="B910" s="12" t="s">
        <v>1569</v>
      </c>
      <c r="C910" s="11"/>
      <c r="D910" s="11"/>
      <c r="E910" s="5"/>
      <c r="F910" s="5"/>
      <c r="G910" s="11"/>
      <c r="H910" s="16"/>
      <c r="I910" s="5"/>
      <c r="J910" s="5"/>
      <c r="K910" s="5"/>
      <c r="L910" s="5"/>
      <c r="M910" s="5"/>
      <c r="N910" s="5"/>
      <c r="O910" s="5"/>
      <c r="P910" s="5"/>
      <c r="Q910" s="3"/>
    </row>
    <row r="911" spans="1:17" ht="21">
      <c r="A911" s="31"/>
      <c r="B911" s="1" t="s">
        <v>2213</v>
      </c>
      <c r="C911" s="11">
        <f>SUM(C912)</f>
        <v>166.5</v>
      </c>
      <c r="D911" s="11">
        <f>SUM(D912)</f>
        <v>3821918.49</v>
      </c>
      <c r="E911" s="5"/>
      <c r="F911" s="5"/>
      <c r="G911" s="5"/>
      <c r="H911" s="16"/>
      <c r="I911" s="11">
        <f>SUM(I912)</f>
        <v>166.5</v>
      </c>
      <c r="J911" s="11">
        <f>SUM(J912)</f>
        <v>3821918.49</v>
      </c>
      <c r="K911" s="5"/>
      <c r="L911" s="5"/>
      <c r="M911" s="5"/>
      <c r="N911" s="5"/>
      <c r="O911" s="5"/>
      <c r="P911" s="5"/>
      <c r="Q911" s="3"/>
    </row>
    <row r="912" spans="1:17" ht="10.5">
      <c r="A912" s="31">
        <v>154</v>
      </c>
      <c r="B912" s="27" t="s">
        <v>2204</v>
      </c>
      <c r="C912" s="148">
        <v>166.5</v>
      </c>
      <c r="D912" s="148">
        <v>3821918.49</v>
      </c>
      <c r="E912" s="5"/>
      <c r="F912" s="5"/>
      <c r="G912" s="5"/>
      <c r="H912" s="16"/>
      <c r="I912" s="148">
        <v>166.5</v>
      </c>
      <c r="J912" s="148">
        <v>3821918.49</v>
      </c>
      <c r="K912" s="5"/>
      <c r="L912" s="5"/>
      <c r="M912" s="5"/>
      <c r="N912" s="5"/>
      <c r="O912" s="5"/>
      <c r="P912" s="5"/>
      <c r="Q912" s="3"/>
    </row>
    <row r="913" spans="1:17" ht="10.5">
      <c r="A913" s="98"/>
      <c r="B913" s="29" t="s">
        <v>1900</v>
      </c>
      <c r="C913" s="72"/>
      <c r="D913" s="72"/>
      <c r="E913" s="5"/>
      <c r="F913" s="5"/>
      <c r="G913" s="72"/>
      <c r="H913" s="16"/>
      <c r="I913" s="5"/>
      <c r="J913" s="5"/>
      <c r="K913" s="5"/>
      <c r="L913" s="5"/>
      <c r="M913" s="5"/>
      <c r="N913" s="5"/>
      <c r="O913" s="5"/>
      <c r="P913" s="5"/>
      <c r="Q913" s="3"/>
    </row>
    <row r="914" spans="1:17" ht="21">
      <c r="A914" s="98"/>
      <c r="B914" s="12" t="s">
        <v>1732</v>
      </c>
      <c r="C914" s="72"/>
      <c r="D914" s="72"/>
      <c r="E914" s="5"/>
      <c r="F914" s="5"/>
      <c r="G914" s="72"/>
      <c r="H914" s="16"/>
      <c r="I914" s="5"/>
      <c r="J914" s="5"/>
      <c r="K914" s="5"/>
      <c r="L914" s="5"/>
      <c r="M914" s="5"/>
      <c r="N914" s="5"/>
      <c r="O914" s="5"/>
      <c r="P914" s="5"/>
      <c r="Q914" s="3"/>
    </row>
    <row r="915" spans="1:17" ht="21">
      <c r="A915" s="98"/>
      <c r="B915" s="30" t="s">
        <v>2288</v>
      </c>
      <c r="C915" s="11">
        <f>SUM(C916:C922)</f>
        <v>2357.6000000000004</v>
      </c>
      <c r="D915" s="11">
        <f>SUM(D916:D922)</f>
        <v>85887368</v>
      </c>
      <c r="E915" s="5"/>
      <c r="F915" s="5"/>
      <c r="G915" s="11">
        <f>SUM(G916:G922)</f>
        <v>2357.6000000000004</v>
      </c>
      <c r="H915" s="11">
        <f>SUM(H916:H922)</f>
        <v>85887368</v>
      </c>
      <c r="I915" s="5"/>
      <c r="J915" s="5"/>
      <c r="K915" s="5"/>
      <c r="L915" s="5"/>
      <c r="M915" s="5"/>
      <c r="N915" s="5"/>
      <c r="O915" s="5"/>
      <c r="P915" s="5"/>
      <c r="Q915" s="3"/>
    </row>
    <row r="916" spans="1:17" ht="10.5">
      <c r="A916" s="6" t="s">
        <v>354</v>
      </c>
      <c r="B916" s="27" t="s">
        <v>2171</v>
      </c>
      <c r="C916" s="148">
        <v>287.9</v>
      </c>
      <c r="D916" s="148">
        <v>10488197</v>
      </c>
      <c r="E916" s="5"/>
      <c r="F916" s="5"/>
      <c r="G916" s="148">
        <v>287.9</v>
      </c>
      <c r="H916" s="148">
        <v>10488197</v>
      </c>
      <c r="I916" s="5"/>
      <c r="J916" s="5"/>
      <c r="K916" s="5"/>
      <c r="L916" s="5"/>
      <c r="M916" s="5"/>
      <c r="N916" s="5"/>
      <c r="O916" s="5"/>
      <c r="P916" s="5"/>
      <c r="Q916" s="3"/>
    </row>
    <row r="917" spans="1:17" ht="10.5">
      <c r="A917" s="6" t="s">
        <v>1910</v>
      </c>
      <c r="B917" s="27" t="s">
        <v>2172</v>
      </c>
      <c r="C917" s="148">
        <v>283.6</v>
      </c>
      <c r="D917" s="148">
        <v>10331548</v>
      </c>
      <c r="E917" s="5"/>
      <c r="F917" s="5"/>
      <c r="G917" s="148">
        <v>283.6</v>
      </c>
      <c r="H917" s="148">
        <v>10331548</v>
      </c>
      <c r="I917" s="5"/>
      <c r="J917" s="5"/>
      <c r="K917" s="5"/>
      <c r="L917" s="5"/>
      <c r="M917" s="5"/>
      <c r="N917" s="5"/>
      <c r="O917" s="5"/>
      <c r="P917" s="5"/>
      <c r="Q917" s="3"/>
    </row>
    <row r="918" spans="1:17" ht="10.5">
      <c r="A918" s="6" t="s">
        <v>1909</v>
      </c>
      <c r="B918" s="27" t="s">
        <v>2173</v>
      </c>
      <c r="C918" s="148">
        <v>239.5</v>
      </c>
      <c r="D918" s="148">
        <v>8724985</v>
      </c>
      <c r="E918" s="5"/>
      <c r="F918" s="5"/>
      <c r="G918" s="148">
        <v>239.5</v>
      </c>
      <c r="H918" s="148">
        <v>8724985</v>
      </c>
      <c r="I918" s="5"/>
      <c r="J918" s="5"/>
      <c r="K918" s="5"/>
      <c r="L918" s="5"/>
      <c r="M918" s="5"/>
      <c r="N918" s="5"/>
      <c r="O918" s="5"/>
      <c r="P918" s="5"/>
      <c r="Q918" s="3"/>
    </row>
    <row r="919" spans="1:17" ht="10.5">
      <c r="A919" s="6" t="s">
        <v>355</v>
      </c>
      <c r="B919" s="27" t="s">
        <v>2174</v>
      </c>
      <c r="C919" s="148">
        <v>246.7</v>
      </c>
      <c r="D919" s="148">
        <v>8987281</v>
      </c>
      <c r="E919" s="5"/>
      <c r="F919" s="5"/>
      <c r="G919" s="148">
        <v>246.7</v>
      </c>
      <c r="H919" s="148">
        <v>8987281</v>
      </c>
      <c r="I919" s="5"/>
      <c r="J919" s="5"/>
      <c r="K919" s="5"/>
      <c r="L919" s="5"/>
      <c r="M919" s="5"/>
      <c r="N919" s="5"/>
      <c r="O919" s="5"/>
      <c r="P919" s="5"/>
      <c r="Q919" s="3"/>
    </row>
    <row r="920" spans="1:17" ht="10.5">
      <c r="A920" s="6" t="s">
        <v>356</v>
      </c>
      <c r="B920" s="27" t="s">
        <v>2175</v>
      </c>
      <c r="C920" s="148">
        <v>477.6</v>
      </c>
      <c r="D920" s="148">
        <v>17398968</v>
      </c>
      <c r="E920" s="5"/>
      <c r="F920" s="5"/>
      <c r="G920" s="148">
        <v>477.6</v>
      </c>
      <c r="H920" s="148">
        <v>17398968</v>
      </c>
      <c r="I920" s="5"/>
      <c r="J920" s="5"/>
      <c r="K920" s="5"/>
      <c r="L920" s="5"/>
      <c r="M920" s="5"/>
      <c r="N920" s="5"/>
      <c r="O920" s="5"/>
      <c r="P920" s="5"/>
      <c r="Q920" s="3"/>
    </row>
    <row r="921" spans="1:17" ht="10.5">
      <c r="A921" s="6" t="s">
        <v>357</v>
      </c>
      <c r="B921" s="27" t="s">
        <v>2176</v>
      </c>
      <c r="C921" s="148">
        <v>480.8</v>
      </c>
      <c r="D921" s="148">
        <v>17515544</v>
      </c>
      <c r="E921" s="5"/>
      <c r="F921" s="5"/>
      <c r="G921" s="148">
        <v>480.8</v>
      </c>
      <c r="H921" s="148">
        <v>17515544</v>
      </c>
      <c r="I921" s="5"/>
      <c r="J921" s="5"/>
      <c r="K921" s="5"/>
      <c r="L921" s="5"/>
      <c r="M921" s="5"/>
      <c r="N921" s="5"/>
      <c r="O921" s="5"/>
      <c r="P921" s="5"/>
      <c r="Q921" s="3"/>
    </row>
    <row r="922" spans="1:17" ht="10.5">
      <c r="A922" s="6" t="s">
        <v>358</v>
      </c>
      <c r="B922" s="27" t="s">
        <v>2177</v>
      </c>
      <c r="C922" s="148">
        <v>341.5</v>
      </c>
      <c r="D922" s="148">
        <v>12440845</v>
      </c>
      <c r="E922" s="5"/>
      <c r="F922" s="5"/>
      <c r="G922" s="148">
        <v>341.5</v>
      </c>
      <c r="H922" s="148">
        <v>12440845</v>
      </c>
      <c r="I922" s="5"/>
      <c r="J922" s="5"/>
      <c r="K922" s="5"/>
      <c r="L922" s="5"/>
      <c r="M922" s="5"/>
      <c r="N922" s="5"/>
      <c r="O922" s="5"/>
      <c r="P922" s="5"/>
      <c r="Q922" s="3"/>
    </row>
    <row r="923" spans="1:17" ht="21">
      <c r="A923" s="31"/>
      <c r="B923" s="12" t="s">
        <v>1418</v>
      </c>
      <c r="C923" s="11"/>
      <c r="D923" s="11"/>
      <c r="E923" s="5"/>
      <c r="F923" s="5"/>
      <c r="G923" s="11"/>
      <c r="H923" s="16"/>
      <c r="I923" s="5"/>
      <c r="J923" s="5"/>
      <c r="K923" s="5"/>
      <c r="L923" s="5"/>
      <c r="M923" s="5"/>
      <c r="N923" s="5"/>
      <c r="O923" s="5"/>
      <c r="P923" s="5"/>
      <c r="Q923" s="3"/>
    </row>
    <row r="924" spans="1:17" ht="21">
      <c r="A924" s="31"/>
      <c r="B924" s="1" t="s">
        <v>2285</v>
      </c>
      <c r="C924" s="11">
        <f>SUM(C925:C932)</f>
        <v>1962.1999999999998</v>
      </c>
      <c r="D924" s="11">
        <f>SUM(D925:D932)</f>
        <v>71482946</v>
      </c>
      <c r="E924" s="11"/>
      <c r="F924" s="11"/>
      <c r="G924" s="11">
        <f>SUM(G925:G932)</f>
        <v>1962.1999999999998</v>
      </c>
      <c r="H924" s="11">
        <f>SUM(H925:H932)</f>
        <v>71482946</v>
      </c>
      <c r="I924" s="5"/>
      <c r="J924" s="5"/>
      <c r="K924" s="5"/>
      <c r="L924" s="5"/>
      <c r="M924" s="5"/>
      <c r="N924" s="5"/>
      <c r="O924" s="5"/>
      <c r="P924" s="5"/>
      <c r="Q924" s="3"/>
    </row>
    <row r="925" spans="1:17" ht="10.5">
      <c r="A925" s="6" t="s">
        <v>1302</v>
      </c>
      <c r="B925" s="27" t="s">
        <v>376</v>
      </c>
      <c r="C925" s="148">
        <v>22.2</v>
      </c>
      <c r="D925" s="148">
        <v>808746</v>
      </c>
      <c r="E925" s="5"/>
      <c r="F925" s="5"/>
      <c r="G925" s="148">
        <v>22.2</v>
      </c>
      <c r="H925" s="148">
        <v>808746</v>
      </c>
      <c r="I925" s="5"/>
      <c r="J925" s="5"/>
      <c r="K925" s="5"/>
      <c r="L925" s="5"/>
      <c r="M925" s="5"/>
      <c r="N925" s="5"/>
      <c r="O925" s="5"/>
      <c r="P925" s="5"/>
      <c r="Q925" s="3"/>
    </row>
    <row r="926" spans="1:17" ht="10.5">
      <c r="A926" s="6" t="s">
        <v>359</v>
      </c>
      <c r="B926" s="27" t="s">
        <v>2198</v>
      </c>
      <c r="C926" s="148">
        <v>347.8</v>
      </c>
      <c r="D926" s="148">
        <v>12670354</v>
      </c>
      <c r="E926" s="5"/>
      <c r="F926" s="5"/>
      <c r="G926" s="148">
        <v>347.8</v>
      </c>
      <c r="H926" s="148">
        <v>12670354</v>
      </c>
      <c r="I926" s="5"/>
      <c r="J926" s="5"/>
      <c r="K926" s="5"/>
      <c r="L926" s="5"/>
      <c r="M926" s="5"/>
      <c r="N926" s="5"/>
      <c r="O926" s="5"/>
      <c r="P926" s="5"/>
      <c r="Q926" s="3"/>
    </row>
    <row r="927" spans="1:17" ht="10.5">
      <c r="A927" s="6" t="s">
        <v>2300</v>
      </c>
      <c r="B927" s="27" t="s">
        <v>2199</v>
      </c>
      <c r="C927" s="148">
        <v>351.7</v>
      </c>
      <c r="D927" s="148">
        <v>12812431</v>
      </c>
      <c r="E927" s="5"/>
      <c r="F927" s="5"/>
      <c r="G927" s="148">
        <v>351.7</v>
      </c>
      <c r="H927" s="148">
        <v>12812431</v>
      </c>
      <c r="I927" s="5"/>
      <c r="J927" s="5"/>
      <c r="K927" s="5"/>
      <c r="L927" s="5"/>
      <c r="M927" s="5"/>
      <c r="N927" s="5"/>
      <c r="O927" s="5"/>
      <c r="P927" s="5"/>
      <c r="Q927" s="3"/>
    </row>
    <row r="928" spans="1:17" ht="10.5">
      <c r="A928" s="6" t="s">
        <v>124</v>
      </c>
      <c r="B928" s="27" t="s">
        <v>2200</v>
      </c>
      <c r="C928" s="148">
        <v>242.6</v>
      </c>
      <c r="D928" s="148">
        <v>8837918</v>
      </c>
      <c r="E928" s="5"/>
      <c r="F928" s="5"/>
      <c r="G928" s="148">
        <v>242.6</v>
      </c>
      <c r="H928" s="148">
        <v>8837918</v>
      </c>
      <c r="I928" s="5"/>
      <c r="J928" s="5"/>
      <c r="K928" s="5"/>
      <c r="L928" s="5"/>
      <c r="M928" s="5"/>
      <c r="N928" s="5"/>
      <c r="O928" s="5"/>
      <c r="P928" s="5"/>
      <c r="Q928" s="3"/>
    </row>
    <row r="929" spans="1:17" ht="10.5">
      <c r="A929" s="6" t="s">
        <v>130</v>
      </c>
      <c r="B929" s="27" t="s">
        <v>73</v>
      </c>
      <c r="C929" s="148">
        <v>80.6</v>
      </c>
      <c r="D929" s="148">
        <v>2936258</v>
      </c>
      <c r="E929" s="5"/>
      <c r="F929" s="5"/>
      <c r="G929" s="148">
        <v>80.6</v>
      </c>
      <c r="H929" s="148">
        <v>2936258</v>
      </c>
      <c r="I929" s="5"/>
      <c r="J929" s="5"/>
      <c r="K929" s="5"/>
      <c r="L929" s="5"/>
      <c r="M929" s="5"/>
      <c r="N929" s="5"/>
      <c r="O929" s="5"/>
      <c r="P929" s="5"/>
      <c r="Q929" s="3"/>
    </row>
    <row r="930" spans="1:17" ht="10.5">
      <c r="A930" s="6" t="s">
        <v>360</v>
      </c>
      <c r="B930" s="27" t="s">
        <v>74</v>
      </c>
      <c r="C930" s="148">
        <v>122.1</v>
      </c>
      <c r="D930" s="148">
        <v>4448103</v>
      </c>
      <c r="E930" s="5"/>
      <c r="F930" s="5"/>
      <c r="G930" s="148">
        <v>122.1</v>
      </c>
      <c r="H930" s="148">
        <v>4448103</v>
      </c>
      <c r="I930" s="5"/>
      <c r="J930" s="5"/>
      <c r="K930" s="5"/>
      <c r="L930" s="5"/>
      <c r="M930" s="5"/>
      <c r="N930" s="5"/>
      <c r="O930" s="5"/>
      <c r="P930" s="5"/>
      <c r="Q930" s="3"/>
    </row>
    <row r="931" spans="1:17" ht="10.5">
      <c r="A931" s="6" t="s">
        <v>361</v>
      </c>
      <c r="B931" s="27" t="s">
        <v>2201</v>
      </c>
      <c r="C931" s="148">
        <v>289.8</v>
      </c>
      <c r="D931" s="148">
        <v>10557414</v>
      </c>
      <c r="E931" s="5"/>
      <c r="F931" s="5"/>
      <c r="G931" s="148">
        <v>289.8</v>
      </c>
      <c r="H931" s="148">
        <v>10557414</v>
      </c>
      <c r="I931" s="5"/>
      <c r="J931" s="5"/>
      <c r="K931" s="5"/>
      <c r="L931" s="5"/>
      <c r="M931" s="5"/>
      <c r="N931" s="5"/>
      <c r="O931" s="5"/>
      <c r="P931" s="5"/>
      <c r="Q931" s="3"/>
    </row>
    <row r="932" spans="1:17" ht="10.5">
      <c r="A932" s="6" t="s">
        <v>131</v>
      </c>
      <c r="B932" s="27" t="s">
        <v>2202</v>
      </c>
      <c r="C932" s="148">
        <v>505.4</v>
      </c>
      <c r="D932" s="148">
        <v>18411722</v>
      </c>
      <c r="E932" s="5"/>
      <c r="F932" s="5"/>
      <c r="G932" s="148">
        <v>505.4</v>
      </c>
      <c r="H932" s="148">
        <v>18411722</v>
      </c>
      <c r="I932" s="5"/>
      <c r="J932" s="5"/>
      <c r="K932" s="5"/>
      <c r="L932" s="5"/>
      <c r="M932" s="5"/>
      <c r="N932" s="5"/>
      <c r="O932" s="5"/>
      <c r="P932" s="5"/>
      <c r="Q932" s="3"/>
    </row>
    <row r="933" spans="1:17" ht="10.5">
      <c r="A933" s="98"/>
      <c r="B933" s="29" t="s">
        <v>2000</v>
      </c>
      <c r="C933" s="72"/>
      <c r="D933" s="72"/>
      <c r="E933" s="5"/>
      <c r="F933" s="5"/>
      <c r="G933" s="72"/>
      <c r="H933" s="16"/>
      <c r="I933" s="5"/>
      <c r="J933" s="5"/>
      <c r="K933" s="5"/>
      <c r="L933" s="5"/>
      <c r="M933" s="5"/>
      <c r="N933" s="5"/>
      <c r="O933" s="5"/>
      <c r="P933" s="5"/>
      <c r="Q933" s="3"/>
    </row>
    <row r="934" spans="1:17" ht="21">
      <c r="A934" s="31"/>
      <c r="B934" s="12" t="s">
        <v>2322</v>
      </c>
      <c r="C934" s="11"/>
      <c r="D934" s="11"/>
      <c r="E934" s="5"/>
      <c r="F934" s="5"/>
      <c r="G934" s="11"/>
      <c r="H934" s="16"/>
      <c r="I934" s="5"/>
      <c r="J934" s="5"/>
      <c r="K934" s="5"/>
      <c r="L934" s="5"/>
      <c r="M934" s="5"/>
      <c r="N934" s="5"/>
      <c r="O934" s="5"/>
      <c r="P934" s="5"/>
      <c r="Q934" s="3"/>
    </row>
    <row r="935" spans="1:17" ht="21">
      <c r="A935" s="31"/>
      <c r="B935" s="1" t="s">
        <v>2213</v>
      </c>
      <c r="C935" s="11">
        <f>SUM(C936)</f>
        <v>97.7</v>
      </c>
      <c r="D935" s="11">
        <f aca="true" t="shared" si="12" ref="D935:J935">SUM(D936)</f>
        <v>3559211</v>
      </c>
      <c r="E935" s="11"/>
      <c r="F935" s="11"/>
      <c r="G935" s="11"/>
      <c r="H935" s="11"/>
      <c r="I935" s="11">
        <f t="shared" si="12"/>
        <v>97.7</v>
      </c>
      <c r="J935" s="11">
        <f t="shared" si="12"/>
        <v>3559211</v>
      </c>
      <c r="K935" s="5"/>
      <c r="L935" s="5"/>
      <c r="M935" s="5"/>
      <c r="N935" s="5"/>
      <c r="O935" s="5"/>
      <c r="P935" s="5"/>
      <c r="Q935" s="3"/>
    </row>
    <row r="936" spans="1:17" ht="10.5">
      <c r="A936" s="31">
        <v>170</v>
      </c>
      <c r="B936" s="27" t="s">
        <v>610</v>
      </c>
      <c r="C936" s="148">
        <v>97.7</v>
      </c>
      <c r="D936" s="148">
        <v>3559211</v>
      </c>
      <c r="E936" s="5"/>
      <c r="F936" s="5"/>
      <c r="G936" s="4"/>
      <c r="H936" s="11"/>
      <c r="I936" s="148">
        <v>97.7</v>
      </c>
      <c r="J936" s="148">
        <v>3559211</v>
      </c>
      <c r="K936" s="5"/>
      <c r="L936" s="5"/>
      <c r="M936" s="5"/>
      <c r="N936" s="5"/>
      <c r="O936" s="5"/>
      <c r="P936" s="5"/>
      <c r="Q936" s="3"/>
    </row>
    <row r="937" spans="1:17" ht="21">
      <c r="A937" s="31"/>
      <c r="B937" s="12" t="s">
        <v>1438</v>
      </c>
      <c r="C937" s="71"/>
      <c r="D937" s="71"/>
      <c r="E937" s="5"/>
      <c r="F937" s="5"/>
      <c r="G937" s="71"/>
      <c r="H937" s="16"/>
      <c r="I937" s="5"/>
      <c r="J937" s="5"/>
      <c r="K937" s="5"/>
      <c r="L937" s="5"/>
      <c r="M937" s="5"/>
      <c r="N937" s="5"/>
      <c r="O937" s="5"/>
      <c r="P937" s="5"/>
      <c r="Q937" s="3"/>
    </row>
    <row r="938" spans="1:17" ht="21">
      <c r="A938" s="31"/>
      <c r="B938" s="85" t="s">
        <v>2289</v>
      </c>
      <c r="C938" s="11">
        <f>SUM(C939:C940)</f>
        <v>211.4</v>
      </c>
      <c r="D938" s="11">
        <f>SUM(D939:D940)</f>
        <v>7701302</v>
      </c>
      <c r="E938" s="11"/>
      <c r="F938" s="11"/>
      <c r="G938" s="11">
        <f>SUM(G939:G940)</f>
        <v>211.4</v>
      </c>
      <c r="H938" s="11">
        <f>SUM(H939:H940)</f>
        <v>7701302</v>
      </c>
      <c r="I938" s="5"/>
      <c r="J938" s="5"/>
      <c r="K938" s="5"/>
      <c r="L938" s="5"/>
      <c r="M938" s="5"/>
      <c r="N938" s="5"/>
      <c r="O938" s="5"/>
      <c r="P938" s="5"/>
      <c r="Q938" s="3"/>
    </row>
    <row r="939" spans="1:17" ht="10.5">
      <c r="A939" s="31">
        <v>171</v>
      </c>
      <c r="B939" s="27" t="s">
        <v>1660</v>
      </c>
      <c r="C939" s="148">
        <v>108.2</v>
      </c>
      <c r="D939" s="148">
        <v>3941726</v>
      </c>
      <c r="E939" s="5"/>
      <c r="F939" s="5"/>
      <c r="G939" s="148">
        <v>108.2</v>
      </c>
      <c r="H939" s="148">
        <v>3941726</v>
      </c>
      <c r="I939" s="5"/>
      <c r="J939" s="5"/>
      <c r="K939" s="5"/>
      <c r="L939" s="5"/>
      <c r="M939" s="5"/>
      <c r="N939" s="5"/>
      <c r="O939" s="5"/>
      <c r="P939" s="5"/>
      <c r="Q939" s="3"/>
    </row>
    <row r="940" spans="1:17" ht="10.5">
      <c r="A940" s="31">
        <v>172</v>
      </c>
      <c r="B940" s="27" t="s">
        <v>1661</v>
      </c>
      <c r="C940" s="148">
        <v>103.2</v>
      </c>
      <c r="D940" s="148">
        <v>3759576</v>
      </c>
      <c r="E940" s="5"/>
      <c r="F940" s="5"/>
      <c r="G940" s="148">
        <v>103.2</v>
      </c>
      <c r="H940" s="148">
        <v>3759576</v>
      </c>
      <c r="I940" s="5"/>
      <c r="J940" s="5"/>
      <c r="K940" s="5"/>
      <c r="L940" s="5"/>
      <c r="M940" s="5"/>
      <c r="N940" s="5"/>
      <c r="O940" s="5"/>
      <c r="P940" s="5"/>
      <c r="Q940" s="3"/>
    </row>
    <row r="941" spans="1:17" ht="21">
      <c r="A941" s="98"/>
      <c r="B941" s="12" t="s">
        <v>2256</v>
      </c>
      <c r="C941" s="72"/>
      <c r="D941" s="72"/>
      <c r="E941" s="5"/>
      <c r="F941" s="5"/>
      <c r="G941" s="72"/>
      <c r="H941" s="16"/>
      <c r="I941" s="5"/>
      <c r="J941" s="5"/>
      <c r="K941" s="5"/>
      <c r="L941" s="5"/>
      <c r="M941" s="5"/>
      <c r="N941" s="5"/>
      <c r="O941" s="5"/>
      <c r="P941" s="5"/>
      <c r="Q941" s="3"/>
    </row>
    <row r="942" spans="1:17" ht="21">
      <c r="A942" s="98"/>
      <c r="B942" s="1" t="s">
        <v>2213</v>
      </c>
      <c r="C942" s="11">
        <f>SUM(C943)</f>
        <v>100.6</v>
      </c>
      <c r="D942" s="11">
        <f>SUM(D943)</f>
        <v>3664858</v>
      </c>
      <c r="E942" s="5"/>
      <c r="F942" s="5"/>
      <c r="G942" s="5"/>
      <c r="H942" s="16"/>
      <c r="I942" s="11">
        <f>SUM(I943)</f>
        <v>100.6</v>
      </c>
      <c r="J942" s="11">
        <f>SUM(J943)</f>
        <v>3664858</v>
      </c>
      <c r="K942" s="5"/>
      <c r="L942" s="5"/>
      <c r="M942" s="5"/>
      <c r="N942" s="5"/>
      <c r="O942" s="5"/>
      <c r="P942" s="5"/>
      <c r="Q942" s="3"/>
    </row>
    <row r="943" spans="1:17" ht="10.5">
      <c r="A943" s="31">
        <v>173</v>
      </c>
      <c r="B943" s="27" t="s">
        <v>1662</v>
      </c>
      <c r="C943" s="148">
        <v>100.6</v>
      </c>
      <c r="D943" s="148">
        <v>3664858</v>
      </c>
      <c r="E943" s="5"/>
      <c r="F943" s="5"/>
      <c r="G943" s="5"/>
      <c r="H943" s="16"/>
      <c r="I943" s="148">
        <v>100.6</v>
      </c>
      <c r="J943" s="148">
        <v>3664858</v>
      </c>
      <c r="K943" s="5"/>
      <c r="L943" s="5"/>
      <c r="M943" s="5"/>
      <c r="N943" s="5"/>
      <c r="O943" s="5"/>
      <c r="P943" s="5"/>
      <c r="Q943" s="3"/>
    </row>
    <row r="944" spans="1:17" ht="21">
      <c r="A944" s="31"/>
      <c r="B944" s="12" t="s">
        <v>1411</v>
      </c>
      <c r="C944" s="11"/>
      <c r="D944" s="11"/>
      <c r="E944" s="5"/>
      <c r="F944" s="5"/>
      <c r="G944" s="11"/>
      <c r="H944" s="16"/>
      <c r="I944" s="5"/>
      <c r="J944" s="5"/>
      <c r="K944" s="5"/>
      <c r="L944" s="5"/>
      <c r="M944" s="5"/>
      <c r="N944" s="5"/>
      <c r="O944" s="5"/>
      <c r="P944" s="5"/>
      <c r="Q944" s="3"/>
    </row>
    <row r="945" spans="1:17" ht="21">
      <c r="A945" s="31"/>
      <c r="B945" s="1" t="s">
        <v>1365</v>
      </c>
      <c r="C945" s="11">
        <f>SUM(C946)</f>
        <v>178</v>
      </c>
      <c r="D945" s="11">
        <f>SUM(D946)</f>
        <v>6484540</v>
      </c>
      <c r="E945" s="5"/>
      <c r="F945" s="5"/>
      <c r="G945" s="11">
        <f>SUM(G946)</f>
        <v>178</v>
      </c>
      <c r="H945" s="11">
        <f>SUM(H946)</f>
        <v>6484540</v>
      </c>
      <c r="I945" s="5"/>
      <c r="J945" s="5"/>
      <c r="K945" s="5"/>
      <c r="L945" s="5"/>
      <c r="M945" s="5"/>
      <c r="N945" s="5"/>
      <c r="O945" s="5"/>
      <c r="P945" s="5"/>
      <c r="Q945" s="3"/>
    </row>
    <row r="946" spans="1:17" ht="10.5">
      <c r="A946" s="31">
        <v>174</v>
      </c>
      <c r="B946" s="27" t="s">
        <v>1663</v>
      </c>
      <c r="C946" s="148">
        <v>178</v>
      </c>
      <c r="D946" s="148">
        <v>6484540</v>
      </c>
      <c r="E946" s="5"/>
      <c r="F946" s="5"/>
      <c r="G946" s="148">
        <v>178</v>
      </c>
      <c r="H946" s="148">
        <v>6484540</v>
      </c>
      <c r="I946" s="5"/>
      <c r="J946" s="5"/>
      <c r="K946" s="5"/>
      <c r="L946" s="5"/>
      <c r="M946" s="5"/>
      <c r="N946" s="5"/>
      <c r="O946" s="5"/>
      <c r="P946" s="5"/>
      <c r="Q946" s="3"/>
    </row>
    <row r="947" spans="1:17" ht="21">
      <c r="A947" s="98"/>
      <c r="B947" s="12" t="s">
        <v>2258</v>
      </c>
      <c r="C947" s="72"/>
      <c r="D947" s="72"/>
      <c r="E947" s="5"/>
      <c r="F947" s="5"/>
      <c r="G947" s="72"/>
      <c r="H947" s="16"/>
      <c r="I947" s="5"/>
      <c r="J947" s="5"/>
      <c r="K947" s="5"/>
      <c r="L947" s="5"/>
      <c r="M947" s="5"/>
      <c r="N947" s="5"/>
      <c r="O947" s="5"/>
      <c r="P947" s="5"/>
      <c r="Q947" s="3"/>
    </row>
    <row r="948" spans="1:17" ht="21">
      <c r="A948" s="98"/>
      <c r="B948" s="1" t="s">
        <v>2213</v>
      </c>
      <c r="C948" s="11">
        <f>SUM(C949:C949)</f>
        <v>452.4</v>
      </c>
      <c r="D948" s="11">
        <f>SUM(D949:D949)</f>
        <v>16169971.02</v>
      </c>
      <c r="E948" s="5"/>
      <c r="F948" s="5"/>
      <c r="G948" s="11">
        <f>SUM(G949:G949)</f>
        <v>452.4</v>
      </c>
      <c r="H948" s="11">
        <f>SUM(H949:H949)</f>
        <v>16169971.02</v>
      </c>
      <c r="I948" s="5"/>
      <c r="J948" s="5"/>
      <c r="K948" s="5"/>
      <c r="L948" s="5"/>
      <c r="M948" s="5"/>
      <c r="N948" s="5"/>
      <c r="O948" s="5"/>
      <c r="P948" s="5"/>
      <c r="Q948" s="3"/>
    </row>
    <row r="949" spans="1:17" ht="10.5">
      <c r="A949" s="98">
        <v>175</v>
      </c>
      <c r="B949" s="27" t="s">
        <v>1715</v>
      </c>
      <c r="C949" s="148">
        <v>452.4</v>
      </c>
      <c r="D949" s="148">
        <v>16169971.02</v>
      </c>
      <c r="E949" s="5"/>
      <c r="F949" s="5"/>
      <c r="G949" s="148">
        <v>452.4</v>
      </c>
      <c r="H949" s="148">
        <v>16169971.02</v>
      </c>
      <c r="I949" s="5"/>
      <c r="J949" s="5"/>
      <c r="K949" s="5"/>
      <c r="L949" s="5"/>
      <c r="M949" s="5"/>
      <c r="N949" s="5"/>
      <c r="O949" s="5"/>
      <c r="P949" s="5"/>
      <c r="Q949" s="3"/>
    </row>
    <row r="950" spans="1:17" ht="10.5">
      <c r="A950" s="98"/>
      <c r="B950" s="29" t="s">
        <v>202</v>
      </c>
      <c r="C950" s="72"/>
      <c r="D950" s="72"/>
      <c r="E950" s="5"/>
      <c r="F950" s="5"/>
      <c r="G950" s="72"/>
      <c r="H950" s="16"/>
      <c r="I950" s="5"/>
      <c r="J950" s="5"/>
      <c r="K950" s="5"/>
      <c r="L950" s="5"/>
      <c r="M950" s="5"/>
      <c r="N950" s="5"/>
      <c r="O950" s="5"/>
      <c r="P950" s="5"/>
      <c r="Q950" s="3"/>
    </row>
    <row r="951" spans="1:17" ht="21">
      <c r="A951" s="98"/>
      <c r="B951" s="53" t="s">
        <v>181</v>
      </c>
      <c r="C951" s="72"/>
      <c r="D951" s="72"/>
      <c r="E951" s="5"/>
      <c r="F951" s="5"/>
      <c r="G951" s="72"/>
      <c r="H951" s="16"/>
      <c r="I951" s="5"/>
      <c r="J951" s="5"/>
      <c r="K951" s="5"/>
      <c r="L951" s="5"/>
      <c r="M951" s="5"/>
      <c r="N951" s="5"/>
      <c r="O951" s="5"/>
      <c r="P951" s="5"/>
      <c r="Q951" s="3"/>
    </row>
    <row r="952" spans="1:17" ht="21">
      <c r="A952" s="98"/>
      <c r="B952" s="30" t="s">
        <v>1627</v>
      </c>
      <c r="C952" s="72">
        <f>SUM(C953:C965)</f>
        <v>2650.8300000000004</v>
      </c>
      <c r="D952" s="72">
        <f>SUM(D953:D965)</f>
        <v>96569736.89999999</v>
      </c>
      <c r="E952" s="5"/>
      <c r="F952" s="5"/>
      <c r="G952" s="72">
        <f>SUM(G953:G965)</f>
        <v>2650.8300000000004</v>
      </c>
      <c r="H952" s="72">
        <f>SUM(H953:H965)</f>
        <v>96569736.89999999</v>
      </c>
      <c r="I952" s="5"/>
      <c r="J952" s="5"/>
      <c r="K952" s="5"/>
      <c r="L952" s="5"/>
      <c r="M952" s="5"/>
      <c r="N952" s="5"/>
      <c r="O952" s="5"/>
      <c r="P952" s="5"/>
      <c r="Q952" s="3"/>
    </row>
    <row r="953" spans="1:17" ht="10.5">
      <c r="A953" s="6" t="s">
        <v>365</v>
      </c>
      <c r="B953" s="27" t="s">
        <v>2205</v>
      </c>
      <c r="C953" s="148">
        <v>200</v>
      </c>
      <c r="D953" s="148">
        <v>7286000</v>
      </c>
      <c r="E953" s="5"/>
      <c r="F953" s="5"/>
      <c r="G953" s="148">
        <v>200</v>
      </c>
      <c r="H953" s="148">
        <v>7286000</v>
      </c>
      <c r="I953" s="5"/>
      <c r="J953" s="5"/>
      <c r="K953" s="5"/>
      <c r="L953" s="5"/>
      <c r="M953" s="5"/>
      <c r="N953" s="5"/>
      <c r="O953" s="5"/>
      <c r="P953" s="5"/>
      <c r="Q953" s="3"/>
    </row>
    <row r="954" spans="1:17" ht="10.5">
      <c r="A954" s="6" t="s">
        <v>1297</v>
      </c>
      <c r="B954" s="27" t="s">
        <v>2206</v>
      </c>
      <c r="C954" s="148">
        <v>176.9</v>
      </c>
      <c r="D954" s="148">
        <v>6444467</v>
      </c>
      <c r="E954" s="5"/>
      <c r="F954" s="5"/>
      <c r="G954" s="148">
        <v>176.9</v>
      </c>
      <c r="H954" s="148">
        <v>6444467</v>
      </c>
      <c r="I954" s="5"/>
      <c r="J954" s="5"/>
      <c r="K954" s="5"/>
      <c r="L954" s="5"/>
      <c r="M954" s="5"/>
      <c r="N954" s="5"/>
      <c r="O954" s="5"/>
      <c r="P954" s="5"/>
      <c r="Q954" s="3"/>
    </row>
    <row r="955" spans="1:17" ht="10.5">
      <c r="A955" s="6" t="s">
        <v>366</v>
      </c>
      <c r="B955" s="27" t="s">
        <v>2207</v>
      </c>
      <c r="C955" s="148">
        <v>210.1</v>
      </c>
      <c r="D955" s="148">
        <v>7653943.000000001</v>
      </c>
      <c r="E955" s="5"/>
      <c r="F955" s="5"/>
      <c r="G955" s="148">
        <v>210.1</v>
      </c>
      <c r="H955" s="148">
        <v>7653943.000000001</v>
      </c>
      <c r="I955" s="5"/>
      <c r="J955" s="5"/>
      <c r="K955" s="5"/>
      <c r="L955" s="5"/>
      <c r="M955" s="5"/>
      <c r="N955" s="5"/>
      <c r="O955" s="5"/>
      <c r="P955" s="5"/>
      <c r="Q955" s="3"/>
    </row>
    <row r="956" spans="1:17" ht="10.5">
      <c r="A956" s="6" t="s">
        <v>367</v>
      </c>
      <c r="B956" s="27" t="s">
        <v>2208</v>
      </c>
      <c r="C956" s="148">
        <v>66.7</v>
      </c>
      <c r="D956" s="148">
        <v>2429881</v>
      </c>
      <c r="E956" s="5"/>
      <c r="F956" s="5"/>
      <c r="G956" s="148">
        <v>66.7</v>
      </c>
      <c r="H956" s="148">
        <v>2429881</v>
      </c>
      <c r="I956" s="5"/>
      <c r="J956" s="5"/>
      <c r="K956" s="5"/>
      <c r="L956" s="5"/>
      <c r="M956" s="5"/>
      <c r="N956" s="5"/>
      <c r="O956" s="5"/>
      <c r="P956" s="5"/>
      <c r="Q956" s="3"/>
    </row>
    <row r="957" spans="1:17" ht="10.5">
      <c r="A957" s="6" t="s">
        <v>83</v>
      </c>
      <c r="B957" s="27" t="s">
        <v>1441</v>
      </c>
      <c r="C957" s="148">
        <v>127.6</v>
      </c>
      <c r="D957" s="148">
        <v>4648468</v>
      </c>
      <c r="E957" s="5"/>
      <c r="F957" s="5"/>
      <c r="G957" s="148">
        <v>127.6</v>
      </c>
      <c r="H957" s="148">
        <v>4648468</v>
      </c>
      <c r="I957" s="5"/>
      <c r="J957" s="5"/>
      <c r="K957" s="5"/>
      <c r="L957" s="5"/>
      <c r="M957" s="5"/>
      <c r="N957" s="5"/>
      <c r="O957" s="5"/>
      <c r="P957" s="5"/>
      <c r="Q957" s="3"/>
    </row>
    <row r="958" spans="1:17" ht="10.5">
      <c r="A958" s="6" t="s">
        <v>121</v>
      </c>
      <c r="B958" s="27" t="s">
        <v>1442</v>
      </c>
      <c r="C958" s="148">
        <v>306.4</v>
      </c>
      <c r="D958" s="148">
        <v>11162152</v>
      </c>
      <c r="E958" s="5"/>
      <c r="F958" s="5"/>
      <c r="G958" s="148">
        <v>306.4</v>
      </c>
      <c r="H958" s="148">
        <v>11162152</v>
      </c>
      <c r="I958" s="5"/>
      <c r="J958" s="5"/>
      <c r="K958" s="5"/>
      <c r="L958" s="5"/>
      <c r="M958" s="5"/>
      <c r="N958" s="5"/>
      <c r="O958" s="5"/>
      <c r="P958" s="5"/>
      <c r="Q958" s="3"/>
    </row>
    <row r="959" spans="1:17" ht="10.5">
      <c r="A959" s="6" t="s">
        <v>84</v>
      </c>
      <c r="B959" s="27" t="s">
        <v>1708</v>
      </c>
      <c r="C959" s="148">
        <v>274.2</v>
      </c>
      <c r="D959" s="148">
        <v>9989106</v>
      </c>
      <c r="E959" s="5"/>
      <c r="F959" s="5"/>
      <c r="G959" s="148">
        <v>274.2</v>
      </c>
      <c r="H959" s="148">
        <v>9989106</v>
      </c>
      <c r="I959" s="5"/>
      <c r="J959" s="5"/>
      <c r="K959" s="5"/>
      <c r="L959" s="5"/>
      <c r="M959" s="5"/>
      <c r="N959" s="5"/>
      <c r="O959" s="5"/>
      <c r="P959" s="5"/>
      <c r="Q959" s="3"/>
    </row>
    <row r="960" spans="1:17" ht="10.5">
      <c r="A960" s="6" t="s">
        <v>85</v>
      </c>
      <c r="B960" s="27" t="s">
        <v>1709</v>
      </c>
      <c r="C960" s="148">
        <v>355.4</v>
      </c>
      <c r="D960" s="148">
        <v>12947222</v>
      </c>
      <c r="E960" s="5"/>
      <c r="F960" s="5"/>
      <c r="G960" s="148">
        <v>355.4</v>
      </c>
      <c r="H960" s="148">
        <v>12947222</v>
      </c>
      <c r="I960" s="5"/>
      <c r="J960" s="5"/>
      <c r="K960" s="5"/>
      <c r="L960" s="5"/>
      <c r="M960" s="5"/>
      <c r="N960" s="5"/>
      <c r="O960" s="5"/>
      <c r="P960" s="5"/>
      <c r="Q960" s="3"/>
    </row>
    <row r="961" spans="1:17" ht="10.5">
      <c r="A961" s="6" t="s">
        <v>1353</v>
      </c>
      <c r="B961" s="27" t="s">
        <v>1710</v>
      </c>
      <c r="C961" s="148">
        <v>235.6</v>
      </c>
      <c r="D961" s="148">
        <v>8582908</v>
      </c>
      <c r="E961" s="5"/>
      <c r="F961" s="5"/>
      <c r="G961" s="148">
        <v>235.6</v>
      </c>
      <c r="H961" s="148">
        <v>8582908</v>
      </c>
      <c r="I961" s="5"/>
      <c r="J961" s="5"/>
      <c r="K961" s="5"/>
      <c r="L961" s="5"/>
      <c r="M961" s="5"/>
      <c r="N961" s="5"/>
      <c r="O961" s="5"/>
      <c r="P961" s="5"/>
      <c r="Q961" s="3"/>
    </row>
    <row r="962" spans="1:17" ht="10.5">
      <c r="A962" s="6" t="s">
        <v>86</v>
      </c>
      <c r="B962" s="27" t="s">
        <v>1711</v>
      </c>
      <c r="C962" s="148">
        <v>271.5</v>
      </c>
      <c r="D962" s="148">
        <v>9890745</v>
      </c>
      <c r="E962" s="5"/>
      <c r="F962" s="5"/>
      <c r="G962" s="148">
        <v>271.5</v>
      </c>
      <c r="H962" s="148">
        <v>9890745</v>
      </c>
      <c r="I962" s="5"/>
      <c r="J962" s="5"/>
      <c r="K962" s="5"/>
      <c r="L962" s="5"/>
      <c r="M962" s="5"/>
      <c r="N962" s="5"/>
      <c r="O962" s="5"/>
      <c r="P962" s="5"/>
      <c r="Q962" s="3"/>
    </row>
    <row r="963" spans="1:17" ht="10.5">
      <c r="A963" s="6" t="s">
        <v>87</v>
      </c>
      <c r="B963" s="27" t="s">
        <v>1712</v>
      </c>
      <c r="C963" s="148">
        <v>264.57</v>
      </c>
      <c r="D963" s="148">
        <v>9638285.1</v>
      </c>
      <c r="E963" s="5"/>
      <c r="F963" s="5"/>
      <c r="G963" s="148">
        <v>264.57</v>
      </c>
      <c r="H963" s="148">
        <v>9638285.1</v>
      </c>
      <c r="I963" s="5"/>
      <c r="J963" s="5"/>
      <c r="K963" s="5"/>
      <c r="L963" s="5"/>
      <c r="M963" s="5"/>
      <c r="N963" s="5"/>
      <c r="O963" s="5"/>
      <c r="P963" s="5"/>
      <c r="Q963" s="3"/>
    </row>
    <row r="964" spans="1:17" ht="10.5">
      <c r="A964" s="6" t="s">
        <v>88</v>
      </c>
      <c r="B964" s="27" t="s">
        <v>1713</v>
      </c>
      <c r="C964" s="148">
        <v>104.56</v>
      </c>
      <c r="D964" s="148">
        <v>3809120.8</v>
      </c>
      <c r="E964" s="5"/>
      <c r="F964" s="5"/>
      <c r="G964" s="148">
        <v>104.56</v>
      </c>
      <c r="H964" s="148">
        <v>3809120.8</v>
      </c>
      <c r="I964" s="5"/>
      <c r="J964" s="5"/>
      <c r="K964" s="5"/>
      <c r="L964" s="5"/>
      <c r="M964" s="5"/>
      <c r="N964" s="5"/>
      <c r="O964" s="5"/>
      <c r="P964" s="5"/>
      <c r="Q964" s="3"/>
    </row>
    <row r="965" spans="1:17" ht="10.5">
      <c r="A965" s="6" t="s">
        <v>89</v>
      </c>
      <c r="B965" s="27" t="s">
        <v>1714</v>
      </c>
      <c r="C965" s="148">
        <v>57.3</v>
      </c>
      <c r="D965" s="148">
        <v>2087439</v>
      </c>
      <c r="E965" s="5"/>
      <c r="F965" s="5"/>
      <c r="G965" s="148">
        <v>57.3</v>
      </c>
      <c r="H965" s="148">
        <v>2087439</v>
      </c>
      <c r="I965" s="5"/>
      <c r="J965" s="5"/>
      <c r="K965" s="5"/>
      <c r="L965" s="5"/>
      <c r="M965" s="5"/>
      <c r="N965" s="5"/>
      <c r="O965" s="5"/>
      <c r="P965" s="5"/>
      <c r="Q965" s="3"/>
    </row>
    <row r="966" spans="1:17" ht="26.25" customHeight="1">
      <c r="A966" s="98"/>
      <c r="B966" s="29" t="s">
        <v>1707</v>
      </c>
      <c r="C966" s="13">
        <f>C969+C976+C980+C991+C995+C999+C1013+C1027</f>
        <v>8917.42</v>
      </c>
      <c r="D966" s="13">
        <f>D969+D976+D980+D991+D995+D999+D1013+D1027</f>
        <v>311704551.8</v>
      </c>
      <c r="E966" s="13">
        <f aca="true" t="shared" si="13" ref="E966:P966">E969+E976+E980+E991+E995+E999+E1013+E1027</f>
        <v>0</v>
      </c>
      <c r="F966" s="13">
        <f t="shared" si="13"/>
        <v>0</v>
      </c>
      <c r="G966" s="13">
        <f t="shared" si="13"/>
        <v>8556.259999999998</v>
      </c>
      <c r="H966" s="13">
        <f t="shared" si="13"/>
        <v>311704551.8</v>
      </c>
      <c r="I966" s="13">
        <f t="shared" si="13"/>
        <v>0</v>
      </c>
      <c r="J966" s="13">
        <f t="shared" si="13"/>
        <v>0</v>
      </c>
      <c r="K966" s="13">
        <f t="shared" si="13"/>
        <v>0</v>
      </c>
      <c r="L966" s="13">
        <f t="shared" si="13"/>
        <v>0</v>
      </c>
      <c r="M966" s="13">
        <f t="shared" si="13"/>
        <v>0</v>
      </c>
      <c r="N966" s="13">
        <f t="shared" si="13"/>
        <v>291.9</v>
      </c>
      <c r="O966" s="13">
        <f t="shared" si="13"/>
        <v>0</v>
      </c>
      <c r="P966" s="13">
        <f t="shared" si="13"/>
        <v>69.26</v>
      </c>
      <c r="Q966" s="272"/>
    </row>
    <row r="967" spans="1:17" ht="10.5">
      <c r="A967" s="98"/>
      <c r="B967" s="29" t="s">
        <v>1527</v>
      </c>
      <c r="C967" s="11"/>
      <c r="D967" s="11"/>
      <c r="E967" s="5"/>
      <c r="F967" s="5"/>
      <c r="G967" s="11"/>
      <c r="H967" s="16"/>
      <c r="I967" s="5"/>
      <c r="J967" s="5"/>
      <c r="K967" s="5"/>
      <c r="L967" s="5"/>
      <c r="M967" s="5"/>
      <c r="N967" s="5"/>
      <c r="O967" s="5"/>
      <c r="P967" s="5"/>
      <c r="Q967" s="3"/>
    </row>
    <row r="968" spans="1:17" ht="10.5">
      <c r="A968" s="98"/>
      <c r="B968" s="53" t="s">
        <v>2215</v>
      </c>
      <c r="C968" s="3"/>
      <c r="D968" s="3"/>
      <c r="E968" s="5"/>
      <c r="F968" s="5"/>
      <c r="G968" s="3"/>
      <c r="H968" s="16"/>
      <c r="I968" s="5"/>
      <c r="J968" s="5"/>
      <c r="K968" s="5"/>
      <c r="L968" s="5"/>
      <c r="M968" s="5"/>
      <c r="N968" s="5"/>
      <c r="O968" s="5"/>
      <c r="P968" s="5"/>
      <c r="Q968" s="3"/>
    </row>
    <row r="969" spans="1:17" ht="21">
      <c r="A969" s="98"/>
      <c r="B969" s="1" t="s">
        <v>738</v>
      </c>
      <c r="C969" s="11">
        <f>SUM(C970:C973)</f>
        <v>1934.35</v>
      </c>
      <c r="D969" s="11">
        <f>SUM(D970:D973)</f>
        <v>70468370.5</v>
      </c>
      <c r="E969" s="5"/>
      <c r="F969" s="5"/>
      <c r="G969" s="11">
        <f>SUM(G970:G973)</f>
        <v>1934.35</v>
      </c>
      <c r="H969" s="11">
        <f>SUM(H970:H973)</f>
        <v>70468370.5</v>
      </c>
      <c r="I969" s="5"/>
      <c r="J969" s="5"/>
      <c r="K969" s="5"/>
      <c r="L969" s="11"/>
      <c r="M969" s="5"/>
      <c r="N969" s="5"/>
      <c r="O969" s="5"/>
      <c r="P969" s="5"/>
      <c r="Q969" s="3"/>
    </row>
    <row r="970" spans="1:17" ht="10.5">
      <c r="A970" s="6" t="s">
        <v>1903</v>
      </c>
      <c r="B970" s="27" t="s">
        <v>672</v>
      </c>
      <c r="C970" s="148">
        <v>673.3</v>
      </c>
      <c r="D970" s="148">
        <v>24528319</v>
      </c>
      <c r="E970" s="5"/>
      <c r="F970" s="5"/>
      <c r="G970" s="148">
        <v>673.3</v>
      </c>
      <c r="H970" s="148">
        <v>24528319</v>
      </c>
      <c r="I970" s="5"/>
      <c r="J970" s="5"/>
      <c r="K970" s="5"/>
      <c r="L970" s="5"/>
      <c r="M970" s="5"/>
      <c r="N970" s="5"/>
      <c r="O970" s="5"/>
      <c r="P970" s="5"/>
      <c r="Q970" s="3"/>
    </row>
    <row r="971" spans="1:17" ht="10.5">
      <c r="A971" s="6" t="s">
        <v>1520</v>
      </c>
      <c r="B971" s="27" t="s">
        <v>673</v>
      </c>
      <c r="C971" s="148">
        <v>511.15</v>
      </c>
      <c r="D971" s="148">
        <v>18621194.5</v>
      </c>
      <c r="E971" s="5"/>
      <c r="F971" s="5"/>
      <c r="G971" s="148">
        <v>511.15</v>
      </c>
      <c r="H971" s="148">
        <v>18621194.5</v>
      </c>
      <c r="I971" s="5"/>
      <c r="J971" s="5"/>
      <c r="K971" s="5"/>
      <c r="L971" s="5"/>
      <c r="M971" s="5"/>
      <c r="N971" s="5"/>
      <c r="O971" s="5"/>
      <c r="P971" s="5"/>
      <c r="Q971" s="3"/>
    </row>
    <row r="972" spans="1:17" ht="10.5">
      <c r="A972" s="6" t="s">
        <v>1524</v>
      </c>
      <c r="B972" s="27" t="s">
        <v>674</v>
      </c>
      <c r="C972" s="148">
        <v>376.5</v>
      </c>
      <c r="D972" s="148">
        <v>13715895</v>
      </c>
      <c r="E972" s="5"/>
      <c r="F972" s="5"/>
      <c r="G972" s="148">
        <v>376.5</v>
      </c>
      <c r="H972" s="148">
        <v>13715895</v>
      </c>
      <c r="I972" s="5"/>
      <c r="J972" s="5"/>
      <c r="K972" s="5"/>
      <c r="L972" s="5"/>
      <c r="M972" s="5"/>
      <c r="N972" s="5"/>
      <c r="O972" s="5"/>
      <c r="P972" s="5"/>
      <c r="Q972" s="3"/>
    </row>
    <row r="973" spans="1:17" ht="10.5">
      <c r="A973" s="6" t="s">
        <v>1522</v>
      </c>
      <c r="B973" s="27" t="s">
        <v>675</v>
      </c>
      <c r="C973" s="148">
        <v>373.4</v>
      </c>
      <c r="D973" s="148">
        <v>13602962</v>
      </c>
      <c r="E973" s="5"/>
      <c r="F973" s="5"/>
      <c r="G973" s="148">
        <v>373.4</v>
      </c>
      <c r="H973" s="148">
        <v>13602962</v>
      </c>
      <c r="I973" s="5"/>
      <c r="J973" s="5"/>
      <c r="K973" s="5"/>
      <c r="L973" s="5"/>
      <c r="M973" s="5"/>
      <c r="N973" s="5"/>
      <c r="O973" s="5"/>
      <c r="P973" s="5"/>
      <c r="Q973" s="3"/>
    </row>
    <row r="974" spans="1:17" ht="10.5">
      <c r="A974" s="6"/>
      <c r="B974" s="53" t="s">
        <v>854</v>
      </c>
      <c r="C974" s="148"/>
      <c r="D974" s="148"/>
      <c r="E974" s="5"/>
      <c r="F974" s="5"/>
      <c r="G974" s="148"/>
      <c r="H974" s="148"/>
      <c r="I974" s="5"/>
      <c r="J974" s="5"/>
      <c r="K974" s="5"/>
      <c r="L974" s="5"/>
      <c r="M974" s="5"/>
      <c r="N974" s="5"/>
      <c r="O974" s="5"/>
      <c r="P974" s="5"/>
      <c r="Q974" s="3"/>
    </row>
    <row r="975" spans="1:17" ht="21">
      <c r="A975" s="31"/>
      <c r="B975" s="53" t="s">
        <v>737</v>
      </c>
      <c r="C975" s="148"/>
      <c r="D975" s="148"/>
      <c r="E975" s="5"/>
      <c r="F975" s="5"/>
      <c r="G975" s="148"/>
      <c r="H975" s="148"/>
      <c r="I975" s="5"/>
      <c r="J975" s="5"/>
      <c r="K975" s="5"/>
      <c r="L975" s="5"/>
      <c r="M975" s="5"/>
      <c r="N975" s="5"/>
      <c r="O975" s="5"/>
      <c r="P975" s="5"/>
      <c r="Q975" s="3"/>
    </row>
    <row r="976" spans="1:17" ht="21">
      <c r="A976" s="31"/>
      <c r="B976" s="1" t="s">
        <v>1367</v>
      </c>
      <c r="C976" s="148">
        <f>SUM(C977)</f>
        <v>291.9</v>
      </c>
      <c r="D976" s="148">
        <f>SUM(D977)</f>
        <v>0</v>
      </c>
      <c r="E976" s="148"/>
      <c r="F976" s="148"/>
      <c r="G976" s="148"/>
      <c r="H976" s="148"/>
      <c r="I976" s="148"/>
      <c r="J976" s="148"/>
      <c r="K976" s="148"/>
      <c r="L976" s="148"/>
      <c r="M976" s="148">
        <f>SUM(M977)</f>
        <v>0</v>
      </c>
      <c r="N976" s="148">
        <f>SUM(N977)</f>
        <v>291.9</v>
      </c>
      <c r="O976" s="148">
        <f>SUM(O977)</f>
        <v>0</v>
      </c>
      <c r="P976" s="5"/>
      <c r="Q976" s="3"/>
    </row>
    <row r="977" spans="1:17" ht="10.5">
      <c r="A977" s="6" t="s">
        <v>2220</v>
      </c>
      <c r="B977" s="27" t="s">
        <v>736</v>
      </c>
      <c r="C977" s="148">
        <v>291.9</v>
      </c>
      <c r="D977" s="148">
        <v>0</v>
      </c>
      <c r="E977" s="5"/>
      <c r="F977" s="5"/>
      <c r="G977" s="148"/>
      <c r="H977" s="148"/>
      <c r="I977" s="5"/>
      <c r="J977" s="5"/>
      <c r="K977" s="5"/>
      <c r="L977" s="5"/>
      <c r="M977" s="5"/>
      <c r="N977" s="148">
        <v>291.9</v>
      </c>
      <c r="O977" s="11">
        <v>0</v>
      </c>
      <c r="P977" s="5"/>
      <c r="Q977" s="3"/>
    </row>
    <row r="978" spans="1:17" ht="10.5">
      <c r="A978" s="98"/>
      <c r="B978" s="29" t="s">
        <v>133</v>
      </c>
      <c r="C978" s="11"/>
      <c r="D978" s="11"/>
      <c r="E978" s="5"/>
      <c r="F978" s="5"/>
      <c r="G978" s="11"/>
      <c r="H978" s="16"/>
      <c r="I978" s="5"/>
      <c r="J978" s="5"/>
      <c r="K978" s="5"/>
      <c r="L978" s="5"/>
      <c r="M978" s="5"/>
      <c r="N978" s="5"/>
      <c r="O978" s="5"/>
      <c r="P978" s="5"/>
      <c r="Q978" s="3"/>
    </row>
    <row r="979" spans="1:17" ht="21">
      <c r="A979" s="98"/>
      <c r="B979" s="53" t="s">
        <v>2316</v>
      </c>
      <c r="C979" s="3"/>
      <c r="D979" s="3"/>
      <c r="E979" s="5"/>
      <c r="F979" s="5"/>
      <c r="G979" s="3"/>
      <c r="H979" s="16"/>
      <c r="I979" s="5"/>
      <c r="J979" s="5"/>
      <c r="K979" s="5"/>
      <c r="L979" s="5"/>
      <c r="M979" s="5"/>
      <c r="N979" s="5"/>
      <c r="O979" s="5"/>
      <c r="P979" s="5"/>
      <c r="Q979" s="3"/>
    </row>
    <row r="980" spans="1:17" ht="21">
      <c r="A980" s="98"/>
      <c r="B980" s="1" t="s">
        <v>1368</v>
      </c>
      <c r="C980" s="11">
        <f>SUM(C981:C988)</f>
        <v>1026.79</v>
      </c>
      <c r="D980" s="11">
        <f>SUM(D981:D988)</f>
        <v>37405959.7</v>
      </c>
      <c r="E980" s="5"/>
      <c r="F980" s="5"/>
      <c r="G980" s="11">
        <f>SUM(G981:G988)</f>
        <v>1026.79</v>
      </c>
      <c r="H980" s="11">
        <f>SUM(H981:H988)</f>
        <v>37405959.7</v>
      </c>
      <c r="I980" s="5"/>
      <c r="J980" s="5"/>
      <c r="K980" s="5"/>
      <c r="L980" s="5"/>
      <c r="M980" s="5"/>
      <c r="N980" s="5"/>
      <c r="O980" s="5"/>
      <c r="P980" s="5"/>
      <c r="Q980" s="3"/>
    </row>
    <row r="981" spans="1:17" ht="10.5">
      <c r="A981" s="6" t="s">
        <v>1731</v>
      </c>
      <c r="B981" s="30" t="s">
        <v>2317</v>
      </c>
      <c r="C981" s="148">
        <v>24.18</v>
      </c>
      <c r="D981" s="148">
        <v>880877.4</v>
      </c>
      <c r="E981" s="5"/>
      <c r="F981" s="5"/>
      <c r="G981" s="148">
        <v>24.18</v>
      </c>
      <c r="H981" s="148">
        <v>880877.4</v>
      </c>
      <c r="I981" s="5"/>
      <c r="J981" s="5"/>
      <c r="K981" s="5"/>
      <c r="L981" s="5"/>
      <c r="M981" s="5"/>
      <c r="N981" s="5"/>
      <c r="O981" s="5"/>
      <c r="P981" s="5"/>
      <c r="Q981" s="3"/>
    </row>
    <row r="982" spans="1:17" ht="10.5">
      <c r="A982" s="6" t="s">
        <v>1518</v>
      </c>
      <c r="B982" s="30" t="s">
        <v>2318</v>
      </c>
      <c r="C982" s="148">
        <v>51.3</v>
      </c>
      <c r="D982" s="148">
        <v>1868859</v>
      </c>
      <c r="E982" s="5"/>
      <c r="F982" s="5"/>
      <c r="G982" s="148">
        <v>51.3</v>
      </c>
      <c r="H982" s="148">
        <v>1868859</v>
      </c>
      <c r="I982" s="5"/>
      <c r="J982" s="5"/>
      <c r="K982" s="5"/>
      <c r="L982" s="5"/>
      <c r="M982" s="5"/>
      <c r="N982" s="5"/>
      <c r="O982" s="5"/>
      <c r="P982" s="5"/>
      <c r="Q982" s="3"/>
    </row>
    <row r="983" spans="1:17" ht="10.5">
      <c r="A983" s="6" t="s">
        <v>1523</v>
      </c>
      <c r="B983" s="30" t="s">
        <v>2319</v>
      </c>
      <c r="C983" s="148">
        <v>133.43</v>
      </c>
      <c r="D983" s="148">
        <v>4860854.9</v>
      </c>
      <c r="E983" s="5"/>
      <c r="F983" s="5"/>
      <c r="G983" s="148">
        <v>133.43</v>
      </c>
      <c r="H983" s="148">
        <v>4860854.9</v>
      </c>
      <c r="I983" s="5"/>
      <c r="J983" s="5"/>
      <c r="K983" s="5"/>
      <c r="L983" s="5"/>
      <c r="M983" s="5"/>
      <c r="N983" s="5"/>
      <c r="O983" s="5"/>
      <c r="P983" s="5"/>
      <c r="Q983" s="3"/>
    </row>
    <row r="984" spans="1:17" ht="10.5">
      <c r="A984" s="6" t="s">
        <v>1730</v>
      </c>
      <c r="B984" s="30" t="s">
        <v>2324</v>
      </c>
      <c r="C984" s="148">
        <v>107.78</v>
      </c>
      <c r="D984" s="148">
        <v>3926425.4</v>
      </c>
      <c r="E984" s="5"/>
      <c r="F984" s="5"/>
      <c r="G984" s="148">
        <v>107.78</v>
      </c>
      <c r="H984" s="148">
        <v>3926425.4</v>
      </c>
      <c r="I984" s="5"/>
      <c r="J984" s="5"/>
      <c r="K984" s="5"/>
      <c r="L984" s="5"/>
      <c r="M984" s="5"/>
      <c r="N984" s="5"/>
      <c r="O984" s="5"/>
      <c r="P984" s="5"/>
      <c r="Q984" s="3"/>
    </row>
    <row r="985" spans="1:17" ht="10.5">
      <c r="A985" s="6" t="s">
        <v>1519</v>
      </c>
      <c r="B985" s="30" t="s">
        <v>2325</v>
      </c>
      <c r="C985" s="148">
        <v>82.81</v>
      </c>
      <c r="D985" s="148">
        <v>3016768.3</v>
      </c>
      <c r="E985" s="5"/>
      <c r="F985" s="5"/>
      <c r="G985" s="148">
        <v>82.81</v>
      </c>
      <c r="H985" s="148">
        <v>3016768.3</v>
      </c>
      <c r="I985" s="5"/>
      <c r="J985" s="5"/>
      <c r="K985" s="5"/>
      <c r="L985" s="5"/>
      <c r="M985" s="5"/>
      <c r="N985" s="5"/>
      <c r="O985" s="5"/>
      <c r="P985" s="5"/>
      <c r="Q985" s="3"/>
    </row>
    <row r="986" spans="1:17" ht="10.5">
      <c r="A986" s="6" t="s">
        <v>1521</v>
      </c>
      <c r="B986" s="30" t="s">
        <v>633</v>
      </c>
      <c r="C986" s="148">
        <v>282.09</v>
      </c>
      <c r="D986" s="148">
        <v>10276538.7</v>
      </c>
      <c r="E986" s="5"/>
      <c r="F986" s="5"/>
      <c r="G986" s="148">
        <v>282.09</v>
      </c>
      <c r="H986" s="148">
        <v>10276538.7</v>
      </c>
      <c r="I986" s="5"/>
      <c r="J986" s="5"/>
      <c r="K986" s="5"/>
      <c r="L986" s="5"/>
      <c r="M986" s="5"/>
      <c r="N986" s="5"/>
      <c r="O986" s="5"/>
      <c r="P986" s="5"/>
      <c r="Q986" s="3"/>
    </row>
    <row r="987" spans="1:17" ht="10.5">
      <c r="A987" s="6" t="s">
        <v>1729</v>
      </c>
      <c r="B987" s="30" t="s">
        <v>634</v>
      </c>
      <c r="C987" s="148">
        <v>157.2</v>
      </c>
      <c r="D987" s="148">
        <v>5726796</v>
      </c>
      <c r="E987" s="5"/>
      <c r="F987" s="5"/>
      <c r="G987" s="148">
        <v>157.2</v>
      </c>
      <c r="H987" s="148">
        <v>5726796</v>
      </c>
      <c r="I987" s="5"/>
      <c r="J987" s="5"/>
      <c r="K987" s="5"/>
      <c r="L987" s="5"/>
      <c r="M987" s="5"/>
      <c r="N987" s="5"/>
      <c r="O987" s="5"/>
      <c r="P987" s="5"/>
      <c r="Q987" s="3"/>
    </row>
    <row r="988" spans="1:17" ht="10.5">
      <c r="A988" s="208" t="s">
        <v>1728</v>
      </c>
      <c r="B988" s="209" t="s">
        <v>948</v>
      </c>
      <c r="C988" s="148">
        <v>188</v>
      </c>
      <c r="D988" s="148">
        <v>6848840</v>
      </c>
      <c r="E988" s="5"/>
      <c r="F988" s="5"/>
      <c r="G988" s="148">
        <v>188</v>
      </c>
      <c r="H988" s="148">
        <v>6848840</v>
      </c>
      <c r="I988" s="5"/>
      <c r="J988" s="5"/>
      <c r="K988" s="5"/>
      <c r="L988" s="5"/>
      <c r="M988" s="5"/>
      <c r="N988" s="5"/>
      <c r="O988" s="5"/>
      <c r="P988" s="5"/>
      <c r="Q988" s="3"/>
    </row>
    <row r="989" spans="1:17" ht="10.5">
      <c r="A989" s="98"/>
      <c r="B989" s="29" t="s">
        <v>132</v>
      </c>
      <c r="C989" s="11"/>
      <c r="D989" s="11"/>
      <c r="E989" s="5"/>
      <c r="F989" s="5"/>
      <c r="G989" s="11"/>
      <c r="H989" s="16"/>
      <c r="I989" s="5"/>
      <c r="J989" s="5"/>
      <c r="K989" s="5"/>
      <c r="L989" s="5"/>
      <c r="M989" s="5"/>
      <c r="N989" s="5"/>
      <c r="O989" s="5"/>
      <c r="P989" s="5"/>
      <c r="Q989" s="3"/>
    </row>
    <row r="990" spans="1:17" ht="21">
      <c r="A990" s="98"/>
      <c r="B990" s="53" t="s">
        <v>842</v>
      </c>
      <c r="C990" s="3"/>
      <c r="D990" s="3"/>
      <c r="E990" s="5"/>
      <c r="F990" s="5"/>
      <c r="G990" s="3"/>
      <c r="H990" s="16"/>
      <c r="I990" s="5"/>
      <c r="J990" s="5"/>
      <c r="K990" s="5"/>
      <c r="L990" s="5"/>
      <c r="M990" s="5"/>
      <c r="N990" s="5"/>
      <c r="O990" s="5"/>
      <c r="P990" s="5"/>
      <c r="Q990" s="3"/>
    </row>
    <row r="991" spans="1:17" ht="21">
      <c r="A991" s="98"/>
      <c r="B991" s="1" t="s">
        <v>463</v>
      </c>
      <c r="C991" s="11">
        <f>SUM(C992:C993)</f>
        <v>349.42</v>
      </c>
      <c r="D991" s="11">
        <f>SUM(D992:D993)</f>
        <v>12729370.6</v>
      </c>
      <c r="E991" s="5"/>
      <c r="F991" s="5"/>
      <c r="G991" s="11">
        <f>SUM(G992:G993)</f>
        <v>349.42</v>
      </c>
      <c r="H991" s="11">
        <f>SUM(H992:H993)</f>
        <v>12729370.6</v>
      </c>
      <c r="I991" s="5"/>
      <c r="J991" s="5"/>
      <c r="K991" s="5"/>
      <c r="L991" s="5"/>
      <c r="M991" s="5"/>
      <c r="N991" s="5"/>
      <c r="O991" s="5"/>
      <c r="P991" s="5"/>
      <c r="Q991" s="3"/>
    </row>
    <row r="992" spans="1:17" ht="10.5">
      <c r="A992" s="6" t="s">
        <v>2218</v>
      </c>
      <c r="B992" s="27" t="s">
        <v>734</v>
      </c>
      <c r="C992" s="148">
        <v>272.42</v>
      </c>
      <c r="D992" s="148">
        <v>9924260.6</v>
      </c>
      <c r="E992" s="5"/>
      <c r="F992" s="5"/>
      <c r="G992" s="148">
        <v>272.42</v>
      </c>
      <c r="H992" s="148">
        <v>9924260.6</v>
      </c>
      <c r="I992" s="5"/>
      <c r="J992" s="5"/>
      <c r="K992" s="5"/>
      <c r="L992" s="5"/>
      <c r="M992" s="5"/>
      <c r="N992" s="5"/>
      <c r="O992" s="5"/>
      <c r="P992" s="5"/>
      <c r="Q992" s="3"/>
    </row>
    <row r="993" spans="1:17" ht="12.75" customHeight="1">
      <c r="A993" s="6" t="s">
        <v>2219</v>
      </c>
      <c r="B993" s="27" t="s">
        <v>735</v>
      </c>
      <c r="C993" s="148">
        <v>77</v>
      </c>
      <c r="D993" s="148">
        <v>2805110</v>
      </c>
      <c r="E993" s="5"/>
      <c r="F993" s="5"/>
      <c r="G993" s="148">
        <v>77</v>
      </c>
      <c r="H993" s="148">
        <v>2805110</v>
      </c>
      <c r="I993" s="5"/>
      <c r="J993" s="5"/>
      <c r="K993" s="5"/>
      <c r="L993" s="5"/>
      <c r="M993" s="5"/>
      <c r="N993" s="5"/>
      <c r="O993" s="5"/>
      <c r="P993" s="5"/>
      <c r="Q993" s="3"/>
    </row>
    <row r="994" spans="1:17" ht="27" customHeight="1">
      <c r="A994" s="6"/>
      <c r="B994" s="58" t="s">
        <v>1894</v>
      </c>
      <c r="C994" s="148"/>
      <c r="D994" s="148"/>
      <c r="E994" s="5"/>
      <c r="F994" s="5"/>
      <c r="G994" s="148"/>
      <c r="H994" s="148"/>
      <c r="I994" s="5"/>
      <c r="J994" s="5"/>
      <c r="K994" s="5"/>
      <c r="L994" s="5"/>
      <c r="M994" s="5"/>
      <c r="N994" s="5"/>
      <c r="O994" s="5"/>
      <c r="P994" s="5"/>
      <c r="Q994" s="3"/>
    </row>
    <row r="995" spans="1:17" ht="33.75" customHeight="1">
      <c r="A995" s="6"/>
      <c r="B995" s="27" t="s">
        <v>2213</v>
      </c>
      <c r="C995" s="148">
        <f>SUM(C996)</f>
        <v>69.26</v>
      </c>
      <c r="D995" s="148">
        <f>SUM(D996)</f>
        <v>0</v>
      </c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>
        <f>SUM(P996)</f>
        <v>69.26</v>
      </c>
      <c r="Q995" s="4">
        <f>SUM(Q996)</f>
        <v>0</v>
      </c>
    </row>
    <row r="996" spans="1:17" ht="12.75" customHeight="1">
      <c r="A996" s="6" t="s">
        <v>850</v>
      </c>
      <c r="B996" s="27" t="s">
        <v>788</v>
      </c>
      <c r="C996" s="148">
        <v>69.26</v>
      </c>
      <c r="D996" s="148">
        <v>0</v>
      </c>
      <c r="E996" s="5"/>
      <c r="F996" s="5"/>
      <c r="G996" s="148"/>
      <c r="H996" s="148"/>
      <c r="I996" s="5"/>
      <c r="J996" s="5"/>
      <c r="K996" s="5"/>
      <c r="L996" s="5"/>
      <c r="M996" s="5"/>
      <c r="N996" s="5"/>
      <c r="O996" s="5"/>
      <c r="P996" s="148">
        <v>69.26</v>
      </c>
      <c r="Q996" s="3">
        <v>0</v>
      </c>
    </row>
    <row r="997" spans="1:17" ht="10.5">
      <c r="A997" s="98"/>
      <c r="B997" s="29" t="s">
        <v>1973</v>
      </c>
      <c r="C997" s="11"/>
      <c r="D997" s="11"/>
      <c r="E997" s="5"/>
      <c r="F997" s="5"/>
      <c r="G997" s="11"/>
      <c r="H997" s="16"/>
      <c r="I997" s="5"/>
      <c r="J997" s="5"/>
      <c r="K997" s="5"/>
      <c r="L997" s="5"/>
      <c r="M997" s="5"/>
      <c r="N997" s="5"/>
      <c r="O997" s="5"/>
      <c r="P997" s="5"/>
      <c r="Q997" s="3"/>
    </row>
    <row r="998" spans="1:17" ht="21">
      <c r="A998" s="98"/>
      <c r="B998" s="53" t="s">
        <v>1974</v>
      </c>
      <c r="C998" s="3"/>
      <c r="D998" s="3"/>
      <c r="E998" s="5"/>
      <c r="F998" s="5"/>
      <c r="G998" s="3"/>
      <c r="H998" s="16"/>
      <c r="I998" s="5"/>
      <c r="J998" s="5"/>
      <c r="K998" s="5"/>
      <c r="L998" s="5"/>
      <c r="M998" s="5"/>
      <c r="N998" s="5"/>
      <c r="O998" s="5"/>
      <c r="P998" s="5"/>
      <c r="Q998" s="3"/>
    </row>
    <row r="999" spans="1:17" ht="21">
      <c r="A999" s="98"/>
      <c r="B999" s="1" t="s">
        <v>1366</v>
      </c>
      <c r="C999" s="11">
        <f>SUM(C1000:C1010)</f>
        <v>1806.2999999999997</v>
      </c>
      <c r="D999" s="11">
        <f>SUM(D1000:D1010)</f>
        <v>65803509</v>
      </c>
      <c r="E999" s="5"/>
      <c r="F999" s="5"/>
      <c r="G999" s="11">
        <f>SUM(G1000:G1010)</f>
        <v>1806.2999999999997</v>
      </c>
      <c r="H999" s="11">
        <f>SUM(H1000:H1010)</f>
        <v>65803509</v>
      </c>
      <c r="I999" s="5"/>
      <c r="J999" s="5"/>
      <c r="K999" s="5"/>
      <c r="L999" s="5"/>
      <c r="M999" s="5"/>
      <c r="N999" s="5"/>
      <c r="O999" s="5"/>
      <c r="P999" s="5"/>
      <c r="Q999" s="3"/>
    </row>
    <row r="1000" spans="1:17" ht="10.5">
      <c r="A1000" s="6" t="s">
        <v>1724</v>
      </c>
      <c r="B1000" s="27" t="s">
        <v>2108</v>
      </c>
      <c r="C1000" s="148">
        <v>35.1</v>
      </c>
      <c r="D1000" s="148">
        <v>1278693</v>
      </c>
      <c r="E1000" s="5"/>
      <c r="F1000" s="5"/>
      <c r="G1000" s="148">
        <v>35.1</v>
      </c>
      <c r="H1000" s="148">
        <v>1278693</v>
      </c>
      <c r="I1000" s="5"/>
      <c r="J1000" s="5"/>
      <c r="K1000" s="5"/>
      <c r="L1000" s="5"/>
      <c r="M1000" s="5"/>
      <c r="N1000" s="5"/>
      <c r="O1000" s="5"/>
      <c r="P1000" s="5"/>
      <c r="Q1000" s="3"/>
    </row>
    <row r="1001" spans="1:17" ht="10.5">
      <c r="A1001" s="6" t="s">
        <v>2217</v>
      </c>
      <c r="B1001" s="27" t="s">
        <v>2109</v>
      </c>
      <c r="C1001" s="148">
        <v>108</v>
      </c>
      <c r="D1001" s="148">
        <v>3934440</v>
      </c>
      <c r="E1001" s="5"/>
      <c r="F1001" s="5"/>
      <c r="G1001" s="148">
        <v>108</v>
      </c>
      <c r="H1001" s="148">
        <v>3934440</v>
      </c>
      <c r="I1001" s="5"/>
      <c r="J1001" s="5"/>
      <c r="K1001" s="5"/>
      <c r="L1001" s="5"/>
      <c r="M1001" s="5"/>
      <c r="N1001" s="5"/>
      <c r="O1001" s="5"/>
      <c r="P1001" s="5"/>
      <c r="Q1001" s="3"/>
    </row>
    <row r="1002" spans="1:17" ht="10.5">
      <c r="A1002" s="6" t="s">
        <v>1723</v>
      </c>
      <c r="B1002" s="27" t="s">
        <v>2110</v>
      </c>
      <c r="C1002" s="148">
        <v>299.4</v>
      </c>
      <c r="D1002" s="148">
        <v>10907142</v>
      </c>
      <c r="E1002" s="5"/>
      <c r="F1002" s="5"/>
      <c r="G1002" s="148">
        <v>299.4</v>
      </c>
      <c r="H1002" s="148">
        <v>10907142</v>
      </c>
      <c r="I1002" s="5"/>
      <c r="J1002" s="5"/>
      <c r="K1002" s="5"/>
      <c r="L1002" s="5"/>
      <c r="M1002" s="5"/>
      <c r="N1002" s="5"/>
      <c r="O1002" s="5"/>
      <c r="P1002" s="5"/>
      <c r="Q1002" s="3"/>
    </row>
    <row r="1003" spans="1:17" ht="10.5">
      <c r="A1003" s="6" t="s">
        <v>1530</v>
      </c>
      <c r="B1003" s="27" t="s">
        <v>664</v>
      </c>
      <c r="C1003" s="148">
        <v>138.3</v>
      </c>
      <c r="D1003" s="148">
        <v>5038269</v>
      </c>
      <c r="E1003" s="5"/>
      <c r="F1003" s="5"/>
      <c r="G1003" s="148">
        <v>138.3</v>
      </c>
      <c r="H1003" s="148">
        <v>5038269</v>
      </c>
      <c r="I1003" s="5"/>
      <c r="J1003" s="5"/>
      <c r="K1003" s="5"/>
      <c r="L1003" s="5"/>
      <c r="M1003" s="5"/>
      <c r="N1003" s="5"/>
      <c r="O1003" s="5"/>
      <c r="P1003" s="5"/>
      <c r="Q1003" s="3"/>
    </row>
    <row r="1004" spans="1:17" ht="10.5">
      <c r="A1004" s="6" t="s">
        <v>1528</v>
      </c>
      <c r="B1004" s="27" t="s">
        <v>665</v>
      </c>
      <c r="C1004" s="148">
        <v>299.4</v>
      </c>
      <c r="D1004" s="148">
        <v>10907142</v>
      </c>
      <c r="E1004" s="5"/>
      <c r="F1004" s="5"/>
      <c r="G1004" s="148">
        <v>299.4</v>
      </c>
      <c r="H1004" s="148">
        <v>10907142</v>
      </c>
      <c r="I1004" s="5"/>
      <c r="J1004" s="5"/>
      <c r="K1004" s="5"/>
      <c r="L1004" s="5"/>
      <c r="M1004" s="5"/>
      <c r="N1004" s="5"/>
      <c r="O1004" s="5"/>
      <c r="P1004" s="5"/>
      <c r="Q1004" s="3"/>
    </row>
    <row r="1005" spans="1:17" ht="10.5">
      <c r="A1005" s="6" t="s">
        <v>1529</v>
      </c>
      <c r="B1005" s="27" t="s">
        <v>666</v>
      </c>
      <c r="C1005" s="148">
        <v>170.9</v>
      </c>
      <c r="D1005" s="148">
        <v>6225887</v>
      </c>
      <c r="E1005" s="5"/>
      <c r="F1005" s="5"/>
      <c r="G1005" s="148">
        <v>170.9</v>
      </c>
      <c r="H1005" s="148">
        <v>6225887</v>
      </c>
      <c r="I1005" s="5"/>
      <c r="J1005" s="5"/>
      <c r="K1005" s="5"/>
      <c r="L1005" s="5"/>
      <c r="M1005" s="5"/>
      <c r="N1005" s="5"/>
      <c r="O1005" s="5"/>
      <c r="P1005" s="5"/>
      <c r="Q1005" s="3"/>
    </row>
    <row r="1006" spans="1:17" ht="10.5">
      <c r="A1006" s="6" t="s">
        <v>1727</v>
      </c>
      <c r="B1006" s="27" t="s">
        <v>667</v>
      </c>
      <c r="C1006" s="148">
        <v>141.6</v>
      </c>
      <c r="D1006" s="148">
        <v>5158488</v>
      </c>
      <c r="E1006" s="5"/>
      <c r="F1006" s="5"/>
      <c r="G1006" s="148">
        <v>141.6</v>
      </c>
      <c r="H1006" s="148">
        <v>5158488</v>
      </c>
      <c r="I1006" s="5"/>
      <c r="J1006" s="5"/>
      <c r="K1006" s="5"/>
      <c r="L1006" s="5"/>
      <c r="M1006" s="5"/>
      <c r="N1006" s="5"/>
      <c r="O1006" s="5"/>
      <c r="P1006" s="5"/>
      <c r="Q1006" s="3"/>
    </row>
    <row r="1007" spans="1:17" ht="10.5">
      <c r="A1007" s="6" t="s">
        <v>1726</v>
      </c>
      <c r="B1007" s="27" t="s">
        <v>668</v>
      </c>
      <c r="C1007" s="148">
        <v>257.1</v>
      </c>
      <c r="D1007" s="148">
        <v>9366153</v>
      </c>
      <c r="E1007" s="5"/>
      <c r="F1007" s="5"/>
      <c r="G1007" s="148">
        <v>257.1</v>
      </c>
      <c r="H1007" s="148">
        <v>9366153</v>
      </c>
      <c r="I1007" s="5"/>
      <c r="J1007" s="5"/>
      <c r="K1007" s="5"/>
      <c r="L1007" s="5"/>
      <c r="M1007" s="5"/>
      <c r="N1007" s="5"/>
      <c r="O1007" s="5"/>
      <c r="P1007" s="5"/>
      <c r="Q1007" s="3"/>
    </row>
    <row r="1008" spans="1:17" ht="10.5">
      <c r="A1008" s="6" t="s">
        <v>1725</v>
      </c>
      <c r="B1008" s="27" t="s">
        <v>669</v>
      </c>
      <c r="C1008" s="148">
        <v>248.1</v>
      </c>
      <c r="D1008" s="148">
        <v>9038283</v>
      </c>
      <c r="E1008" s="5"/>
      <c r="F1008" s="5"/>
      <c r="G1008" s="148">
        <v>248.1</v>
      </c>
      <c r="H1008" s="148">
        <v>9038283</v>
      </c>
      <c r="I1008" s="5"/>
      <c r="J1008" s="5"/>
      <c r="K1008" s="5"/>
      <c r="L1008" s="5"/>
      <c r="M1008" s="5"/>
      <c r="N1008" s="5"/>
      <c r="O1008" s="5"/>
      <c r="P1008" s="5"/>
      <c r="Q1008" s="3"/>
    </row>
    <row r="1009" spans="1:17" ht="10.5">
      <c r="A1009" s="6" t="s">
        <v>1526</v>
      </c>
      <c r="B1009" s="27" t="s">
        <v>670</v>
      </c>
      <c r="C1009" s="148">
        <v>32.9</v>
      </c>
      <c r="D1009" s="148">
        <v>1198547</v>
      </c>
      <c r="E1009" s="5"/>
      <c r="F1009" s="5"/>
      <c r="G1009" s="148">
        <v>32.9</v>
      </c>
      <c r="H1009" s="148">
        <v>1198547</v>
      </c>
      <c r="I1009" s="5"/>
      <c r="J1009" s="5"/>
      <c r="K1009" s="5"/>
      <c r="L1009" s="5"/>
      <c r="M1009" s="5"/>
      <c r="N1009" s="5"/>
      <c r="O1009" s="5"/>
      <c r="P1009" s="5"/>
      <c r="Q1009" s="3"/>
    </row>
    <row r="1010" spans="1:17" ht="10.5">
      <c r="A1010" s="6" t="s">
        <v>1525</v>
      </c>
      <c r="B1010" s="27" t="s">
        <v>671</v>
      </c>
      <c r="C1010" s="148">
        <v>75.5</v>
      </c>
      <c r="D1010" s="148">
        <v>2750465</v>
      </c>
      <c r="E1010" s="5"/>
      <c r="F1010" s="5"/>
      <c r="G1010" s="148">
        <v>75.5</v>
      </c>
      <c r="H1010" s="148">
        <v>2750465</v>
      </c>
      <c r="I1010" s="5"/>
      <c r="J1010" s="5"/>
      <c r="K1010" s="5"/>
      <c r="L1010" s="5"/>
      <c r="M1010" s="5"/>
      <c r="N1010" s="5"/>
      <c r="O1010" s="5"/>
      <c r="P1010" s="5"/>
      <c r="Q1010" s="3"/>
    </row>
    <row r="1011" spans="1:17" ht="10.5">
      <c r="A1011" s="6"/>
      <c r="B1011" s="29" t="s">
        <v>1437</v>
      </c>
      <c r="C1011" s="4"/>
      <c r="D1011" s="3"/>
      <c r="E1011" s="5"/>
      <c r="F1011" s="5"/>
      <c r="G1011" s="4"/>
      <c r="H1011" s="16"/>
      <c r="I1011" s="5"/>
      <c r="J1011" s="5"/>
      <c r="K1011" s="5"/>
      <c r="L1011" s="5"/>
      <c r="M1011" s="5"/>
      <c r="N1011" s="5"/>
      <c r="O1011" s="5"/>
      <c r="P1011" s="5"/>
      <c r="Q1011" s="3"/>
    </row>
    <row r="1012" spans="1:17" ht="21">
      <c r="A1012" s="6"/>
      <c r="B1012" s="53" t="s">
        <v>1902</v>
      </c>
      <c r="C1012" s="72"/>
      <c r="D1012" s="72"/>
      <c r="E1012" s="5"/>
      <c r="F1012" s="5"/>
      <c r="G1012" s="72"/>
      <c r="H1012" s="16"/>
      <c r="I1012" s="5"/>
      <c r="J1012" s="5"/>
      <c r="K1012" s="5"/>
      <c r="L1012" s="5"/>
      <c r="M1012" s="5"/>
      <c r="N1012" s="5"/>
      <c r="O1012" s="5"/>
      <c r="P1012" s="5"/>
      <c r="Q1012" s="3"/>
    </row>
    <row r="1013" spans="1:17" ht="21">
      <c r="A1013" s="6"/>
      <c r="B1013" s="1" t="s">
        <v>1366</v>
      </c>
      <c r="C1013" s="11">
        <f>SUM(C1014:C1024)</f>
        <v>1832.61</v>
      </c>
      <c r="D1013" s="11">
        <f>SUM(D1014:D1024)</f>
        <v>66761982.3</v>
      </c>
      <c r="E1013" s="5"/>
      <c r="F1013" s="5"/>
      <c r="G1013" s="11">
        <f>SUM(G1014:G1024)</f>
        <v>1832.61</v>
      </c>
      <c r="H1013" s="11">
        <f>SUM(H1014:H1024)</f>
        <v>66761982.3</v>
      </c>
      <c r="I1013" s="5"/>
      <c r="J1013" s="5"/>
      <c r="K1013" s="5"/>
      <c r="L1013" s="5"/>
      <c r="M1013" s="5"/>
      <c r="N1013" s="5"/>
      <c r="O1013" s="5"/>
      <c r="P1013" s="5"/>
      <c r="Q1013" s="3"/>
    </row>
    <row r="1014" spans="1:17" ht="10.5">
      <c r="A1014" s="6" t="s">
        <v>2222</v>
      </c>
      <c r="B1014" s="27" t="s">
        <v>676</v>
      </c>
      <c r="C1014" s="148">
        <v>89</v>
      </c>
      <c r="D1014" s="148">
        <v>3242270</v>
      </c>
      <c r="E1014" s="5"/>
      <c r="F1014" s="5"/>
      <c r="G1014" s="148">
        <v>89</v>
      </c>
      <c r="H1014" s="148">
        <v>3242270</v>
      </c>
      <c r="I1014" s="5"/>
      <c r="J1014" s="5"/>
      <c r="K1014" s="5"/>
      <c r="L1014" s="5"/>
      <c r="M1014" s="5"/>
      <c r="N1014" s="5"/>
      <c r="O1014" s="5"/>
      <c r="P1014" s="5"/>
      <c r="Q1014" s="3"/>
    </row>
    <row r="1015" spans="1:17" ht="10.5">
      <c r="A1015" s="6" t="s">
        <v>851</v>
      </c>
      <c r="B1015" s="27" t="s">
        <v>677</v>
      </c>
      <c r="C1015" s="148">
        <v>75</v>
      </c>
      <c r="D1015" s="148">
        <v>2732250</v>
      </c>
      <c r="E1015" s="5"/>
      <c r="F1015" s="5"/>
      <c r="G1015" s="148">
        <v>75</v>
      </c>
      <c r="H1015" s="148">
        <v>2732250</v>
      </c>
      <c r="I1015" s="5"/>
      <c r="J1015" s="5"/>
      <c r="K1015" s="5"/>
      <c r="L1015" s="5"/>
      <c r="M1015" s="5"/>
      <c r="N1015" s="5"/>
      <c r="O1015" s="5"/>
      <c r="P1015" s="5"/>
      <c r="Q1015" s="3"/>
    </row>
    <row r="1016" spans="1:17" ht="10.5">
      <c r="A1016" s="6" t="s">
        <v>1534</v>
      </c>
      <c r="B1016" s="27" t="s">
        <v>678</v>
      </c>
      <c r="C1016" s="148">
        <v>288.17</v>
      </c>
      <c r="D1016" s="148">
        <v>10498033.1</v>
      </c>
      <c r="E1016" s="5"/>
      <c r="F1016" s="5"/>
      <c r="G1016" s="148">
        <v>288.17</v>
      </c>
      <c r="H1016" s="148">
        <v>10498033.1</v>
      </c>
      <c r="I1016" s="5"/>
      <c r="J1016" s="5"/>
      <c r="K1016" s="5"/>
      <c r="L1016" s="5"/>
      <c r="M1016" s="5"/>
      <c r="N1016" s="5"/>
      <c r="O1016" s="5"/>
      <c r="P1016" s="5"/>
      <c r="Q1016" s="3"/>
    </row>
    <row r="1017" spans="1:17" ht="10.5">
      <c r="A1017" s="6" t="s">
        <v>1533</v>
      </c>
      <c r="B1017" s="27" t="s">
        <v>679</v>
      </c>
      <c r="C1017" s="148">
        <v>92.1</v>
      </c>
      <c r="D1017" s="148">
        <v>3355203</v>
      </c>
      <c r="E1017" s="5"/>
      <c r="F1017" s="5"/>
      <c r="G1017" s="148">
        <v>92.1</v>
      </c>
      <c r="H1017" s="148">
        <v>3355203</v>
      </c>
      <c r="I1017" s="5"/>
      <c r="J1017" s="5"/>
      <c r="K1017" s="5"/>
      <c r="L1017" s="5"/>
      <c r="M1017" s="5"/>
      <c r="N1017" s="5"/>
      <c r="O1017" s="5"/>
      <c r="P1017" s="5"/>
      <c r="Q1017" s="3"/>
    </row>
    <row r="1018" spans="1:17" ht="10.5">
      <c r="A1018" s="6" t="s">
        <v>1532</v>
      </c>
      <c r="B1018" s="27" t="s">
        <v>680</v>
      </c>
      <c r="C1018" s="148">
        <v>65.24</v>
      </c>
      <c r="D1018" s="148">
        <v>2376693.2</v>
      </c>
      <c r="E1018" s="5"/>
      <c r="F1018" s="5"/>
      <c r="G1018" s="148">
        <v>65.24</v>
      </c>
      <c r="H1018" s="148">
        <v>2376693.2</v>
      </c>
      <c r="I1018" s="5"/>
      <c r="J1018" s="5"/>
      <c r="K1018" s="5"/>
      <c r="L1018" s="5"/>
      <c r="M1018" s="5"/>
      <c r="N1018" s="5"/>
      <c r="O1018" s="5"/>
      <c r="P1018" s="5"/>
      <c r="Q1018" s="3"/>
    </row>
    <row r="1019" spans="1:17" ht="10.5">
      <c r="A1019" s="6" t="s">
        <v>1531</v>
      </c>
      <c r="B1019" s="27" t="s">
        <v>681</v>
      </c>
      <c r="C1019" s="148">
        <v>234.5</v>
      </c>
      <c r="D1019" s="148">
        <v>8542835</v>
      </c>
      <c r="E1019" s="5"/>
      <c r="F1019" s="5"/>
      <c r="G1019" s="148">
        <v>234.5</v>
      </c>
      <c r="H1019" s="148">
        <v>8542835</v>
      </c>
      <c r="I1019" s="5"/>
      <c r="J1019" s="5"/>
      <c r="K1019" s="5"/>
      <c r="L1019" s="5"/>
      <c r="M1019" s="5"/>
      <c r="N1019" s="5"/>
      <c r="O1019" s="5"/>
      <c r="P1019" s="5"/>
      <c r="Q1019" s="3"/>
    </row>
    <row r="1020" spans="1:17" ht="10.5">
      <c r="A1020" s="6" t="s">
        <v>849</v>
      </c>
      <c r="B1020" s="27" t="s">
        <v>682</v>
      </c>
      <c r="C1020" s="148">
        <v>112.2</v>
      </c>
      <c r="D1020" s="148">
        <v>4087446</v>
      </c>
      <c r="E1020" s="5"/>
      <c r="F1020" s="5"/>
      <c r="G1020" s="148">
        <v>112.2</v>
      </c>
      <c r="H1020" s="148">
        <v>4087446</v>
      </c>
      <c r="I1020" s="5"/>
      <c r="J1020" s="5"/>
      <c r="K1020" s="5"/>
      <c r="L1020" s="5"/>
      <c r="M1020" s="5"/>
      <c r="N1020" s="5"/>
      <c r="O1020" s="5"/>
      <c r="P1020" s="5"/>
      <c r="Q1020" s="3"/>
    </row>
    <row r="1021" spans="1:17" ht="10.5">
      <c r="A1021" s="6" t="s">
        <v>2235</v>
      </c>
      <c r="B1021" s="27" t="s">
        <v>683</v>
      </c>
      <c r="C1021" s="148">
        <v>280.2</v>
      </c>
      <c r="D1021" s="148">
        <v>10207686</v>
      </c>
      <c r="E1021" s="5"/>
      <c r="F1021" s="5"/>
      <c r="G1021" s="148">
        <v>280.2</v>
      </c>
      <c r="H1021" s="148">
        <v>10207686</v>
      </c>
      <c r="I1021" s="5"/>
      <c r="J1021" s="5"/>
      <c r="K1021" s="5"/>
      <c r="L1021" s="5"/>
      <c r="M1021" s="5"/>
      <c r="N1021" s="5"/>
      <c r="O1021" s="5"/>
      <c r="P1021" s="5"/>
      <c r="Q1021" s="3"/>
    </row>
    <row r="1022" spans="1:17" ht="10.5">
      <c r="A1022" s="6" t="s">
        <v>2234</v>
      </c>
      <c r="B1022" s="27" t="s">
        <v>684</v>
      </c>
      <c r="C1022" s="148">
        <v>242.6</v>
      </c>
      <c r="D1022" s="148">
        <v>8837918</v>
      </c>
      <c r="E1022" s="5"/>
      <c r="F1022" s="5"/>
      <c r="G1022" s="148">
        <v>242.6</v>
      </c>
      <c r="H1022" s="148">
        <v>8837918</v>
      </c>
      <c r="I1022" s="5"/>
      <c r="J1022" s="5"/>
      <c r="K1022" s="5"/>
      <c r="L1022" s="5"/>
      <c r="M1022" s="5"/>
      <c r="N1022" s="5"/>
      <c r="O1022" s="5"/>
      <c r="P1022" s="5"/>
      <c r="Q1022" s="3"/>
    </row>
    <row r="1023" spans="1:17" ht="10.5">
      <c r="A1023" s="6" t="s">
        <v>2232</v>
      </c>
      <c r="B1023" s="27" t="s">
        <v>685</v>
      </c>
      <c r="C1023" s="148">
        <v>237.5</v>
      </c>
      <c r="D1023" s="148">
        <v>8652125</v>
      </c>
      <c r="E1023" s="5"/>
      <c r="F1023" s="5"/>
      <c r="G1023" s="148">
        <v>237.5</v>
      </c>
      <c r="H1023" s="148">
        <v>8652125</v>
      </c>
      <c r="I1023" s="5"/>
      <c r="J1023" s="5"/>
      <c r="K1023" s="5"/>
      <c r="L1023" s="5"/>
      <c r="M1023" s="5"/>
      <c r="N1023" s="5"/>
      <c r="O1023" s="5"/>
      <c r="P1023" s="5"/>
      <c r="Q1023" s="3"/>
    </row>
    <row r="1024" spans="1:17" ht="10.5">
      <c r="A1024" s="6" t="s">
        <v>2233</v>
      </c>
      <c r="B1024" s="27" t="s">
        <v>686</v>
      </c>
      <c r="C1024" s="148">
        <v>116.1</v>
      </c>
      <c r="D1024" s="148">
        <v>4229523</v>
      </c>
      <c r="E1024" s="5"/>
      <c r="F1024" s="5"/>
      <c r="G1024" s="148">
        <v>116.1</v>
      </c>
      <c r="H1024" s="148">
        <v>4229523</v>
      </c>
      <c r="I1024" s="5"/>
      <c r="J1024" s="5"/>
      <c r="K1024" s="5"/>
      <c r="L1024" s="5"/>
      <c r="M1024" s="5"/>
      <c r="N1024" s="5"/>
      <c r="O1024" s="5"/>
      <c r="P1024" s="5"/>
      <c r="Q1024" s="3"/>
    </row>
    <row r="1025" spans="1:17" ht="10.5">
      <c r="A1025" s="98"/>
      <c r="B1025" s="29" t="s">
        <v>1422</v>
      </c>
      <c r="C1025" s="4"/>
      <c r="D1025" s="3"/>
      <c r="E1025" s="5"/>
      <c r="F1025" s="5"/>
      <c r="G1025" s="4"/>
      <c r="H1025" s="16"/>
      <c r="I1025" s="5"/>
      <c r="J1025" s="5"/>
      <c r="K1025" s="5"/>
      <c r="L1025" s="5"/>
      <c r="M1025" s="5"/>
      <c r="N1025" s="5"/>
      <c r="O1025" s="5"/>
      <c r="P1025" s="5"/>
      <c r="Q1025" s="3"/>
    </row>
    <row r="1026" spans="1:17" ht="21">
      <c r="A1026" s="98"/>
      <c r="B1026" s="12" t="s">
        <v>1423</v>
      </c>
      <c r="C1026" s="3"/>
      <c r="D1026" s="3"/>
      <c r="E1026" s="5"/>
      <c r="F1026" s="5"/>
      <c r="G1026" s="3"/>
      <c r="H1026" s="16"/>
      <c r="I1026" s="5"/>
      <c r="J1026" s="5"/>
      <c r="K1026" s="5"/>
      <c r="L1026" s="5"/>
      <c r="M1026" s="5"/>
      <c r="N1026" s="5"/>
      <c r="O1026" s="5"/>
      <c r="P1026" s="5"/>
      <c r="Q1026" s="3"/>
    </row>
    <row r="1027" spans="1:17" ht="21">
      <c r="A1027" s="98"/>
      <c r="B1027" s="1" t="s">
        <v>738</v>
      </c>
      <c r="C1027" s="11">
        <f>SUM(C1028:C1031)</f>
        <v>1606.79</v>
      </c>
      <c r="D1027" s="11">
        <f>SUM(D1028:D1031)</f>
        <v>58535359.7</v>
      </c>
      <c r="E1027" s="5"/>
      <c r="F1027" s="5"/>
      <c r="G1027" s="11">
        <f>SUM(G1028:G1031)</f>
        <v>1606.79</v>
      </c>
      <c r="H1027" s="11">
        <f>SUM(H1028:H1031)</f>
        <v>58535359.7</v>
      </c>
      <c r="I1027" s="5"/>
      <c r="J1027" s="5"/>
      <c r="K1027" s="5"/>
      <c r="L1027" s="5"/>
      <c r="M1027" s="5"/>
      <c r="N1027" s="5"/>
      <c r="O1027" s="5"/>
      <c r="P1027" s="5"/>
      <c r="Q1027" s="3"/>
    </row>
    <row r="1028" spans="1:17" ht="10.5">
      <c r="A1028" s="6" t="s">
        <v>2231</v>
      </c>
      <c r="B1028" s="27" t="s">
        <v>687</v>
      </c>
      <c r="C1028" s="148">
        <v>434.23</v>
      </c>
      <c r="D1028" s="148">
        <v>15818998.9</v>
      </c>
      <c r="E1028" s="5"/>
      <c r="F1028" s="5"/>
      <c r="G1028" s="148">
        <v>434.23</v>
      </c>
      <c r="H1028" s="148">
        <v>15818998.9</v>
      </c>
      <c r="I1028" s="5"/>
      <c r="J1028" s="5"/>
      <c r="K1028" s="5"/>
      <c r="L1028" s="5"/>
      <c r="M1028" s="5"/>
      <c r="N1028" s="5"/>
      <c r="O1028" s="5"/>
      <c r="P1028" s="5"/>
      <c r="Q1028" s="3"/>
    </row>
    <row r="1029" spans="1:17" ht="10.5">
      <c r="A1029" s="6" t="s">
        <v>2230</v>
      </c>
      <c r="B1029" s="27" t="s">
        <v>688</v>
      </c>
      <c r="C1029" s="148">
        <v>510.72</v>
      </c>
      <c r="D1029" s="148">
        <v>18605529.6</v>
      </c>
      <c r="E1029" s="5"/>
      <c r="F1029" s="5"/>
      <c r="G1029" s="148">
        <v>510.72</v>
      </c>
      <c r="H1029" s="148">
        <v>18605529.6</v>
      </c>
      <c r="I1029" s="5"/>
      <c r="J1029" s="5"/>
      <c r="K1029" s="5"/>
      <c r="L1029" s="5"/>
      <c r="M1029" s="5"/>
      <c r="N1029" s="5"/>
      <c r="O1029" s="5"/>
      <c r="P1029" s="5"/>
      <c r="Q1029" s="3"/>
    </row>
    <row r="1030" spans="1:17" ht="10.5">
      <c r="A1030" s="6" t="s">
        <v>2229</v>
      </c>
      <c r="B1030" s="27" t="s">
        <v>689</v>
      </c>
      <c r="C1030" s="148">
        <v>192.28</v>
      </c>
      <c r="D1030" s="148">
        <v>7004760.4</v>
      </c>
      <c r="E1030" s="5"/>
      <c r="F1030" s="5"/>
      <c r="G1030" s="148">
        <v>192.28</v>
      </c>
      <c r="H1030" s="148">
        <v>7004760.4</v>
      </c>
      <c r="I1030" s="5"/>
      <c r="J1030" s="5"/>
      <c r="K1030" s="5"/>
      <c r="L1030" s="5"/>
      <c r="M1030" s="5"/>
      <c r="N1030" s="5"/>
      <c r="O1030" s="5"/>
      <c r="P1030" s="5"/>
      <c r="Q1030" s="3"/>
    </row>
    <row r="1031" spans="1:17" ht="10.5">
      <c r="A1031" s="6" t="s">
        <v>2228</v>
      </c>
      <c r="B1031" s="27" t="s">
        <v>690</v>
      </c>
      <c r="C1031" s="148">
        <v>469.56</v>
      </c>
      <c r="D1031" s="148">
        <v>17106070.8</v>
      </c>
      <c r="E1031" s="5"/>
      <c r="F1031" s="5"/>
      <c r="G1031" s="148">
        <v>469.56</v>
      </c>
      <c r="H1031" s="148">
        <v>17106070.8</v>
      </c>
      <c r="I1031" s="5"/>
      <c r="J1031" s="5"/>
      <c r="K1031" s="5"/>
      <c r="L1031" s="5"/>
      <c r="M1031" s="5"/>
      <c r="N1031" s="5"/>
      <c r="O1031" s="5"/>
      <c r="P1031" s="5"/>
      <c r="Q1031" s="3"/>
    </row>
    <row r="1032" spans="1:18" ht="10.5">
      <c r="A1032" s="98"/>
      <c r="B1032" s="53" t="s">
        <v>2104</v>
      </c>
      <c r="C1032" s="13">
        <f aca="true" t="shared" si="14" ref="C1032:Q1032">C1033+C1362</f>
        <v>47211.350000000006</v>
      </c>
      <c r="D1032" s="13">
        <f t="shared" si="14"/>
        <v>1709395782.5</v>
      </c>
      <c r="E1032" s="13">
        <f t="shared" si="14"/>
        <v>0</v>
      </c>
      <c r="F1032" s="13">
        <f t="shared" si="14"/>
        <v>0</v>
      </c>
      <c r="G1032" s="13">
        <f t="shared" si="14"/>
        <v>44356.96000000001</v>
      </c>
      <c r="H1032" s="13">
        <f t="shared" si="14"/>
        <v>1615924052.8</v>
      </c>
      <c r="I1032" s="13">
        <f t="shared" si="14"/>
        <v>2565.79</v>
      </c>
      <c r="J1032" s="13">
        <f t="shared" si="14"/>
        <v>93471729.7</v>
      </c>
      <c r="K1032" s="13">
        <f t="shared" si="14"/>
        <v>0</v>
      </c>
      <c r="L1032" s="13">
        <f t="shared" si="14"/>
        <v>0</v>
      </c>
      <c r="M1032" s="13">
        <f t="shared" si="14"/>
        <v>0</v>
      </c>
      <c r="N1032" s="13">
        <f t="shared" si="14"/>
        <v>0</v>
      </c>
      <c r="O1032" s="13">
        <f t="shared" si="14"/>
        <v>0</v>
      </c>
      <c r="P1032" s="13">
        <f t="shared" si="14"/>
        <v>288.6</v>
      </c>
      <c r="Q1032" s="272">
        <f t="shared" si="14"/>
        <v>0</v>
      </c>
      <c r="R1032" s="276"/>
    </row>
    <row r="1033" spans="1:17" ht="38.25" customHeight="1">
      <c r="A1033" s="98"/>
      <c r="B1033" s="53" t="s">
        <v>1504</v>
      </c>
      <c r="C1033" s="13">
        <f>C1036+C1056+C1060+C1063+C1133+C1159+C1173+C1176+C1179+C1189+C1194+C1208+C1211+C1220+C1224+C1231+C1236+C1243+C1249+C1253+C1257+C1266+C1280+C1286+C1297+C1304+C1311+C1335+C1340+C1345+C1350</f>
        <v>42863.380000000005</v>
      </c>
      <c r="D1033" s="13">
        <f aca="true" t="shared" si="15" ref="D1033:Q1033">D1036+D1056+D1060+D1063+D1133+D1159+D1173+D1176+D1179+D1189+D1194+D1208+D1211+D1220+D1224+D1231+D1236+D1243+D1249+D1253+D1257+D1266+D1280+D1286+D1297+D1304+D1311+D1335+D1340+D1345+D1350</f>
        <v>1561512933.4</v>
      </c>
      <c r="E1033" s="13">
        <f t="shared" si="15"/>
        <v>0</v>
      </c>
      <c r="F1033" s="13">
        <f t="shared" si="15"/>
        <v>0</v>
      </c>
      <c r="G1033" s="13">
        <f t="shared" si="15"/>
        <v>41186.810000000005</v>
      </c>
      <c r="H1033" s="13">
        <f t="shared" si="15"/>
        <v>1500435488.3</v>
      </c>
      <c r="I1033" s="13">
        <f t="shared" si="15"/>
        <v>1676.57</v>
      </c>
      <c r="J1033" s="13">
        <f t="shared" si="15"/>
        <v>61077445.1</v>
      </c>
      <c r="K1033" s="13">
        <f t="shared" si="15"/>
        <v>0</v>
      </c>
      <c r="L1033" s="13">
        <f t="shared" si="15"/>
        <v>0</v>
      </c>
      <c r="M1033" s="13">
        <f t="shared" si="15"/>
        <v>0</v>
      </c>
      <c r="N1033" s="13">
        <f t="shared" si="15"/>
        <v>0</v>
      </c>
      <c r="O1033" s="13">
        <f t="shared" si="15"/>
        <v>0</v>
      </c>
      <c r="P1033" s="13">
        <f t="shared" si="15"/>
        <v>0</v>
      </c>
      <c r="Q1033" s="272">
        <f t="shared" si="15"/>
        <v>0</v>
      </c>
    </row>
    <row r="1034" spans="1:17" ht="10.5">
      <c r="A1034" s="99"/>
      <c r="B1034" s="29" t="s">
        <v>1527</v>
      </c>
      <c r="C1034" s="72"/>
      <c r="D1034" s="72"/>
      <c r="E1034" s="5"/>
      <c r="F1034" s="5"/>
      <c r="G1034" s="72"/>
      <c r="H1034" s="16"/>
      <c r="I1034" s="5"/>
      <c r="J1034" s="5"/>
      <c r="K1034" s="5"/>
      <c r="L1034" s="5"/>
      <c r="M1034" s="5"/>
      <c r="N1034" s="5"/>
      <c r="O1034" s="5"/>
      <c r="P1034" s="5"/>
      <c r="Q1034" s="3"/>
    </row>
    <row r="1035" spans="1:17" ht="21">
      <c r="A1035" s="99"/>
      <c r="B1035" s="12" t="s">
        <v>1469</v>
      </c>
      <c r="C1035" s="11"/>
      <c r="D1035" s="11"/>
      <c r="E1035" s="5"/>
      <c r="F1035" s="5"/>
      <c r="G1035" s="11"/>
      <c r="H1035" s="16"/>
      <c r="I1035" s="5"/>
      <c r="J1035" s="5"/>
      <c r="K1035" s="5"/>
      <c r="L1035" s="11"/>
      <c r="M1035" s="5"/>
      <c r="N1035" s="5"/>
      <c r="O1035" s="5"/>
      <c r="P1035" s="5"/>
      <c r="Q1035" s="3"/>
    </row>
    <row r="1036" spans="1:17" ht="21">
      <c r="A1036" s="131"/>
      <c r="B1036" s="1" t="s">
        <v>2291</v>
      </c>
      <c r="C1036" s="11">
        <f>SUM(C1037:C1053)</f>
        <v>1856.2400000000002</v>
      </c>
      <c r="D1036" s="11">
        <f>SUM(D1037:D1053)</f>
        <v>67622823.2</v>
      </c>
      <c r="E1036" s="5"/>
      <c r="F1036" s="5"/>
      <c r="G1036" s="11">
        <f>SUM(G1037:G1053)</f>
        <v>1856.2400000000002</v>
      </c>
      <c r="H1036" s="11">
        <f>SUM(H1037:H1053)</f>
        <v>67622823.2</v>
      </c>
      <c r="I1036" s="5"/>
      <c r="J1036" s="5"/>
      <c r="K1036" s="11"/>
      <c r="L1036" s="11"/>
      <c r="M1036" s="5"/>
      <c r="N1036" s="5"/>
      <c r="O1036" s="5"/>
      <c r="P1036" s="5"/>
      <c r="Q1036" s="3"/>
    </row>
    <row r="1037" spans="1:17" ht="10.5">
      <c r="A1037" s="6" t="s">
        <v>1903</v>
      </c>
      <c r="B1037" s="1" t="s">
        <v>1878</v>
      </c>
      <c r="C1037" s="148">
        <v>103.8</v>
      </c>
      <c r="D1037" s="148">
        <v>3781434</v>
      </c>
      <c r="E1037" s="5"/>
      <c r="F1037" s="5"/>
      <c r="G1037" s="148">
        <v>103.8</v>
      </c>
      <c r="H1037" s="148">
        <v>3781434</v>
      </c>
      <c r="I1037" s="5"/>
      <c r="J1037" s="5"/>
      <c r="K1037" s="5"/>
      <c r="L1037" s="5"/>
      <c r="M1037" s="5"/>
      <c r="N1037" s="5"/>
      <c r="O1037" s="5"/>
      <c r="P1037" s="5"/>
      <c r="Q1037" s="3"/>
    </row>
    <row r="1038" spans="1:17" ht="10.5">
      <c r="A1038" s="6" t="s">
        <v>1520</v>
      </c>
      <c r="B1038" s="1" t="s">
        <v>1879</v>
      </c>
      <c r="C1038" s="148">
        <v>90.7</v>
      </c>
      <c r="D1038" s="148">
        <v>3304201</v>
      </c>
      <c r="E1038" s="5"/>
      <c r="F1038" s="5"/>
      <c r="G1038" s="148">
        <v>90.7</v>
      </c>
      <c r="H1038" s="148">
        <v>3304201</v>
      </c>
      <c r="I1038" s="5"/>
      <c r="J1038" s="5"/>
      <c r="K1038" s="5"/>
      <c r="L1038" s="5"/>
      <c r="M1038" s="5"/>
      <c r="N1038" s="5"/>
      <c r="O1038" s="5"/>
      <c r="P1038" s="5"/>
      <c r="Q1038" s="3"/>
    </row>
    <row r="1039" spans="1:17" ht="10.5">
      <c r="A1039" s="6" t="s">
        <v>1524</v>
      </c>
      <c r="B1039" s="1" t="s">
        <v>1880</v>
      </c>
      <c r="C1039" s="148">
        <v>207.9</v>
      </c>
      <c r="D1039" s="148">
        <v>7573797</v>
      </c>
      <c r="E1039" s="5"/>
      <c r="F1039" s="5"/>
      <c r="G1039" s="148">
        <v>207.9</v>
      </c>
      <c r="H1039" s="148">
        <v>7573797</v>
      </c>
      <c r="I1039" s="5"/>
      <c r="J1039" s="5"/>
      <c r="K1039" s="5"/>
      <c r="L1039" s="5"/>
      <c r="M1039" s="5"/>
      <c r="N1039" s="5"/>
      <c r="O1039" s="5"/>
      <c r="P1039" s="5"/>
      <c r="Q1039" s="3"/>
    </row>
    <row r="1040" spans="1:17" ht="10.5">
      <c r="A1040" s="6" t="s">
        <v>1522</v>
      </c>
      <c r="B1040" s="1" t="s">
        <v>1882</v>
      </c>
      <c r="C1040" s="148">
        <v>179.6</v>
      </c>
      <c r="D1040" s="148">
        <v>6542828</v>
      </c>
      <c r="E1040" s="5"/>
      <c r="F1040" s="5"/>
      <c r="G1040" s="148">
        <v>179.6</v>
      </c>
      <c r="H1040" s="148">
        <v>6542828</v>
      </c>
      <c r="I1040" s="5"/>
      <c r="J1040" s="5"/>
      <c r="K1040" s="5"/>
      <c r="L1040" s="5"/>
      <c r="M1040" s="5"/>
      <c r="N1040" s="5"/>
      <c r="O1040" s="5"/>
      <c r="P1040" s="5"/>
      <c r="Q1040" s="3"/>
    </row>
    <row r="1041" spans="1:17" ht="10.5">
      <c r="A1041" s="6" t="s">
        <v>2220</v>
      </c>
      <c r="B1041" s="1" t="s">
        <v>2124</v>
      </c>
      <c r="C1041" s="148">
        <v>231.3</v>
      </c>
      <c r="D1041" s="148">
        <v>8426259</v>
      </c>
      <c r="E1041" s="5"/>
      <c r="F1041" s="5"/>
      <c r="G1041" s="148">
        <v>231.3</v>
      </c>
      <c r="H1041" s="148">
        <v>8426259</v>
      </c>
      <c r="I1041" s="5"/>
      <c r="J1041" s="5"/>
      <c r="K1041" s="5"/>
      <c r="L1041" s="5"/>
      <c r="M1041" s="5"/>
      <c r="N1041" s="5"/>
      <c r="O1041" s="5"/>
      <c r="P1041" s="5"/>
      <c r="Q1041" s="3"/>
    </row>
    <row r="1042" spans="1:17" ht="10.5">
      <c r="A1042" s="6" t="s">
        <v>1731</v>
      </c>
      <c r="B1042" s="1" t="s">
        <v>1877</v>
      </c>
      <c r="C1042" s="148">
        <v>123.9</v>
      </c>
      <c r="D1042" s="148">
        <v>4513677</v>
      </c>
      <c r="E1042" s="5"/>
      <c r="F1042" s="5"/>
      <c r="G1042" s="148">
        <v>123.9</v>
      </c>
      <c r="H1042" s="148">
        <v>4513677</v>
      </c>
      <c r="I1042" s="5"/>
      <c r="J1042" s="5"/>
      <c r="K1042" s="5"/>
      <c r="L1042" s="5"/>
      <c r="M1042" s="5"/>
      <c r="N1042" s="5"/>
      <c r="O1042" s="5"/>
      <c r="P1042" s="5"/>
      <c r="Q1042" s="3"/>
    </row>
    <row r="1043" spans="1:17" ht="10.5">
      <c r="A1043" s="6" t="s">
        <v>1518</v>
      </c>
      <c r="B1043" s="30" t="s">
        <v>2090</v>
      </c>
      <c r="C1043" s="148">
        <v>58.36</v>
      </c>
      <c r="D1043" s="148">
        <v>2126054.8</v>
      </c>
      <c r="E1043" s="5"/>
      <c r="F1043" s="5"/>
      <c r="G1043" s="148">
        <v>58.36</v>
      </c>
      <c r="H1043" s="148">
        <v>2126054.8</v>
      </c>
      <c r="I1043" s="5"/>
      <c r="J1043" s="5"/>
      <c r="K1043" s="5"/>
      <c r="L1043" s="5"/>
      <c r="M1043" s="5"/>
      <c r="N1043" s="5"/>
      <c r="O1043" s="5"/>
      <c r="P1043" s="5"/>
      <c r="Q1043" s="3"/>
    </row>
    <row r="1044" spans="1:17" ht="10.5">
      <c r="A1044" s="6" t="s">
        <v>1523</v>
      </c>
      <c r="B1044" s="1" t="s">
        <v>2091</v>
      </c>
      <c r="C1044" s="148">
        <v>104.9</v>
      </c>
      <c r="D1044" s="148">
        <v>3821507</v>
      </c>
      <c r="E1044" s="5"/>
      <c r="F1044" s="5"/>
      <c r="G1044" s="148">
        <v>104.9</v>
      </c>
      <c r="H1044" s="148">
        <v>3821507</v>
      </c>
      <c r="I1044" s="5"/>
      <c r="J1044" s="5"/>
      <c r="K1044" s="5"/>
      <c r="L1044" s="5"/>
      <c r="M1044" s="5"/>
      <c r="N1044" s="5"/>
      <c r="O1044" s="5"/>
      <c r="P1044" s="5"/>
      <c r="Q1044" s="3"/>
    </row>
    <row r="1045" spans="1:17" ht="10.5">
      <c r="A1045" s="6" t="s">
        <v>1730</v>
      </c>
      <c r="B1045" s="1" t="s">
        <v>2092</v>
      </c>
      <c r="C1045" s="148">
        <v>48.7</v>
      </c>
      <c r="D1045" s="148">
        <v>1774141</v>
      </c>
      <c r="E1045" s="5"/>
      <c r="F1045" s="5"/>
      <c r="G1045" s="148">
        <v>48.7</v>
      </c>
      <c r="H1045" s="148">
        <v>1774141</v>
      </c>
      <c r="I1045" s="5"/>
      <c r="J1045" s="5"/>
      <c r="K1045" s="5"/>
      <c r="L1045" s="5"/>
      <c r="M1045" s="5"/>
      <c r="N1045" s="5"/>
      <c r="O1045" s="5"/>
      <c r="P1045" s="5"/>
      <c r="Q1045" s="3"/>
    </row>
    <row r="1046" spans="1:17" ht="10.5">
      <c r="A1046" s="6" t="s">
        <v>1519</v>
      </c>
      <c r="B1046" s="1" t="s">
        <v>2093</v>
      </c>
      <c r="C1046" s="148">
        <v>48.7</v>
      </c>
      <c r="D1046" s="148">
        <v>1774141</v>
      </c>
      <c r="E1046" s="5"/>
      <c r="F1046" s="5"/>
      <c r="G1046" s="148">
        <v>48.7</v>
      </c>
      <c r="H1046" s="148">
        <v>1774141</v>
      </c>
      <c r="I1046" s="5"/>
      <c r="J1046" s="5"/>
      <c r="K1046" s="5"/>
      <c r="L1046" s="5"/>
      <c r="M1046" s="5"/>
      <c r="N1046" s="5"/>
      <c r="O1046" s="5"/>
      <c r="P1046" s="5"/>
      <c r="Q1046" s="3"/>
    </row>
    <row r="1047" spans="1:17" ht="10.5">
      <c r="A1047" s="6" t="s">
        <v>1521</v>
      </c>
      <c r="B1047" s="1" t="s">
        <v>2094</v>
      </c>
      <c r="C1047" s="148">
        <v>74</v>
      </c>
      <c r="D1047" s="148">
        <v>2695820</v>
      </c>
      <c r="E1047" s="5"/>
      <c r="F1047" s="5"/>
      <c r="G1047" s="148">
        <v>74</v>
      </c>
      <c r="H1047" s="148">
        <v>2695820</v>
      </c>
      <c r="I1047" s="5"/>
      <c r="J1047" s="5"/>
      <c r="K1047" s="5"/>
      <c r="L1047" s="5"/>
      <c r="M1047" s="5"/>
      <c r="N1047" s="5"/>
      <c r="O1047" s="5"/>
      <c r="P1047" s="5"/>
      <c r="Q1047" s="3"/>
    </row>
    <row r="1048" spans="1:17" ht="10.5">
      <c r="A1048" s="6" t="s">
        <v>1729</v>
      </c>
      <c r="B1048" s="1" t="s">
        <v>2095</v>
      </c>
      <c r="C1048" s="148">
        <v>57.9</v>
      </c>
      <c r="D1048" s="148">
        <v>2109297</v>
      </c>
      <c r="E1048" s="5"/>
      <c r="F1048" s="5"/>
      <c r="G1048" s="148">
        <v>57.9</v>
      </c>
      <c r="H1048" s="148">
        <v>2109297</v>
      </c>
      <c r="I1048" s="5"/>
      <c r="J1048" s="5"/>
      <c r="K1048" s="5"/>
      <c r="L1048" s="5"/>
      <c r="M1048" s="5"/>
      <c r="N1048" s="5"/>
      <c r="O1048" s="5"/>
      <c r="P1048" s="5"/>
      <c r="Q1048" s="3"/>
    </row>
    <row r="1049" spans="1:17" ht="10.5">
      <c r="A1049" s="6" t="s">
        <v>1728</v>
      </c>
      <c r="B1049" s="1" t="s">
        <v>2096</v>
      </c>
      <c r="C1049" s="148">
        <v>30.8</v>
      </c>
      <c r="D1049" s="148">
        <v>1122044</v>
      </c>
      <c r="E1049" s="5"/>
      <c r="F1049" s="5"/>
      <c r="G1049" s="148">
        <v>30.8</v>
      </c>
      <c r="H1049" s="148">
        <v>1122044</v>
      </c>
      <c r="I1049" s="5"/>
      <c r="J1049" s="5"/>
      <c r="K1049" s="5"/>
      <c r="L1049" s="5"/>
      <c r="M1049" s="5"/>
      <c r="N1049" s="5"/>
      <c r="O1049" s="5"/>
      <c r="P1049" s="5"/>
      <c r="Q1049" s="3"/>
    </row>
    <row r="1050" spans="1:17" ht="10.5">
      <c r="A1050" s="6" t="s">
        <v>2218</v>
      </c>
      <c r="B1050" s="1" t="s">
        <v>2097</v>
      </c>
      <c r="C1050" s="148">
        <v>99.74</v>
      </c>
      <c r="D1050" s="148">
        <v>3633528.2</v>
      </c>
      <c r="E1050" s="5"/>
      <c r="F1050" s="5"/>
      <c r="G1050" s="148">
        <v>99.74</v>
      </c>
      <c r="H1050" s="148">
        <v>3633528.2</v>
      </c>
      <c r="I1050" s="5"/>
      <c r="J1050" s="5"/>
      <c r="K1050" s="5"/>
      <c r="L1050" s="5"/>
      <c r="M1050" s="5"/>
      <c r="N1050" s="5"/>
      <c r="O1050" s="5"/>
      <c r="P1050" s="5"/>
      <c r="Q1050" s="3"/>
    </row>
    <row r="1051" spans="1:17" ht="10.5">
      <c r="A1051" s="6" t="s">
        <v>2219</v>
      </c>
      <c r="B1051" s="1" t="s">
        <v>635</v>
      </c>
      <c r="C1051" s="148">
        <v>158.5</v>
      </c>
      <c r="D1051" s="148">
        <v>5774155</v>
      </c>
      <c r="E1051" s="5"/>
      <c r="F1051" s="5"/>
      <c r="G1051" s="148">
        <v>158.5</v>
      </c>
      <c r="H1051" s="148">
        <v>5774155</v>
      </c>
      <c r="I1051" s="5"/>
      <c r="J1051" s="5"/>
      <c r="K1051" s="5"/>
      <c r="L1051" s="5"/>
      <c r="M1051" s="5"/>
      <c r="N1051" s="5"/>
      <c r="O1051" s="5"/>
      <c r="P1051" s="5"/>
      <c r="Q1051" s="3"/>
    </row>
    <row r="1052" spans="1:17" ht="10.5">
      <c r="A1052" s="6" t="s">
        <v>850</v>
      </c>
      <c r="B1052" s="1" t="s">
        <v>1351</v>
      </c>
      <c r="C1052" s="148">
        <v>108.8</v>
      </c>
      <c r="D1052" s="148">
        <v>3963584</v>
      </c>
      <c r="E1052" s="5"/>
      <c r="F1052" s="5"/>
      <c r="G1052" s="148">
        <v>108.8</v>
      </c>
      <c r="H1052" s="148">
        <v>3963584</v>
      </c>
      <c r="I1052" s="5"/>
      <c r="J1052" s="5"/>
      <c r="K1052" s="5"/>
      <c r="L1052" s="5"/>
      <c r="M1052" s="5"/>
      <c r="N1052" s="5"/>
      <c r="O1052" s="5"/>
      <c r="P1052" s="5"/>
      <c r="Q1052" s="3"/>
    </row>
    <row r="1053" spans="1:17" ht="10.5">
      <c r="A1053" s="6" t="s">
        <v>1724</v>
      </c>
      <c r="B1053" s="1" t="s">
        <v>1352</v>
      </c>
      <c r="C1053" s="148">
        <v>128.64</v>
      </c>
      <c r="D1053" s="148">
        <v>4686355.2</v>
      </c>
      <c r="E1053" s="5"/>
      <c r="F1053" s="5"/>
      <c r="G1053" s="148">
        <v>128.64</v>
      </c>
      <c r="H1053" s="148">
        <v>4686355.2</v>
      </c>
      <c r="I1053" s="5"/>
      <c r="J1053" s="5"/>
      <c r="K1053" s="5"/>
      <c r="L1053" s="5"/>
      <c r="M1053" s="5"/>
      <c r="N1053" s="5"/>
      <c r="O1053" s="5"/>
      <c r="P1053" s="5"/>
      <c r="Q1053" s="3"/>
    </row>
    <row r="1054" spans="1:17" ht="10.5">
      <c r="A1054" s="6"/>
      <c r="B1054" s="29" t="s">
        <v>24</v>
      </c>
      <c r="C1054" s="148"/>
      <c r="D1054" s="148"/>
      <c r="E1054" s="5"/>
      <c r="F1054" s="5"/>
      <c r="G1054" s="148"/>
      <c r="H1054" s="148"/>
      <c r="I1054" s="5"/>
      <c r="J1054" s="5"/>
      <c r="K1054" s="5"/>
      <c r="L1054" s="5"/>
      <c r="M1054" s="5"/>
      <c r="N1054" s="5"/>
      <c r="O1054" s="5"/>
      <c r="P1054" s="5"/>
      <c r="Q1054" s="3"/>
    </row>
    <row r="1055" spans="1:17" ht="21">
      <c r="A1055" s="99"/>
      <c r="B1055" s="12" t="s">
        <v>2278</v>
      </c>
      <c r="C1055" s="148"/>
      <c r="D1055" s="148"/>
      <c r="E1055" s="5"/>
      <c r="F1055" s="5"/>
      <c r="G1055" s="148"/>
      <c r="H1055" s="148"/>
      <c r="I1055" s="5"/>
      <c r="J1055" s="5"/>
      <c r="K1055" s="5"/>
      <c r="L1055" s="5"/>
      <c r="M1055" s="5"/>
      <c r="N1055" s="5"/>
      <c r="O1055" s="5"/>
      <c r="P1055" s="5"/>
      <c r="Q1055" s="3"/>
    </row>
    <row r="1056" spans="1:17" ht="21">
      <c r="A1056" s="99"/>
      <c r="B1056" s="1" t="s">
        <v>2213</v>
      </c>
      <c r="C1056" s="11">
        <f>SUM(C1057)</f>
        <v>186.9</v>
      </c>
      <c r="D1056" s="11">
        <f>SUM(D1057)</f>
        <v>6808767</v>
      </c>
      <c r="E1056" s="11"/>
      <c r="F1056" s="11"/>
      <c r="G1056" s="11"/>
      <c r="H1056" s="11"/>
      <c r="I1056" s="11">
        <f>SUM(I1057)</f>
        <v>186.9</v>
      </c>
      <c r="J1056" s="11">
        <f>SUM(J1057)</f>
        <v>6808767</v>
      </c>
      <c r="K1056" s="5"/>
      <c r="L1056" s="5"/>
      <c r="M1056" s="5"/>
      <c r="N1056" s="5"/>
      <c r="O1056" s="5"/>
      <c r="P1056" s="5"/>
      <c r="Q1056" s="3"/>
    </row>
    <row r="1057" spans="1:17" ht="10.5">
      <c r="A1057" s="99">
        <v>18</v>
      </c>
      <c r="B1057" s="27" t="s">
        <v>2159</v>
      </c>
      <c r="C1057" s="148">
        <v>186.9</v>
      </c>
      <c r="D1057" s="148">
        <v>6808767</v>
      </c>
      <c r="E1057" s="5"/>
      <c r="F1057" s="5"/>
      <c r="G1057" s="148"/>
      <c r="H1057" s="148"/>
      <c r="I1057" s="11">
        <v>186.9</v>
      </c>
      <c r="J1057" s="11">
        <v>6808767</v>
      </c>
      <c r="K1057" s="5"/>
      <c r="L1057" s="5"/>
      <c r="M1057" s="5"/>
      <c r="N1057" s="5"/>
      <c r="O1057" s="5"/>
      <c r="P1057" s="5"/>
      <c r="Q1057" s="3"/>
    </row>
    <row r="1058" spans="1:17" ht="10.5">
      <c r="A1058" s="98"/>
      <c r="B1058" s="29" t="s">
        <v>25</v>
      </c>
      <c r="C1058" s="72"/>
      <c r="D1058" s="72"/>
      <c r="E1058" s="5"/>
      <c r="F1058" s="5"/>
      <c r="G1058" s="72"/>
      <c r="H1058" s="16"/>
      <c r="I1058" s="5"/>
      <c r="J1058" s="5"/>
      <c r="K1058" s="5"/>
      <c r="L1058" s="5"/>
      <c r="M1058" s="5"/>
      <c r="N1058" s="5"/>
      <c r="O1058" s="5"/>
      <c r="P1058" s="5"/>
      <c r="Q1058" s="3"/>
    </row>
    <row r="1059" spans="1:17" ht="21">
      <c r="A1059" s="98"/>
      <c r="B1059" s="53" t="s">
        <v>567</v>
      </c>
      <c r="C1059" s="11"/>
      <c r="D1059" s="11"/>
      <c r="E1059" s="5"/>
      <c r="F1059" s="5"/>
      <c r="G1059" s="11"/>
      <c r="H1059" s="16"/>
      <c r="I1059" s="5"/>
      <c r="J1059" s="5"/>
      <c r="K1059" s="5"/>
      <c r="L1059" s="5"/>
      <c r="M1059" s="5"/>
      <c r="N1059" s="5"/>
      <c r="O1059" s="5"/>
      <c r="P1059" s="5"/>
      <c r="Q1059" s="3"/>
    </row>
    <row r="1060" spans="1:17" ht="21">
      <c r="A1060" s="98"/>
      <c r="B1060" s="30" t="s">
        <v>2213</v>
      </c>
      <c r="C1060" s="11">
        <f>SUM(C1061)</f>
        <v>112.8</v>
      </c>
      <c r="D1060" s="11">
        <f>SUM(D1061)</f>
        <v>4109304</v>
      </c>
      <c r="E1060" s="11"/>
      <c r="F1060" s="11"/>
      <c r="G1060" s="11"/>
      <c r="H1060" s="11"/>
      <c r="I1060" s="11">
        <f>SUM(I1061)</f>
        <v>112.8</v>
      </c>
      <c r="J1060" s="11">
        <f>SUM(J1061)</f>
        <v>4109304</v>
      </c>
      <c r="K1060" s="5"/>
      <c r="L1060" s="5"/>
      <c r="M1060" s="5"/>
      <c r="N1060" s="5"/>
      <c r="O1060" s="5"/>
      <c r="P1060" s="5"/>
      <c r="Q1060" s="3"/>
    </row>
    <row r="1061" spans="1:17" ht="10.5">
      <c r="A1061" s="98">
        <v>19</v>
      </c>
      <c r="B1061" s="27" t="s">
        <v>2158</v>
      </c>
      <c r="C1061" s="148">
        <v>112.8</v>
      </c>
      <c r="D1061" s="148">
        <v>4109304</v>
      </c>
      <c r="E1061" s="5"/>
      <c r="F1061" s="5"/>
      <c r="G1061" s="148"/>
      <c r="H1061" s="148"/>
      <c r="I1061" s="11">
        <v>112.8</v>
      </c>
      <c r="J1061" s="11">
        <v>4109304</v>
      </c>
      <c r="K1061" s="5"/>
      <c r="L1061" s="5"/>
      <c r="M1061" s="5"/>
      <c r="N1061" s="5"/>
      <c r="O1061" s="5"/>
      <c r="P1061" s="5"/>
      <c r="Q1061" s="3"/>
    </row>
    <row r="1062" spans="1:17" ht="21">
      <c r="A1062" s="31"/>
      <c r="B1062" s="53" t="s">
        <v>2001</v>
      </c>
      <c r="C1062" s="72"/>
      <c r="D1062" s="72"/>
      <c r="E1062" s="5"/>
      <c r="F1062" s="5"/>
      <c r="G1062" s="72"/>
      <c r="H1062" s="16"/>
      <c r="I1062" s="5"/>
      <c r="J1062" s="5"/>
      <c r="K1062" s="5"/>
      <c r="L1062" s="5"/>
      <c r="M1062" s="5"/>
      <c r="N1062" s="5"/>
      <c r="O1062" s="5"/>
      <c r="P1062" s="5"/>
      <c r="Q1062" s="3"/>
    </row>
    <row r="1063" spans="1:17" ht="21">
      <c r="A1063" s="98"/>
      <c r="B1063" s="30" t="s">
        <v>1506</v>
      </c>
      <c r="C1063" s="72">
        <f>SUM(C1064:C1131)</f>
        <v>12150.700000000003</v>
      </c>
      <c r="D1063" s="72">
        <f>SUM(D1064:D1131)</f>
        <v>442650001</v>
      </c>
      <c r="E1063" s="72"/>
      <c r="F1063" s="72"/>
      <c r="G1063" s="72">
        <f>SUM(G1064:G1131)</f>
        <v>12150.700000000003</v>
      </c>
      <c r="H1063" s="72">
        <f>SUM(H1064:H1131)</f>
        <v>442650001</v>
      </c>
      <c r="I1063" s="72"/>
      <c r="J1063" s="72"/>
      <c r="K1063" s="72"/>
      <c r="L1063" s="72"/>
      <c r="M1063" s="72"/>
      <c r="N1063" s="72"/>
      <c r="O1063" s="72"/>
      <c r="P1063" s="72"/>
      <c r="Q1063" s="90"/>
    </row>
    <row r="1064" spans="1:17" ht="10.5">
      <c r="A1064" s="6" t="s">
        <v>1530</v>
      </c>
      <c r="B1064" s="6" t="s">
        <v>933</v>
      </c>
      <c r="C1064" s="148">
        <v>379.9</v>
      </c>
      <c r="D1064" s="148">
        <v>13839757.000000002</v>
      </c>
      <c r="E1064" s="5"/>
      <c r="F1064" s="5"/>
      <c r="G1064" s="148">
        <v>379.9</v>
      </c>
      <c r="H1064" s="148">
        <v>13839757.000000002</v>
      </c>
      <c r="I1064" s="5"/>
      <c r="J1064" s="5"/>
      <c r="K1064" s="5"/>
      <c r="L1064" s="5"/>
      <c r="M1064" s="5"/>
      <c r="N1064" s="5"/>
      <c r="O1064" s="5"/>
      <c r="P1064" s="5"/>
      <c r="Q1064" s="3"/>
    </row>
    <row r="1065" spans="1:17" ht="10.5">
      <c r="A1065" s="6" t="s">
        <v>1528</v>
      </c>
      <c r="B1065" s="6" t="s">
        <v>428</v>
      </c>
      <c r="C1065" s="148">
        <v>266.7</v>
      </c>
      <c r="D1065" s="148">
        <v>9715881</v>
      </c>
      <c r="E1065" s="5"/>
      <c r="F1065" s="5"/>
      <c r="G1065" s="148">
        <v>266.7</v>
      </c>
      <c r="H1065" s="148">
        <v>9715881</v>
      </c>
      <c r="I1065" s="5"/>
      <c r="J1065" s="5"/>
      <c r="K1065" s="5"/>
      <c r="L1065" s="5"/>
      <c r="M1065" s="5"/>
      <c r="N1065" s="5"/>
      <c r="O1065" s="5"/>
      <c r="P1065" s="5"/>
      <c r="Q1065" s="3"/>
    </row>
    <row r="1066" spans="1:17" ht="10.5">
      <c r="A1066" s="6" t="s">
        <v>1529</v>
      </c>
      <c r="B1066" s="6" t="s">
        <v>429</v>
      </c>
      <c r="C1066" s="148">
        <v>159.6</v>
      </c>
      <c r="D1066" s="148">
        <v>5814228</v>
      </c>
      <c r="E1066" s="5"/>
      <c r="F1066" s="5"/>
      <c r="G1066" s="148">
        <v>159.6</v>
      </c>
      <c r="H1066" s="148">
        <v>5814228</v>
      </c>
      <c r="I1066" s="5"/>
      <c r="J1066" s="5"/>
      <c r="K1066" s="5"/>
      <c r="L1066" s="5"/>
      <c r="M1066" s="5"/>
      <c r="N1066" s="5"/>
      <c r="O1066" s="5"/>
      <c r="P1066" s="5"/>
      <c r="Q1066" s="3"/>
    </row>
    <row r="1067" spans="1:17" ht="10.5">
      <c r="A1067" s="6" t="s">
        <v>1727</v>
      </c>
      <c r="B1067" s="6" t="s">
        <v>430</v>
      </c>
      <c r="C1067" s="148">
        <v>166.7</v>
      </c>
      <c r="D1067" s="148">
        <v>6072881</v>
      </c>
      <c r="E1067" s="5"/>
      <c r="F1067" s="5"/>
      <c r="G1067" s="148">
        <v>166.7</v>
      </c>
      <c r="H1067" s="148">
        <v>6072881</v>
      </c>
      <c r="I1067" s="5"/>
      <c r="J1067" s="5"/>
      <c r="K1067" s="5"/>
      <c r="L1067" s="5"/>
      <c r="M1067" s="5"/>
      <c r="N1067" s="5"/>
      <c r="O1067" s="5"/>
      <c r="P1067" s="5"/>
      <c r="Q1067" s="3"/>
    </row>
    <row r="1068" spans="1:17" ht="10.5">
      <c r="A1068" s="6" t="s">
        <v>1726</v>
      </c>
      <c r="B1068" s="6" t="s">
        <v>431</v>
      </c>
      <c r="C1068" s="148">
        <v>238.6</v>
      </c>
      <c r="D1068" s="148">
        <v>8692198</v>
      </c>
      <c r="E1068" s="5"/>
      <c r="F1068" s="5"/>
      <c r="G1068" s="148">
        <v>238.6</v>
      </c>
      <c r="H1068" s="148">
        <v>8692198</v>
      </c>
      <c r="I1068" s="5"/>
      <c r="J1068" s="5"/>
      <c r="K1068" s="5"/>
      <c r="L1068" s="5"/>
      <c r="M1068" s="5"/>
      <c r="N1068" s="5"/>
      <c r="O1068" s="5"/>
      <c r="P1068" s="5"/>
      <c r="Q1068" s="3"/>
    </row>
    <row r="1069" spans="1:17" ht="10.5">
      <c r="A1069" s="6" t="s">
        <v>1725</v>
      </c>
      <c r="B1069" s="6" t="s">
        <v>934</v>
      </c>
      <c r="C1069" s="148">
        <v>223.7</v>
      </c>
      <c r="D1069" s="148">
        <v>8149391</v>
      </c>
      <c r="E1069" s="5"/>
      <c r="F1069" s="5"/>
      <c r="G1069" s="148">
        <v>223.7</v>
      </c>
      <c r="H1069" s="148">
        <v>8149391</v>
      </c>
      <c r="I1069" s="5"/>
      <c r="J1069" s="5"/>
      <c r="K1069" s="5"/>
      <c r="L1069" s="5"/>
      <c r="M1069" s="5"/>
      <c r="N1069" s="5"/>
      <c r="O1069" s="5"/>
      <c r="P1069" s="5"/>
      <c r="Q1069" s="3"/>
    </row>
    <row r="1070" spans="1:17" ht="10.5">
      <c r="A1070" s="6" t="s">
        <v>1526</v>
      </c>
      <c r="B1070" s="6" t="s">
        <v>935</v>
      </c>
      <c r="C1070" s="148">
        <v>261.7</v>
      </c>
      <c r="D1070" s="148">
        <v>9533731</v>
      </c>
      <c r="E1070" s="5"/>
      <c r="F1070" s="5"/>
      <c r="G1070" s="148">
        <v>261.7</v>
      </c>
      <c r="H1070" s="148">
        <v>9533731</v>
      </c>
      <c r="I1070" s="5"/>
      <c r="J1070" s="5"/>
      <c r="K1070" s="5"/>
      <c r="L1070" s="5"/>
      <c r="M1070" s="5"/>
      <c r="N1070" s="5"/>
      <c r="O1070" s="5"/>
      <c r="P1070" s="5"/>
      <c r="Q1070" s="3"/>
    </row>
    <row r="1071" spans="1:17" ht="10.5">
      <c r="A1071" s="6" t="s">
        <v>1525</v>
      </c>
      <c r="B1071" s="6" t="s">
        <v>936</v>
      </c>
      <c r="C1071" s="148">
        <v>465.6</v>
      </c>
      <c r="D1071" s="148">
        <v>16961808</v>
      </c>
      <c r="E1071" s="5"/>
      <c r="F1071" s="5"/>
      <c r="G1071" s="148">
        <v>465.6</v>
      </c>
      <c r="H1071" s="148">
        <v>16961808</v>
      </c>
      <c r="I1071" s="5"/>
      <c r="J1071" s="5"/>
      <c r="K1071" s="5"/>
      <c r="L1071" s="5"/>
      <c r="M1071" s="5"/>
      <c r="N1071" s="5"/>
      <c r="O1071" s="5"/>
      <c r="P1071" s="5"/>
      <c r="Q1071" s="3"/>
    </row>
    <row r="1072" spans="1:17" ht="10.5">
      <c r="A1072" s="6" t="s">
        <v>2222</v>
      </c>
      <c r="B1072" s="6" t="s">
        <v>937</v>
      </c>
      <c r="C1072" s="148">
        <v>507.3</v>
      </c>
      <c r="D1072" s="148">
        <v>18480939</v>
      </c>
      <c r="E1072" s="5"/>
      <c r="F1072" s="5"/>
      <c r="G1072" s="148">
        <v>507.3</v>
      </c>
      <c r="H1072" s="148">
        <v>18480939</v>
      </c>
      <c r="I1072" s="5"/>
      <c r="J1072" s="5"/>
      <c r="K1072" s="5"/>
      <c r="L1072" s="5"/>
      <c r="M1072" s="5"/>
      <c r="N1072" s="5"/>
      <c r="O1072" s="5"/>
      <c r="P1072" s="5"/>
      <c r="Q1072" s="3"/>
    </row>
    <row r="1073" spans="1:17" ht="10.5">
      <c r="A1073" s="6" t="s">
        <v>851</v>
      </c>
      <c r="B1073" s="6" t="s">
        <v>837</v>
      </c>
      <c r="C1073" s="148">
        <v>248.3</v>
      </c>
      <c r="D1073" s="148">
        <v>9045569</v>
      </c>
      <c r="E1073" s="5"/>
      <c r="F1073" s="5"/>
      <c r="G1073" s="148">
        <v>248.3</v>
      </c>
      <c r="H1073" s="148">
        <v>9045569</v>
      </c>
      <c r="I1073" s="5"/>
      <c r="J1073" s="5"/>
      <c r="K1073" s="5"/>
      <c r="L1073" s="5"/>
      <c r="M1073" s="5"/>
      <c r="N1073" s="5"/>
      <c r="O1073" s="5"/>
      <c r="P1073" s="5"/>
      <c r="Q1073" s="3"/>
    </row>
    <row r="1074" spans="1:17" ht="10.5">
      <c r="A1074" s="6" t="s">
        <v>1534</v>
      </c>
      <c r="B1074" s="6" t="s">
        <v>437</v>
      </c>
      <c r="C1074" s="148">
        <v>424.8</v>
      </c>
      <c r="D1074" s="148">
        <v>15475464</v>
      </c>
      <c r="E1074" s="5"/>
      <c r="F1074" s="5"/>
      <c r="G1074" s="148">
        <v>424.8</v>
      </c>
      <c r="H1074" s="148">
        <v>15475464</v>
      </c>
      <c r="I1074" s="5"/>
      <c r="J1074" s="5"/>
      <c r="K1074" s="5"/>
      <c r="L1074" s="5"/>
      <c r="M1074" s="5"/>
      <c r="N1074" s="5"/>
      <c r="O1074" s="5"/>
      <c r="P1074" s="5"/>
      <c r="Q1074" s="3"/>
    </row>
    <row r="1075" spans="1:17" ht="10.5">
      <c r="A1075" s="6" t="s">
        <v>1533</v>
      </c>
      <c r="B1075" s="6" t="s">
        <v>438</v>
      </c>
      <c r="C1075" s="148">
        <v>416.5</v>
      </c>
      <c r="D1075" s="148">
        <v>15173095</v>
      </c>
      <c r="E1075" s="5"/>
      <c r="F1075" s="5"/>
      <c r="G1075" s="148">
        <v>416.5</v>
      </c>
      <c r="H1075" s="148">
        <v>15173095</v>
      </c>
      <c r="I1075" s="5"/>
      <c r="J1075" s="5"/>
      <c r="K1075" s="5"/>
      <c r="L1075" s="5"/>
      <c r="M1075" s="5"/>
      <c r="N1075" s="5"/>
      <c r="O1075" s="5"/>
      <c r="P1075" s="5"/>
      <c r="Q1075" s="3"/>
    </row>
    <row r="1076" spans="1:17" ht="10.5">
      <c r="A1076" s="6" t="s">
        <v>1532</v>
      </c>
      <c r="B1076" s="6" t="s">
        <v>439</v>
      </c>
      <c r="C1076" s="148">
        <v>244.3</v>
      </c>
      <c r="D1076" s="148">
        <v>8899849</v>
      </c>
      <c r="E1076" s="5"/>
      <c r="F1076" s="5"/>
      <c r="G1076" s="148">
        <v>244.3</v>
      </c>
      <c r="H1076" s="148">
        <v>8899849</v>
      </c>
      <c r="I1076" s="5"/>
      <c r="J1076" s="5"/>
      <c r="K1076" s="5"/>
      <c r="L1076" s="5"/>
      <c r="M1076" s="5"/>
      <c r="N1076" s="5"/>
      <c r="O1076" s="5"/>
      <c r="P1076" s="5"/>
      <c r="Q1076" s="3"/>
    </row>
    <row r="1077" spans="1:17" ht="10.5">
      <c r="A1077" s="6" t="s">
        <v>1531</v>
      </c>
      <c r="B1077" s="6" t="s">
        <v>440</v>
      </c>
      <c r="C1077" s="148">
        <v>222.8</v>
      </c>
      <c r="D1077" s="148">
        <v>8116604</v>
      </c>
      <c r="E1077" s="5"/>
      <c r="F1077" s="5"/>
      <c r="G1077" s="148">
        <v>222.8</v>
      </c>
      <c r="H1077" s="148">
        <v>8116604</v>
      </c>
      <c r="I1077" s="5"/>
      <c r="J1077" s="5"/>
      <c r="K1077" s="5"/>
      <c r="L1077" s="5"/>
      <c r="M1077" s="5"/>
      <c r="N1077" s="5"/>
      <c r="O1077" s="5"/>
      <c r="P1077" s="5"/>
      <c r="Q1077" s="3"/>
    </row>
    <row r="1078" spans="1:17" ht="10.5">
      <c r="A1078" s="6" t="s">
        <v>849</v>
      </c>
      <c r="B1078" s="6" t="s">
        <v>719</v>
      </c>
      <c r="C1078" s="148">
        <v>400</v>
      </c>
      <c r="D1078" s="148">
        <v>14572000</v>
      </c>
      <c r="E1078" s="5"/>
      <c r="F1078" s="5"/>
      <c r="G1078" s="148">
        <v>400</v>
      </c>
      <c r="H1078" s="148">
        <v>14572000</v>
      </c>
      <c r="I1078" s="5"/>
      <c r="J1078" s="5"/>
      <c r="K1078" s="5"/>
      <c r="L1078" s="5"/>
      <c r="M1078" s="5"/>
      <c r="N1078" s="5"/>
      <c r="O1078" s="5"/>
      <c r="P1078" s="5"/>
      <c r="Q1078" s="3"/>
    </row>
    <row r="1079" spans="1:17" ht="10.5">
      <c r="A1079" s="6" t="s">
        <v>2235</v>
      </c>
      <c r="B1079" s="6" t="s">
        <v>927</v>
      </c>
      <c r="C1079" s="148">
        <v>57.8</v>
      </c>
      <c r="D1079" s="148">
        <v>2105654</v>
      </c>
      <c r="E1079" s="5"/>
      <c r="F1079" s="5"/>
      <c r="G1079" s="148">
        <v>57.8</v>
      </c>
      <c r="H1079" s="148">
        <v>2105654</v>
      </c>
      <c r="I1079" s="5"/>
      <c r="J1079" s="5"/>
      <c r="K1079" s="5"/>
      <c r="L1079" s="5"/>
      <c r="M1079" s="5"/>
      <c r="N1079" s="5"/>
      <c r="O1079" s="5"/>
      <c r="P1079" s="5"/>
      <c r="Q1079" s="3"/>
    </row>
    <row r="1080" spans="1:17" ht="10.5">
      <c r="A1080" s="6" t="s">
        <v>2234</v>
      </c>
      <c r="B1080" s="6" t="s">
        <v>931</v>
      </c>
      <c r="C1080" s="148">
        <v>14.5</v>
      </c>
      <c r="D1080" s="148">
        <v>528235</v>
      </c>
      <c r="E1080" s="5"/>
      <c r="F1080" s="5"/>
      <c r="G1080" s="148">
        <v>14.5</v>
      </c>
      <c r="H1080" s="148">
        <v>528235</v>
      </c>
      <c r="I1080" s="5"/>
      <c r="J1080" s="5"/>
      <c r="K1080" s="5"/>
      <c r="L1080" s="5"/>
      <c r="M1080" s="5"/>
      <c r="N1080" s="5"/>
      <c r="O1080" s="5"/>
      <c r="P1080" s="5"/>
      <c r="Q1080" s="3"/>
    </row>
    <row r="1081" spans="1:17" ht="10.5">
      <c r="A1081" s="6" t="s">
        <v>2232</v>
      </c>
      <c r="B1081" s="6" t="s">
        <v>932</v>
      </c>
      <c r="C1081" s="148">
        <v>37.8</v>
      </c>
      <c r="D1081" s="148">
        <v>1377054</v>
      </c>
      <c r="E1081" s="5"/>
      <c r="F1081" s="5"/>
      <c r="G1081" s="148">
        <v>37.8</v>
      </c>
      <c r="H1081" s="148">
        <v>1377054</v>
      </c>
      <c r="I1081" s="5"/>
      <c r="J1081" s="5"/>
      <c r="K1081" s="5"/>
      <c r="L1081" s="5"/>
      <c r="M1081" s="5"/>
      <c r="N1081" s="5"/>
      <c r="O1081" s="5"/>
      <c r="P1081" s="5"/>
      <c r="Q1081" s="3"/>
    </row>
    <row r="1082" spans="1:17" ht="10.5">
      <c r="A1082" s="6" t="s">
        <v>2233</v>
      </c>
      <c r="B1082" s="6" t="s">
        <v>926</v>
      </c>
      <c r="C1082" s="148">
        <v>153.4</v>
      </c>
      <c r="D1082" s="148">
        <v>5588362</v>
      </c>
      <c r="E1082" s="5"/>
      <c r="F1082" s="5"/>
      <c r="G1082" s="148">
        <v>153.4</v>
      </c>
      <c r="H1082" s="148">
        <v>5588362</v>
      </c>
      <c r="I1082" s="5"/>
      <c r="J1082" s="5"/>
      <c r="K1082" s="5"/>
      <c r="L1082" s="5"/>
      <c r="M1082" s="5"/>
      <c r="N1082" s="5"/>
      <c r="O1082" s="5"/>
      <c r="P1082" s="5"/>
      <c r="Q1082" s="3"/>
    </row>
    <row r="1083" spans="1:17" ht="10.5">
      <c r="A1083" s="6" t="s">
        <v>2231</v>
      </c>
      <c r="B1083" s="6" t="s">
        <v>2072</v>
      </c>
      <c r="C1083" s="148">
        <v>31.1</v>
      </c>
      <c r="D1083" s="148">
        <v>1132973</v>
      </c>
      <c r="E1083" s="5"/>
      <c r="F1083" s="5"/>
      <c r="G1083" s="148">
        <v>31.1</v>
      </c>
      <c r="H1083" s="148">
        <v>1132973</v>
      </c>
      <c r="I1083" s="5"/>
      <c r="J1083" s="5"/>
      <c r="K1083" s="5"/>
      <c r="L1083" s="5"/>
      <c r="M1083" s="5"/>
      <c r="N1083" s="5"/>
      <c r="O1083" s="5"/>
      <c r="P1083" s="5"/>
      <c r="Q1083" s="3"/>
    </row>
    <row r="1084" spans="1:17" ht="10.5">
      <c r="A1084" s="6" t="s">
        <v>2230</v>
      </c>
      <c r="B1084" s="6" t="s">
        <v>443</v>
      </c>
      <c r="C1084" s="148">
        <v>202.4</v>
      </c>
      <c r="D1084" s="148">
        <v>7373432</v>
      </c>
      <c r="E1084" s="5"/>
      <c r="F1084" s="5"/>
      <c r="G1084" s="148">
        <v>202.4</v>
      </c>
      <c r="H1084" s="148">
        <v>7373432</v>
      </c>
      <c r="I1084" s="5"/>
      <c r="J1084" s="5"/>
      <c r="K1084" s="5"/>
      <c r="L1084" s="5"/>
      <c r="M1084" s="5"/>
      <c r="N1084" s="5"/>
      <c r="O1084" s="5"/>
      <c r="P1084" s="5"/>
      <c r="Q1084" s="3"/>
    </row>
    <row r="1085" spans="1:17" ht="10.5">
      <c r="A1085" s="6" t="s">
        <v>2229</v>
      </c>
      <c r="B1085" s="6" t="s">
        <v>2073</v>
      </c>
      <c r="C1085" s="148">
        <v>85.5</v>
      </c>
      <c r="D1085" s="148">
        <v>3114765</v>
      </c>
      <c r="E1085" s="5"/>
      <c r="F1085" s="5"/>
      <c r="G1085" s="148">
        <v>85.5</v>
      </c>
      <c r="H1085" s="148">
        <v>3114765</v>
      </c>
      <c r="I1085" s="5"/>
      <c r="J1085" s="5"/>
      <c r="K1085" s="5"/>
      <c r="L1085" s="5"/>
      <c r="M1085" s="5"/>
      <c r="N1085" s="5"/>
      <c r="O1085" s="5"/>
      <c r="P1085" s="5"/>
      <c r="Q1085" s="3"/>
    </row>
    <row r="1086" spans="1:17" ht="10.5">
      <c r="A1086" s="6" t="s">
        <v>2228</v>
      </c>
      <c r="B1086" s="6" t="s">
        <v>2069</v>
      </c>
      <c r="C1086" s="148">
        <v>81.7</v>
      </c>
      <c r="D1086" s="148">
        <v>2976331</v>
      </c>
      <c r="E1086" s="5"/>
      <c r="F1086" s="5"/>
      <c r="G1086" s="148">
        <v>81.7</v>
      </c>
      <c r="H1086" s="148">
        <v>2976331</v>
      </c>
      <c r="I1086" s="5"/>
      <c r="J1086" s="5"/>
      <c r="K1086" s="5"/>
      <c r="L1086" s="5"/>
      <c r="M1086" s="5"/>
      <c r="N1086" s="5"/>
      <c r="O1086" s="5"/>
      <c r="P1086" s="5"/>
      <c r="Q1086" s="3"/>
    </row>
    <row r="1087" spans="1:17" ht="10.5">
      <c r="A1087" s="6" t="s">
        <v>2227</v>
      </c>
      <c r="B1087" s="6" t="s">
        <v>2131</v>
      </c>
      <c r="C1087" s="148">
        <v>78.4</v>
      </c>
      <c r="D1087" s="148">
        <v>2856112</v>
      </c>
      <c r="E1087" s="5"/>
      <c r="F1087" s="5"/>
      <c r="G1087" s="148">
        <v>78.4</v>
      </c>
      <c r="H1087" s="148">
        <v>2856112</v>
      </c>
      <c r="I1087" s="5"/>
      <c r="J1087" s="5"/>
      <c r="K1087" s="5"/>
      <c r="L1087" s="5"/>
      <c r="M1087" s="5"/>
      <c r="N1087" s="5"/>
      <c r="O1087" s="5"/>
      <c r="P1087" s="5"/>
      <c r="Q1087" s="3"/>
    </row>
    <row r="1088" spans="1:17" ht="10.5">
      <c r="A1088" s="6" t="s">
        <v>2226</v>
      </c>
      <c r="B1088" s="6" t="s">
        <v>616</v>
      </c>
      <c r="C1088" s="148">
        <v>369.8</v>
      </c>
      <c r="D1088" s="148">
        <v>13471813.999999998</v>
      </c>
      <c r="E1088" s="5"/>
      <c r="F1088" s="5"/>
      <c r="G1088" s="148">
        <v>369.8</v>
      </c>
      <c r="H1088" s="148">
        <v>13471813.999999998</v>
      </c>
      <c r="I1088" s="5"/>
      <c r="J1088" s="5"/>
      <c r="K1088" s="5"/>
      <c r="L1088" s="5"/>
      <c r="M1088" s="5"/>
      <c r="N1088" s="5"/>
      <c r="O1088" s="5"/>
      <c r="P1088" s="5"/>
      <c r="Q1088" s="3"/>
    </row>
    <row r="1089" spans="1:17" ht="10.5">
      <c r="A1089" s="6" t="s">
        <v>2224</v>
      </c>
      <c r="B1089" s="6" t="s">
        <v>938</v>
      </c>
      <c r="C1089" s="148">
        <v>319.7</v>
      </c>
      <c r="D1089" s="148">
        <v>11646671</v>
      </c>
      <c r="E1089" s="5"/>
      <c r="F1089" s="5"/>
      <c r="G1089" s="148">
        <v>319.7</v>
      </c>
      <c r="H1089" s="148">
        <v>11646671</v>
      </c>
      <c r="I1089" s="5"/>
      <c r="J1089" s="5"/>
      <c r="K1089" s="5"/>
      <c r="L1089" s="5"/>
      <c r="M1089" s="5"/>
      <c r="N1089" s="5"/>
      <c r="O1089" s="5"/>
      <c r="P1089" s="5"/>
      <c r="Q1089" s="3"/>
    </row>
    <row r="1090" spans="1:17" ht="10.5">
      <c r="A1090" s="6" t="s">
        <v>2223</v>
      </c>
      <c r="B1090" s="6" t="s">
        <v>939</v>
      </c>
      <c r="C1090" s="148">
        <v>416.9</v>
      </c>
      <c r="D1090" s="148">
        <v>15187667</v>
      </c>
      <c r="E1090" s="5"/>
      <c r="F1090" s="5"/>
      <c r="G1090" s="148">
        <v>416.9</v>
      </c>
      <c r="H1090" s="148">
        <v>15187667</v>
      </c>
      <c r="I1090" s="5"/>
      <c r="J1090" s="5"/>
      <c r="K1090" s="5"/>
      <c r="L1090" s="5"/>
      <c r="M1090" s="5"/>
      <c r="N1090" s="5"/>
      <c r="O1090" s="5"/>
      <c r="P1090" s="5"/>
      <c r="Q1090" s="3"/>
    </row>
    <row r="1091" spans="1:17" ht="10.5">
      <c r="A1091" s="6" t="s">
        <v>853</v>
      </c>
      <c r="B1091" s="6" t="s">
        <v>2026</v>
      </c>
      <c r="C1091" s="148">
        <v>249</v>
      </c>
      <c r="D1091" s="148">
        <v>9071070</v>
      </c>
      <c r="E1091" s="5"/>
      <c r="F1091" s="5"/>
      <c r="G1091" s="148">
        <v>249</v>
      </c>
      <c r="H1091" s="148">
        <v>9071070</v>
      </c>
      <c r="I1091" s="5"/>
      <c r="J1091" s="5"/>
      <c r="K1091" s="5"/>
      <c r="L1091" s="5"/>
      <c r="M1091" s="5"/>
      <c r="N1091" s="5"/>
      <c r="O1091" s="5"/>
      <c r="P1091" s="5"/>
      <c r="Q1091" s="3"/>
    </row>
    <row r="1092" spans="1:17" ht="10.5">
      <c r="A1092" s="6" t="s">
        <v>2225</v>
      </c>
      <c r="B1092" s="6" t="s">
        <v>2025</v>
      </c>
      <c r="C1092" s="148">
        <v>340.4</v>
      </c>
      <c r="D1092" s="148">
        <v>12400772</v>
      </c>
      <c r="E1092" s="5"/>
      <c r="F1092" s="5"/>
      <c r="G1092" s="148">
        <v>340.4</v>
      </c>
      <c r="H1092" s="148">
        <v>12400772</v>
      </c>
      <c r="I1092" s="5"/>
      <c r="J1092" s="5"/>
      <c r="K1092" s="5"/>
      <c r="L1092" s="5"/>
      <c r="M1092" s="5"/>
      <c r="N1092" s="5"/>
      <c r="O1092" s="5"/>
      <c r="P1092" s="5"/>
      <c r="Q1092" s="3"/>
    </row>
    <row r="1093" spans="1:17" ht="10.5">
      <c r="A1093" s="6" t="s">
        <v>252</v>
      </c>
      <c r="B1093" s="6" t="s">
        <v>2027</v>
      </c>
      <c r="C1093" s="148">
        <v>135.9</v>
      </c>
      <c r="D1093" s="148">
        <v>4950837</v>
      </c>
      <c r="E1093" s="5"/>
      <c r="F1093" s="5"/>
      <c r="G1093" s="148">
        <v>135.9</v>
      </c>
      <c r="H1093" s="148">
        <v>4950837</v>
      </c>
      <c r="I1093" s="5"/>
      <c r="J1093" s="5"/>
      <c r="K1093" s="5"/>
      <c r="L1093" s="5"/>
      <c r="M1093" s="5"/>
      <c r="N1093" s="5"/>
      <c r="O1093" s="5"/>
      <c r="P1093" s="5"/>
      <c r="Q1093" s="3"/>
    </row>
    <row r="1094" spans="1:17" ht="10.5">
      <c r="A1094" s="6" t="s">
        <v>256</v>
      </c>
      <c r="B1094" s="6" t="s">
        <v>838</v>
      </c>
      <c r="C1094" s="148">
        <v>131.3</v>
      </c>
      <c r="D1094" s="148">
        <v>4783259</v>
      </c>
      <c r="E1094" s="5"/>
      <c r="F1094" s="5"/>
      <c r="G1094" s="148">
        <v>131.3</v>
      </c>
      <c r="H1094" s="148">
        <v>4783259</v>
      </c>
      <c r="I1094" s="5"/>
      <c r="J1094" s="5"/>
      <c r="K1094" s="5"/>
      <c r="L1094" s="5"/>
      <c r="M1094" s="5"/>
      <c r="N1094" s="5"/>
      <c r="O1094" s="5"/>
      <c r="P1094" s="5"/>
      <c r="Q1094" s="3"/>
    </row>
    <row r="1095" spans="1:17" ht="10.5">
      <c r="A1095" s="6" t="s">
        <v>241</v>
      </c>
      <c r="B1095" s="6" t="s">
        <v>442</v>
      </c>
      <c r="C1095" s="148">
        <v>53.5</v>
      </c>
      <c r="D1095" s="148">
        <v>1949005</v>
      </c>
      <c r="E1095" s="5"/>
      <c r="F1095" s="5"/>
      <c r="G1095" s="148">
        <v>53.5</v>
      </c>
      <c r="H1095" s="148">
        <v>1949005</v>
      </c>
      <c r="I1095" s="5"/>
      <c r="J1095" s="5"/>
      <c r="K1095" s="5"/>
      <c r="L1095" s="5"/>
      <c r="M1095" s="5"/>
      <c r="N1095" s="5"/>
      <c r="O1095" s="5"/>
      <c r="P1095" s="5"/>
      <c r="Q1095" s="3"/>
    </row>
    <row r="1096" spans="1:17" ht="10.5">
      <c r="A1096" s="6" t="s">
        <v>255</v>
      </c>
      <c r="B1096" s="6" t="s">
        <v>2071</v>
      </c>
      <c r="C1096" s="148">
        <v>237</v>
      </c>
      <c r="D1096" s="148">
        <v>8633910</v>
      </c>
      <c r="E1096" s="5"/>
      <c r="F1096" s="5"/>
      <c r="G1096" s="148">
        <v>237</v>
      </c>
      <c r="H1096" s="148">
        <v>8633910</v>
      </c>
      <c r="I1096" s="5"/>
      <c r="J1096" s="5"/>
      <c r="K1096" s="5"/>
      <c r="L1096" s="5"/>
      <c r="M1096" s="5"/>
      <c r="N1096" s="5"/>
      <c r="O1096" s="5"/>
      <c r="P1096" s="5"/>
      <c r="Q1096" s="3"/>
    </row>
    <row r="1097" spans="1:17" ht="10.5">
      <c r="A1097" s="6" t="s">
        <v>254</v>
      </c>
      <c r="B1097" s="6" t="s">
        <v>621</v>
      </c>
      <c r="C1097" s="148">
        <v>273.9</v>
      </c>
      <c r="D1097" s="148">
        <v>9978177</v>
      </c>
      <c r="E1097" s="5"/>
      <c r="F1097" s="5"/>
      <c r="G1097" s="148">
        <v>273.9</v>
      </c>
      <c r="H1097" s="148">
        <v>9978177</v>
      </c>
      <c r="I1097" s="5"/>
      <c r="J1097" s="5"/>
      <c r="K1097" s="5"/>
      <c r="L1097" s="5"/>
      <c r="M1097" s="5"/>
      <c r="N1097" s="5"/>
      <c r="O1097" s="5"/>
      <c r="P1097" s="5"/>
      <c r="Q1097" s="3"/>
    </row>
    <row r="1098" spans="1:17" ht="10.5">
      <c r="A1098" s="6" t="s">
        <v>868</v>
      </c>
      <c r="B1098" s="6" t="s">
        <v>622</v>
      </c>
      <c r="C1098" s="148">
        <v>150.6</v>
      </c>
      <c r="D1098" s="148">
        <v>5486358</v>
      </c>
      <c r="E1098" s="5"/>
      <c r="F1098" s="5"/>
      <c r="G1098" s="148">
        <v>150.6</v>
      </c>
      <c r="H1098" s="148">
        <v>5486358</v>
      </c>
      <c r="I1098" s="5"/>
      <c r="J1098" s="5"/>
      <c r="K1098" s="5"/>
      <c r="L1098" s="5"/>
      <c r="M1098" s="5"/>
      <c r="N1098" s="5"/>
      <c r="O1098" s="5"/>
      <c r="P1098" s="5"/>
      <c r="Q1098" s="3"/>
    </row>
    <row r="1099" spans="1:17" ht="10.5">
      <c r="A1099" s="6" t="s">
        <v>243</v>
      </c>
      <c r="B1099" s="6" t="s">
        <v>623</v>
      </c>
      <c r="C1099" s="148">
        <v>220.9</v>
      </c>
      <c r="D1099" s="148">
        <v>8047387</v>
      </c>
      <c r="E1099" s="5"/>
      <c r="F1099" s="5"/>
      <c r="G1099" s="148">
        <v>220.9</v>
      </c>
      <c r="H1099" s="148">
        <v>8047387</v>
      </c>
      <c r="I1099" s="5"/>
      <c r="J1099" s="5"/>
      <c r="K1099" s="5"/>
      <c r="L1099" s="5"/>
      <c r="M1099" s="5"/>
      <c r="N1099" s="5"/>
      <c r="O1099" s="5"/>
      <c r="P1099" s="5"/>
      <c r="Q1099" s="3"/>
    </row>
    <row r="1100" spans="1:17" ht="10.5">
      <c r="A1100" s="6" t="s">
        <v>242</v>
      </c>
      <c r="B1100" s="6" t="s">
        <v>928</v>
      </c>
      <c r="C1100" s="148">
        <v>236</v>
      </c>
      <c r="D1100" s="148">
        <v>8597480</v>
      </c>
      <c r="E1100" s="5"/>
      <c r="F1100" s="5"/>
      <c r="G1100" s="148">
        <v>236</v>
      </c>
      <c r="H1100" s="148">
        <v>8597480</v>
      </c>
      <c r="I1100" s="5"/>
      <c r="J1100" s="5"/>
      <c r="K1100" s="5"/>
      <c r="L1100" s="5"/>
      <c r="M1100" s="5"/>
      <c r="N1100" s="5"/>
      <c r="O1100" s="5"/>
      <c r="P1100" s="5"/>
      <c r="Q1100" s="3"/>
    </row>
    <row r="1101" spans="1:17" ht="10.5">
      <c r="A1101" s="6" t="s">
        <v>863</v>
      </c>
      <c r="B1101" s="6" t="s">
        <v>929</v>
      </c>
      <c r="C1101" s="148">
        <v>85.2</v>
      </c>
      <c r="D1101" s="148">
        <v>3103836</v>
      </c>
      <c r="E1101" s="5"/>
      <c r="F1101" s="5"/>
      <c r="G1101" s="148">
        <v>85.2</v>
      </c>
      <c r="H1101" s="148">
        <v>3103836</v>
      </c>
      <c r="I1101" s="5"/>
      <c r="J1101" s="5"/>
      <c r="K1101" s="5"/>
      <c r="L1101" s="5"/>
      <c r="M1101" s="5"/>
      <c r="N1101" s="5"/>
      <c r="O1101" s="5"/>
      <c r="P1101" s="5"/>
      <c r="Q1101" s="3"/>
    </row>
    <row r="1102" spans="1:17" ht="10.5">
      <c r="A1102" s="6" t="s">
        <v>858</v>
      </c>
      <c r="B1102" s="6" t="s">
        <v>2079</v>
      </c>
      <c r="C1102" s="148">
        <v>161.2</v>
      </c>
      <c r="D1102" s="148">
        <v>5872516</v>
      </c>
      <c r="E1102" s="5"/>
      <c r="F1102" s="5"/>
      <c r="G1102" s="148">
        <v>161.2</v>
      </c>
      <c r="H1102" s="148">
        <v>5872516</v>
      </c>
      <c r="I1102" s="5"/>
      <c r="J1102" s="5"/>
      <c r="K1102" s="5"/>
      <c r="L1102" s="5"/>
      <c r="M1102" s="5"/>
      <c r="N1102" s="5"/>
      <c r="O1102" s="5"/>
      <c r="P1102" s="5"/>
      <c r="Q1102" s="3"/>
    </row>
    <row r="1103" spans="1:17" ht="10.5">
      <c r="A1103" s="6" t="s">
        <v>865</v>
      </c>
      <c r="B1103" s="6" t="s">
        <v>930</v>
      </c>
      <c r="C1103" s="148">
        <v>30.7</v>
      </c>
      <c r="D1103" s="148">
        <v>1118401</v>
      </c>
      <c r="E1103" s="5"/>
      <c r="F1103" s="5"/>
      <c r="G1103" s="148">
        <v>30.7</v>
      </c>
      <c r="H1103" s="148">
        <v>1118401</v>
      </c>
      <c r="I1103" s="5"/>
      <c r="J1103" s="5"/>
      <c r="K1103" s="5"/>
      <c r="L1103" s="5"/>
      <c r="M1103" s="5"/>
      <c r="N1103" s="5"/>
      <c r="O1103" s="5"/>
      <c r="P1103" s="5"/>
      <c r="Q1103" s="3"/>
    </row>
    <row r="1104" spans="1:17" ht="10.5">
      <c r="A1104" s="6" t="s">
        <v>859</v>
      </c>
      <c r="B1104" s="6" t="s">
        <v>617</v>
      </c>
      <c r="C1104" s="148">
        <v>321.4</v>
      </c>
      <c r="D1104" s="148">
        <v>11708602</v>
      </c>
      <c r="E1104" s="5"/>
      <c r="F1104" s="5"/>
      <c r="G1104" s="148">
        <v>321.4</v>
      </c>
      <c r="H1104" s="148">
        <v>11708602</v>
      </c>
      <c r="I1104" s="5"/>
      <c r="J1104" s="5"/>
      <c r="K1104" s="5"/>
      <c r="L1104" s="5"/>
      <c r="M1104" s="5"/>
      <c r="N1104" s="5"/>
      <c r="O1104" s="5"/>
      <c r="P1104" s="5"/>
      <c r="Q1104" s="3"/>
    </row>
    <row r="1105" spans="1:17" ht="10.5">
      <c r="A1105" s="6" t="s">
        <v>857</v>
      </c>
      <c r="B1105" s="6" t="s">
        <v>618</v>
      </c>
      <c r="C1105" s="148">
        <v>104.1</v>
      </c>
      <c r="D1105" s="148">
        <v>3792363</v>
      </c>
      <c r="E1105" s="5"/>
      <c r="F1105" s="5"/>
      <c r="G1105" s="148">
        <v>104.1</v>
      </c>
      <c r="H1105" s="148">
        <v>3792363</v>
      </c>
      <c r="I1105" s="5"/>
      <c r="J1105" s="5"/>
      <c r="K1105" s="5"/>
      <c r="L1105" s="5"/>
      <c r="M1105" s="5"/>
      <c r="N1105" s="5"/>
      <c r="O1105" s="5"/>
      <c r="P1105" s="5"/>
      <c r="Q1105" s="3"/>
    </row>
    <row r="1106" spans="1:17" ht="10.5">
      <c r="A1106" s="6" t="s">
        <v>862</v>
      </c>
      <c r="B1106" s="6" t="s">
        <v>619</v>
      </c>
      <c r="C1106" s="148">
        <v>164</v>
      </c>
      <c r="D1106" s="148">
        <v>5974520</v>
      </c>
      <c r="E1106" s="5"/>
      <c r="F1106" s="5"/>
      <c r="G1106" s="148">
        <v>164</v>
      </c>
      <c r="H1106" s="148">
        <v>5974520</v>
      </c>
      <c r="I1106" s="5"/>
      <c r="J1106" s="5"/>
      <c r="K1106" s="5"/>
      <c r="L1106" s="5"/>
      <c r="M1106" s="5"/>
      <c r="N1106" s="5"/>
      <c r="O1106" s="5"/>
      <c r="P1106" s="5"/>
      <c r="Q1106" s="3"/>
    </row>
    <row r="1107" spans="1:17" ht="10.5">
      <c r="A1107" s="6" t="s">
        <v>860</v>
      </c>
      <c r="B1107" s="6" t="s">
        <v>620</v>
      </c>
      <c r="C1107" s="148">
        <v>323.4</v>
      </c>
      <c r="D1107" s="148">
        <v>11781462</v>
      </c>
      <c r="E1107" s="5"/>
      <c r="F1107" s="5"/>
      <c r="G1107" s="148">
        <v>323.4</v>
      </c>
      <c r="H1107" s="148">
        <v>11781462</v>
      </c>
      <c r="I1107" s="5"/>
      <c r="J1107" s="5"/>
      <c r="K1107" s="5"/>
      <c r="L1107" s="5"/>
      <c r="M1107" s="5"/>
      <c r="N1107" s="5"/>
      <c r="O1107" s="5"/>
      <c r="P1107" s="5"/>
      <c r="Q1107" s="3"/>
    </row>
    <row r="1108" spans="1:17" ht="10.5">
      <c r="A1108" s="6" t="s">
        <v>263</v>
      </c>
      <c r="B1108" s="6" t="s">
        <v>624</v>
      </c>
      <c r="C1108" s="148">
        <v>132.9</v>
      </c>
      <c r="D1108" s="148">
        <v>4841547</v>
      </c>
      <c r="E1108" s="5"/>
      <c r="F1108" s="5"/>
      <c r="G1108" s="148">
        <v>132.9</v>
      </c>
      <c r="H1108" s="148">
        <v>4841547</v>
      </c>
      <c r="I1108" s="5"/>
      <c r="J1108" s="5"/>
      <c r="K1108" s="5"/>
      <c r="L1108" s="5"/>
      <c r="M1108" s="5"/>
      <c r="N1108" s="5"/>
      <c r="O1108" s="5"/>
      <c r="P1108" s="5"/>
      <c r="Q1108" s="3"/>
    </row>
    <row r="1109" spans="1:17" ht="10.5">
      <c r="A1109" s="6" t="s">
        <v>262</v>
      </c>
      <c r="B1109" s="6" t="s">
        <v>627</v>
      </c>
      <c r="C1109" s="148">
        <v>56.2</v>
      </c>
      <c r="D1109" s="148">
        <v>2047366</v>
      </c>
      <c r="E1109" s="5"/>
      <c r="F1109" s="5"/>
      <c r="G1109" s="148">
        <v>56.2</v>
      </c>
      <c r="H1109" s="148">
        <v>2047366</v>
      </c>
      <c r="I1109" s="5"/>
      <c r="J1109" s="5"/>
      <c r="K1109" s="5"/>
      <c r="L1109" s="5"/>
      <c r="M1109" s="5"/>
      <c r="N1109" s="5"/>
      <c r="O1109" s="5"/>
      <c r="P1109" s="5"/>
      <c r="Q1109" s="3"/>
    </row>
    <row r="1110" spans="1:17" ht="10.5">
      <c r="A1110" s="6" t="s">
        <v>861</v>
      </c>
      <c r="B1110" s="6" t="s">
        <v>628</v>
      </c>
      <c r="C1110" s="148">
        <v>94</v>
      </c>
      <c r="D1110" s="148">
        <v>3424420</v>
      </c>
      <c r="E1110" s="5"/>
      <c r="F1110" s="5"/>
      <c r="G1110" s="148">
        <v>94</v>
      </c>
      <c r="H1110" s="148">
        <v>3424420</v>
      </c>
      <c r="I1110" s="5"/>
      <c r="J1110" s="5"/>
      <c r="K1110" s="5"/>
      <c r="L1110" s="5"/>
      <c r="M1110" s="5"/>
      <c r="N1110" s="5"/>
      <c r="O1110" s="5"/>
      <c r="P1110" s="5"/>
      <c r="Q1110" s="3"/>
    </row>
    <row r="1111" spans="1:17" ht="10.5">
      <c r="A1111" s="6" t="s">
        <v>870</v>
      </c>
      <c r="B1111" s="6" t="s">
        <v>629</v>
      </c>
      <c r="C1111" s="148">
        <v>173.4</v>
      </c>
      <c r="D1111" s="148">
        <v>6316962</v>
      </c>
      <c r="E1111" s="5"/>
      <c r="F1111" s="5"/>
      <c r="G1111" s="148">
        <v>173.4</v>
      </c>
      <c r="H1111" s="148">
        <v>6316962</v>
      </c>
      <c r="I1111" s="5"/>
      <c r="J1111" s="5"/>
      <c r="K1111" s="5"/>
      <c r="L1111" s="5"/>
      <c r="M1111" s="5"/>
      <c r="N1111" s="5"/>
      <c r="O1111" s="5"/>
      <c r="P1111" s="5"/>
      <c r="Q1111" s="3"/>
    </row>
    <row r="1112" spans="1:17" ht="10.5">
      <c r="A1112" s="6" t="s">
        <v>261</v>
      </c>
      <c r="B1112" s="6" t="s">
        <v>925</v>
      </c>
      <c r="C1112" s="148">
        <v>124.3</v>
      </c>
      <c r="D1112" s="148">
        <v>4528249</v>
      </c>
      <c r="E1112" s="5"/>
      <c r="F1112" s="5"/>
      <c r="G1112" s="148">
        <v>124.3</v>
      </c>
      <c r="H1112" s="148">
        <v>4528249</v>
      </c>
      <c r="I1112" s="5"/>
      <c r="J1112" s="5"/>
      <c r="K1112" s="5"/>
      <c r="L1112" s="5"/>
      <c r="M1112" s="5"/>
      <c r="N1112" s="5"/>
      <c r="O1112" s="5"/>
      <c r="P1112" s="5"/>
      <c r="Q1112" s="3"/>
    </row>
    <row r="1113" spans="1:17" ht="10.5">
      <c r="A1113" s="6" t="s">
        <v>260</v>
      </c>
      <c r="B1113" s="6" t="s">
        <v>1150</v>
      </c>
      <c r="C1113" s="148">
        <v>53.6</v>
      </c>
      <c r="D1113" s="148">
        <v>1952648</v>
      </c>
      <c r="E1113" s="5"/>
      <c r="F1113" s="5"/>
      <c r="G1113" s="148">
        <v>53.6</v>
      </c>
      <c r="H1113" s="148">
        <v>1952648</v>
      </c>
      <c r="I1113" s="5"/>
      <c r="J1113" s="5"/>
      <c r="K1113" s="5"/>
      <c r="L1113" s="5"/>
      <c r="M1113" s="5"/>
      <c r="N1113" s="5"/>
      <c r="O1113" s="5"/>
      <c r="P1113" s="5"/>
      <c r="Q1113" s="3"/>
    </row>
    <row r="1114" spans="1:17" ht="10.5">
      <c r="A1114" s="6" t="s">
        <v>259</v>
      </c>
      <c r="B1114" s="6" t="s">
        <v>1151</v>
      </c>
      <c r="C1114" s="148">
        <v>28.5</v>
      </c>
      <c r="D1114" s="148">
        <v>1038255</v>
      </c>
      <c r="E1114" s="5"/>
      <c r="F1114" s="5"/>
      <c r="G1114" s="148">
        <v>28.5</v>
      </c>
      <c r="H1114" s="148">
        <v>1038255</v>
      </c>
      <c r="I1114" s="5"/>
      <c r="J1114" s="5"/>
      <c r="K1114" s="5"/>
      <c r="L1114" s="5"/>
      <c r="M1114" s="5"/>
      <c r="N1114" s="5"/>
      <c r="O1114" s="5"/>
      <c r="P1114" s="5"/>
      <c r="Q1114" s="3"/>
    </row>
    <row r="1115" spans="1:17" ht="10.5">
      <c r="A1115" s="6" t="s">
        <v>258</v>
      </c>
      <c r="B1115" s="6" t="s">
        <v>2070</v>
      </c>
      <c r="C1115" s="148">
        <v>48.2</v>
      </c>
      <c r="D1115" s="148">
        <v>1755926</v>
      </c>
      <c r="E1115" s="5"/>
      <c r="F1115" s="5"/>
      <c r="G1115" s="148">
        <v>48.2</v>
      </c>
      <c r="H1115" s="148">
        <v>1755926</v>
      </c>
      <c r="I1115" s="5"/>
      <c r="J1115" s="5"/>
      <c r="K1115" s="5"/>
      <c r="L1115" s="5"/>
      <c r="M1115" s="5"/>
      <c r="N1115" s="5"/>
      <c r="O1115" s="5"/>
      <c r="P1115" s="5"/>
      <c r="Q1115" s="3"/>
    </row>
    <row r="1116" spans="1:17" ht="10.5">
      <c r="A1116" s="6" t="s">
        <v>257</v>
      </c>
      <c r="B1116" s="6" t="s">
        <v>2074</v>
      </c>
      <c r="C1116" s="148">
        <v>80.8</v>
      </c>
      <c r="D1116" s="148">
        <v>2943544</v>
      </c>
      <c r="E1116" s="5"/>
      <c r="F1116" s="5"/>
      <c r="G1116" s="148">
        <v>80.8</v>
      </c>
      <c r="H1116" s="148">
        <v>2943544</v>
      </c>
      <c r="I1116" s="5"/>
      <c r="J1116" s="5"/>
      <c r="K1116" s="5"/>
      <c r="L1116" s="5"/>
      <c r="M1116" s="5"/>
      <c r="N1116" s="5"/>
      <c r="O1116" s="5"/>
      <c r="P1116" s="5"/>
      <c r="Q1116" s="3"/>
    </row>
    <row r="1117" spans="1:17" ht="10.5">
      <c r="A1117" s="6" t="s">
        <v>251</v>
      </c>
      <c r="B1117" s="6" t="s">
        <v>2075</v>
      </c>
      <c r="C1117" s="148">
        <v>108.5</v>
      </c>
      <c r="D1117" s="148">
        <v>3952655</v>
      </c>
      <c r="E1117" s="5"/>
      <c r="F1117" s="5"/>
      <c r="G1117" s="148">
        <v>108.5</v>
      </c>
      <c r="H1117" s="148">
        <v>3952655</v>
      </c>
      <c r="I1117" s="5"/>
      <c r="J1117" s="5"/>
      <c r="K1117" s="5"/>
      <c r="L1117" s="5"/>
      <c r="M1117" s="5"/>
      <c r="N1117" s="5"/>
      <c r="O1117" s="5"/>
      <c r="P1117" s="5"/>
      <c r="Q1117" s="3"/>
    </row>
    <row r="1118" spans="1:17" ht="10.5">
      <c r="A1118" s="6" t="s">
        <v>250</v>
      </c>
      <c r="B1118" s="6" t="s">
        <v>2076</v>
      </c>
      <c r="C1118" s="148">
        <v>142.9</v>
      </c>
      <c r="D1118" s="148">
        <v>5205847</v>
      </c>
      <c r="E1118" s="5"/>
      <c r="F1118" s="5"/>
      <c r="G1118" s="148">
        <v>142.9</v>
      </c>
      <c r="H1118" s="148">
        <v>5205847</v>
      </c>
      <c r="I1118" s="5"/>
      <c r="J1118" s="5"/>
      <c r="K1118" s="5"/>
      <c r="L1118" s="5"/>
      <c r="M1118" s="5"/>
      <c r="N1118" s="5"/>
      <c r="O1118" s="5"/>
      <c r="P1118" s="5"/>
      <c r="Q1118" s="3"/>
    </row>
    <row r="1119" spans="1:17" ht="10.5">
      <c r="A1119" s="6" t="s">
        <v>249</v>
      </c>
      <c r="B1119" s="6" t="s">
        <v>2078</v>
      </c>
      <c r="C1119" s="148">
        <v>79.6</v>
      </c>
      <c r="D1119" s="148">
        <v>2899828</v>
      </c>
      <c r="E1119" s="5"/>
      <c r="F1119" s="5"/>
      <c r="G1119" s="148">
        <v>79.6</v>
      </c>
      <c r="H1119" s="148">
        <v>2899828</v>
      </c>
      <c r="I1119" s="5"/>
      <c r="J1119" s="5"/>
      <c r="K1119" s="5"/>
      <c r="L1119" s="5"/>
      <c r="M1119" s="5"/>
      <c r="N1119" s="5"/>
      <c r="O1119" s="5"/>
      <c r="P1119" s="5"/>
      <c r="Q1119" s="3"/>
    </row>
    <row r="1120" spans="1:17" ht="10.5">
      <c r="A1120" s="6" t="s">
        <v>248</v>
      </c>
      <c r="B1120" s="6" t="s">
        <v>836</v>
      </c>
      <c r="C1120" s="148">
        <v>36.1</v>
      </c>
      <c r="D1120" s="148">
        <v>1315123</v>
      </c>
      <c r="E1120" s="5"/>
      <c r="F1120" s="5"/>
      <c r="G1120" s="148">
        <v>36.1</v>
      </c>
      <c r="H1120" s="148">
        <v>1315123</v>
      </c>
      <c r="I1120" s="5"/>
      <c r="J1120" s="5"/>
      <c r="K1120" s="5"/>
      <c r="L1120" s="5"/>
      <c r="M1120" s="5"/>
      <c r="N1120" s="5"/>
      <c r="O1120" s="5"/>
      <c r="P1120" s="5"/>
      <c r="Q1120" s="3"/>
    </row>
    <row r="1121" spans="1:17" ht="10.5">
      <c r="A1121" s="6" t="s">
        <v>232</v>
      </c>
      <c r="B1121" s="6" t="s">
        <v>630</v>
      </c>
      <c r="C1121" s="148">
        <v>94.1</v>
      </c>
      <c r="D1121" s="148">
        <v>3428063</v>
      </c>
      <c r="E1121" s="5"/>
      <c r="F1121" s="5"/>
      <c r="G1121" s="148">
        <v>94.1</v>
      </c>
      <c r="H1121" s="148">
        <v>3428063</v>
      </c>
      <c r="I1121" s="5"/>
      <c r="J1121" s="5"/>
      <c r="K1121" s="5"/>
      <c r="L1121" s="5"/>
      <c r="M1121" s="5"/>
      <c r="N1121" s="5"/>
      <c r="O1121" s="5"/>
      <c r="P1121" s="5"/>
      <c r="Q1121" s="3"/>
    </row>
    <row r="1122" spans="1:17" ht="10.5">
      <c r="A1122" s="6" t="s">
        <v>237</v>
      </c>
      <c r="B1122" s="6" t="s">
        <v>631</v>
      </c>
      <c r="C1122" s="148">
        <v>84.2</v>
      </c>
      <c r="D1122" s="148">
        <v>3067406</v>
      </c>
      <c r="E1122" s="5"/>
      <c r="F1122" s="5"/>
      <c r="G1122" s="148">
        <v>84.2</v>
      </c>
      <c r="H1122" s="148">
        <v>3067406</v>
      </c>
      <c r="I1122" s="5"/>
      <c r="J1122" s="5"/>
      <c r="K1122" s="5"/>
      <c r="L1122" s="5"/>
      <c r="M1122" s="5"/>
      <c r="N1122" s="5"/>
      <c r="O1122" s="5"/>
      <c r="P1122" s="5"/>
      <c r="Q1122" s="3"/>
    </row>
    <row r="1123" spans="1:17" ht="10.5">
      <c r="A1123" s="6" t="s">
        <v>236</v>
      </c>
      <c r="B1123" s="6" t="s">
        <v>615</v>
      </c>
      <c r="C1123" s="148">
        <v>76</v>
      </c>
      <c r="D1123" s="148">
        <v>2768680</v>
      </c>
      <c r="E1123" s="5"/>
      <c r="F1123" s="5"/>
      <c r="G1123" s="148">
        <v>76</v>
      </c>
      <c r="H1123" s="148">
        <v>2768680</v>
      </c>
      <c r="I1123" s="5"/>
      <c r="J1123" s="5"/>
      <c r="K1123" s="5"/>
      <c r="L1123" s="5"/>
      <c r="M1123" s="5"/>
      <c r="N1123" s="5"/>
      <c r="O1123" s="5"/>
      <c r="P1123" s="5"/>
      <c r="Q1123" s="3"/>
    </row>
    <row r="1124" spans="1:17" ht="10.5">
      <c r="A1124" s="6" t="s">
        <v>856</v>
      </c>
      <c r="B1124" s="6" t="s">
        <v>1152</v>
      </c>
      <c r="C1124" s="148">
        <v>483.6</v>
      </c>
      <c r="D1124" s="148">
        <v>17617548</v>
      </c>
      <c r="E1124" s="5"/>
      <c r="F1124" s="5"/>
      <c r="G1124" s="148">
        <v>483.6</v>
      </c>
      <c r="H1124" s="148">
        <v>17617548</v>
      </c>
      <c r="I1124" s="5"/>
      <c r="J1124" s="5"/>
      <c r="K1124" s="5"/>
      <c r="L1124" s="5"/>
      <c r="M1124" s="5"/>
      <c r="N1124" s="5"/>
      <c r="O1124" s="5"/>
      <c r="P1124" s="5"/>
      <c r="Q1124" s="3"/>
    </row>
    <row r="1125" spans="1:17" ht="10.5">
      <c r="A1125" s="6" t="s">
        <v>866</v>
      </c>
      <c r="B1125" s="6" t="s">
        <v>2077</v>
      </c>
      <c r="C1125" s="148">
        <v>96.5</v>
      </c>
      <c r="D1125" s="148">
        <v>3515495</v>
      </c>
      <c r="E1125" s="5"/>
      <c r="F1125" s="5"/>
      <c r="G1125" s="148">
        <v>96.5</v>
      </c>
      <c r="H1125" s="148">
        <v>3515495</v>
      </c>
      <c r="I1125" s="5"/>
      <c r="J1125" s="5"/>
      <c r="K1125" s="5"/>
      <c r="L1125" s="5"/>
      <c r="M1125" s="5"/>
      <c r="N1125" s="5"/>
      <c r="O1125" s="5"/>
      <c r="P1125" s="5"/>
      <c r="Q1125" s="3"/>
    </row>
    <row r="1126" spans="1:17" ht="10.5">
      <c r="A1126" s="6" t="s">
        <v>234</v>
      </c>
      <c r="B1126" s="6" t="s">
        <v>2028</v>
      </c>
      <c r="C1126" s="148">
        <v>72.4</v>
      </c>
      <c r="D1126" s="148">
        <v>2637532</v>
      </c>
      <c r="E1126" s="5"/>
      <c r="F1126" s="5"/>
      <c r="G1126" s="148">
        <v>72.4</v>
      </c>
      <c r="H1126" s="148">
        <v>2637532</v>
      </c>
      <c r="I1126" s="5"/>
      <c r="J1126" s="5"/>
      <c r="K1126" s="5"/>
      <c r="L1126" s="5"/>
      <c r="M1126" s="5"/>
      <c r="N1126" s="5"/>
      <c r="O1126" s="5"/>
      <c r="P1126" s="5"/>
      <c r="Q1126" s="3"/>
    </row>
    <row r="1127" spans="1:17" ht="10.5">
      <c r="A1127" s="6" t="s">
        <v>244</v>
      </c>
      <c r="B1127" s="6" t="s">
        <v>2029</v>
      </c>
      <c r="C1127" s="148">
        <v>126.4</v>
      </c>
      <c r="D1127" s="148">
        <v>4604752</v>
      </c>
      <c r="E1127" s="5"/>
      <c r="F1127" s="5"/>
      <c r="G1127" s="148">
        <v>126.4</v>
      </c>
      <c r="H1127" s="148">
        <v>4604752</v>
      </c>
      <c r="I1127" s="5"/>
      <c r="J1127" s="5"/>
      <c r="K1127" s="5"/>
      <c r="L1127" s="5"/>
      <c r="M1127" s="5"/>
      <c r="N1127" s="5"/>
      <c r="O1127" s="5"/>
      <c r="P1127" s="5"/>
      <c r="Q1127" s="3"/>
    </row>
    <row r="1128" spans="1:17" ht="10.5">
      <c r="A1128" s="6" t="s">
        <v>246</v>
      </c>
      <c r="B1128" s="6" t="s">
        <v>444</v>
      </c>
      <c r="C1128" s="148">
        <v>102.4</v>
      </c>
      <c r="D1128" s="148">
        <v>3730432</v>
      </c>
      <c r="E1128" s="5"/>
      <c r="F1128" s="5"/>
      <c r="G1128" s="148">
        <v>102.4</v>
      </c>
      <c r="H1128" s="148">
        <v>3730432</v>
      </c>
      <c r="I1128" s="5"/>
      <c r="J1128" s="5"/>
      <c r="K1128" s="5"/>
      <c r="L1128" s="5"/>
      <c r="M1128" s="5"/>
      <c r="N1128" s="5"/>
      <c r="O1128" s="5"/>
      <c r="P1128" s="5"/>
      <c r="Q1128" s="3"/>
    </row>
    <row r="1129" spans="1:17" ht="10.5">
      <c r="A1129" s="6" t="s">
        <v>245</v>
      </c>
      <c r="B1129" s="6" t="s">
        <v>445</v>
      </c>
      <c r="C1129" s="148">
        <v>36.9</v>
      </c>
      <c r="D1129" s="148">
        <v>1344267</v>
      </c>
      <c r="E1129" s="5"/>
      <c r="F1129" s="5"/>
      <c r="G1129" s="148">
        <v>36.9</v>
      </c>
      <c r="H1129" s="148">
        <v>1344267</v>
      </c>
      <c r="I1129" s="5"/>
      <c r="J1129" s="5"/>
      <c r="K1129" s="5"/>
      <c r="L1129" s="5"/>
      <c r="M1129" s="5"/>
      <c r="N1129" s="5"/>
      <c r="O1129" s="5"/>
      <c r="P1129" s="5"/>
      <c r="Q1129" s="3"/>
    </row>
    <row r="1130" spans="1:17" ht="10.5">
      <c r="A1130" s="6" t="s">
        <v>231</v>
      </c>
      <c r="B1130" s="6" t="s">
        <v>446</v>
      </c>
      <c r="C1130" s="148">
        <v>72.1</v>
      </c>
      <c r="D1130" s="148">
        <v>2626603</v>
      </c>
      <c r="E1130" s="5"/>
      <c r="F1130" s="5"/>
      <c r="G1130" s="148">
        <v>72.1</v>
      </c>
      <c r="H1130" s="148">
        <v>2626603</v>
      </c>
      <c r="I1130" s="5"/>
      <c r="J1130" s="5"/>
      <c r="K1130" s="5"/>
      <c r="L1130" s="5"/>
      <c r="M1130" s="5"/>
      <c r="N1130" s="5"/>
      <c r="O1130" s="5"/>
      <c r="P1130" s="5"/>
      <c r="Q1130" s="3"/>
    </row>
    <row r="1131" spans="1:17" ht="10.5">
      <c r="A1131" s="6" t="s">
        <v>864</v>
      </c>
      <c r="B1131" s="6" t="s">
        <v>2068</v>
      </c>
      <c r="C1131" s="148">
        <v>53.1</v>
      </c>
      <c r="D1131" s="148">
        <v>1934433</v>
      </c>
      <c r="E1131" s="5"/>
      <c r="F1131" s="5"/>
      <c r="G1131" s="148">
        <v>53.1</v>
      </c>
      <c r="H1131" s="148">
        <v>1934433</v>
      </c>
      <c r="I1131" s="5"/>
      <c r="J1131" s="5"/>
      <c r="K1131" s="5"/>
      <c r="L1131" s="5"/>
      <c r="M1131" s="5"/>
      <c r="N1131" s="5"/>
      <c r="O1131" s="5"/>
      <c r="P1131" s="5"/>
      <c r="Q1131" s="3"/>
    </row>
    <row r="1132" spans="1:17" ht="21">
      <c r="A1132" s="99"/>
      <c r="B1132" s="29" t="s">
        <v>1356</v>
      </c>
      <c r="C1132" s="11"/>
      <c r="D1132" s="11"/>
      <c r="E1132" s="5"/>
      <c r="F1132" s="5"/>
      <c r="G1132" s="11"/>
      <c r="H1132" s="16"/>
      <c r="I1132" s="5"/>
      <c r="J1132" s="5"/>
      <c r="K1132" s="5"/>
      <c r="L1132" s="5"/>
      <c r="M1132" s="5"/>
      <c r="N1132" s="5"/>
      <c r="O1132" s="5"/>
      <c r="P1132" s="5"/>
      <c r="Q1132" s="3"/>
    </row>
    <row r="1133" spans="1:17" ht="21">
      <c r="A1133" s="99"/>
      <c r="B1133" s="30" t="s">
        <v>1019</v>
      </c>
      <c r="C1133" s="72">
        <f>SUM(C1134:C1157)</f>
        <v>3959.9000000000005</v>
      </c>
      <c r="D1133" s="72">
        <f>SUM(D1134:D1157)</f>
        <v>144259157</v>
      </c>
      <c r="E1133" s="72"/>
      <c r="F1133" s="72"/>
      <c r="G1133" s="72">
        <f>SUM(G1134:G1157)</f>
        <v>3959.9000000000005</v>
      </c>
      <c r="H1133" s="72">
        <f>SUM(H1134:H1157)</f>
        <v>144259157</v>
      </c>
      <c r="I1133" s="5"/>
      <c r="J1133" s="5"/>
      <c r="K1133" s="5"/>
      <c r="L1133" s="5"/>
      <c r="M1133" s="5"/>
      <c r="N1133" s="5"/>
      <c r="O1133" s="5"/>
      <c r="P1133" s="5"/>
      <c r="Q1133" s="3"/>
    </row>
    <row r="1134" spans="1:17" ht="10.5">
      <c r="A1134" s="6" t="s">
        <v>230</v>
      </c>
      <c r="B1134" s="6" t="s">
        <v>1828</v>
      </c>
      <c r="C1134" s="148">
        <v>167.9</v>
      </c>
      <c r="D1134" s="148">
        <v>6116597</v>
      </c>
      <c r="E1134" s="5"/>
      <c r="F1134" s="5"/>
      <c r="G1134" s="148">
        <v>167.9</v>
      </c>
      <c r="H1134" s="148">
        <v>6116597</v>
      </c>
      <c r="I1134" s="5"/>
      <c r="J1134" s="5"/>
      <c r="K1134" s="5"/>
      <c r="L1134" s="5"/>
      <c r="M1134" s="5"/>
      <c r="N1134" s="5"/>
      <c r="O1134" s="5"/>
      <c r="P1134" s="5"/>
      <c r="Q1134" s="3"/>
    </row>
    <row r="1135" spans="1:17" ht="10.5">
      <c r="A1135" s="6" t="s">
        <v>871</v>
      </c>
      <c r="B1135" s="6" t="s">
        <v>1829</v>
      </c>
      <c r="C1135" s="148">
        <v>216.6</v>
      </c>
      <c r="D1135" s="148">
        <v>7890738</v>
      </c>
      <c r="E1135" s="5"/>
      <c r="F1135" s="5"/>
      <c r="G1135" s="148">
        <v>216.6</v>
      </c>
      <c r="H1135" s="148">
        <v>7890738</v>
      </c>
      <c r="I1135" s="5"/>
      <c r="J1135" s="5"/>
      <c r="K1135" s="5"/>
      <c r="L1135" s="5"/>
      <c r="M1135" s="5"/>
      <c r="N1135" s="5"/>
      <c r="O1135" s="5"/>
      <c r="P1135" s="5"/>
      <c r="Q1135" s="3"/>
    </row>
    <row r="1136" spans="1:17" ht="10.5">
      <c r="A1136" s="6" t="s">
        <v>869</v>
      </c>
      <c r="B1136" s="6" t="s">
        <v>1831</v>
      </c>
      <c r="C1136" s="148">
        <v>78.9</v>
      </c>
      <c r="D1136" s="148">
        <v>2874327</v>
      </c>
      <c r="E1136" s="5"/>
      <c r="F1136" s="5"/>
      <c r="G1136" s="148">
        <v>78.9</v>
      </c>
      <c r="H1136" s="148">
        <v>2874327</v>
      </c>
      <c r="I1136" s="5"/>
      <c r="J1136" s="5"/>
      <c r="K1136" s="5"/>
      <c r="L1136" s="5"/>
      <c r="M1136" s="5"/>
      <c r="N1136" s="5"/>
      <c r="O1136" s="5"/>
      <c r="P1136" s="5"/>
      <c r="Q1136" s="3"/>
    </row>
    <row r="1137" spans="1:17" ht="10.5">
      <c r="A1137" s="6" t="s">
        <v>235</v>
      </c>
      <c r="B1137" s="6" t="s">
        <v>1832</v>
      </c>
      <c r="C1137" s="148">
        <v>44.3</v>
      </c>
      <c r="D1137" s="148">
        <v>1613849</v>
      </c>
      <c r="E1137" s="5"/>
      <c r="F1137" s="5"/>
      <c r="G1137" s="148">
        <v>44.3</v>
      </c>
      <c r="H1137" s="148">
        <v>1613849</v>
      </c>
      <c r="I1137" s="5"/>
      <c r="J1137" s="5"/>
      <c r="K1137" s="5"/>
      <c r="L1137" s="5"/>
      <c r="M1137" s="5"/>
      <c r="N1137" s="5"/>
      <c r="O1137" s="5"/>
      <c r="P1137" s="5"/>
      <c r="Q1137" s="3"/>
    </row>
    <row r="1138" spans="1:17" ht="10.5">
      <c r="A1138" s="6" t="s">
        <v>233</v>
      </c>
      <c r="B1138" s="6" t="s">
        <v>645</v>
      </c>
      <c r="C1138" s="148">
        <v>155.5</v>
      </c>
      <c r="D1138" s="148">
        <v>5664865</v>
      </c>
      <c r="E1138" s="5"/>
      <c r="F1138" s="5"/>
      <c r="G1138" s="148">
        <v>155.5</v>
      </c>
      <c r="H1138" s="148">
        <v>5664865</v>
      </c>
      <c r="I1138" s="5"/>
      <c r="J1138" s="5"/>
      <c r="K1138" s="5"/>
      <c r="L1138" s="5"/>
      <c r="M1138" s="5"/>
      <c r="N1138" s="5"/>
      <c r="O1138" s="5"/>
      <c r="P1138" s="5"/>
      <c r="Q1138" s="3"/>
    </row>
    <row r="1139" spans="1:17" ht="10.5">
      <c r="A1139" s="6" t="s">
        <v>253</v>
      </c>
      <c r="B1139" s="6" t="s">
        <v>646</v>
      </c>
      <c r="C1139" s="148">
        <v>150.6</v>
      </c>
      <c r="D1139" s="148">
        <v>5486358</v>
      </c>
      <c r="E1139" s="5"/>
      <c r="F1139" s="5"/>
      <c r="G1139" s="148">
        <v>150.6</v>
      </c>
      <c r="H1139" s="148">
        <v>5486358</v>
      </c>
      <c r="I1139" s="5"/>
      <c r="J1139" s="5"/>
      <c r="K1139" s="5"/>
      <c r="L1139" s="5"/>
      <c r="M1139" s="5"/>
      <c r="N1139" s="5"/>
      <c r="O1139" s="5"/>
      <c r="P1139" s="5"/>
      <c r="Q1139" s="3"/>
    </row>
    <row r="1140" spans="1:17" ht="10.5">
      <c r="A1140" s="6" t="s">
        <v>247</v>
      </c>
      <c r="B1140" s="6" t="s">
        <v>644</v>
      </c>
      <c r="C1140" s="148">
        <v>212.2</v>
      </c>
      <c r="D1140" s="148">
        <v>7730446.000000001</v>
      </c>
      <c r="E1140" s="5"/>
      <c r="F1140" s="5"/>
      <c r="G1140" s="148">
        <v>212.2</v>
      </c>
      <c r="H1140" s="148">
        <v>7730446.000000001</v>
      </c>
      <c r="I1140" s="5"/>
      <c r="J1140" s="5"/>
      <c r="K1140" s="5"/>
      <c r="L1140" s="5"/>
      <c r="M1140" s="5"/>
      <c r="N1140" s="5"/>
      <c r="O1140" s="5"/>
      <c r="P1140" s="5"/>
      <c r="Q1140" s="3"/>
    </row>
    <row r="1141" spans="1:17" ht="10.5">
      <c r="A1141" s="6" t="s">
        <v>238</v>
      </c>
      <c r="B1141" s="6" t="s">
        <v>648</v>
      </c>
      <c r="C1141" s="148">
        <v>154.9</v>
      </c>
      <c r="D1141" s="148">
        <v>5643006.999999999</v>
      </c>
      <c r="E1141" s="5"/>
      <c r="F1141" s="5"/>
      <c r="G1141" s="148">
        <v>154.9</v>
      </c>
      <c r="H1141" s="148">
        <v>5643006.999999999</v>
      </c>
      <c r="I1141" s="5"/>
      <c r="J1141" s="5"/>
      <c r="K1141" s="5"/>
      <c r="L1141" s="5"/>
      <c r="M1141" s="5"/>
      <c r="N1141" s="5"/>
      <c r="O1141" s="5"/>
      <c r="P1141" s="5"/>
      <c r="Q1141" s="3"/>
    </row>
    <row r="1142" spans="1:17" ht="10.5">
      <c r="A1142" s="6" t="s">
        <v>307</v>
      </c>
      <c r="B1142" s="6" t="s">
        <v>637</v>
      </c>
      <c r="C1142" s="148">
        <v>314</v>
      </c>
      <c r="D1142" s="148">
        <v>11439020</v>
      </c>
      <c r="E1142" s="5"/>
      <c r="F1142" s="5"/>
      <c r="G1142" s="148">
        <v>314</v>
      </c>
      <c r="H1142" s="148">
        <v>11439020</v>
      </c>
      <c r="I1142" s="5"/>
      <c r="J1142" s="5"/>
      <c r="K1142" s="5"/>
      <c r="L1142" s="5"/>
      <c r="M1142" s="5"/>
      <c r="N1142" s="5"/>
      <c r="O1142" s="5"/>
      <c r="P1142" s="5"/>
      <c r="Q1142" s="3"/>
    </row>
    <row r="1143" spans="1:17" ht="10.5">
      <c r="A1143" s="6" t="s">
        <v>308</v>
      </c>
      <c r="B1143" s="6" t="s">
        <v>636</v>
      </c>
      <c r="C1143" s="148">
        <v>136.9</v>
      </c>
      <c r="D1143" s="148">
        <v>4987267</v>
      </c>
      <c r="E1143" s="5"/>
      <c r="F1143" s="5"/>
      <c r="G1143" s="148">
        <v>136.9</v>
      </c>
      <c r="H1143" s="148">
        <v>4987267</v>
      </c>
      <c r="I1143" s="5"/>
      <c r="J1143" s="5"/>
      <c r="K1143" s="5"/>
      <c r="L1143" s="5"/>
      <c r="M1143" s="5"/>
      <c r="N1143" s="5"/>
      <c r="O1143" s="5"/>
      <c r="P1143" s="5"/>
      <c r="Q1143" s="3"/>
    </row>
    <row r="1144" spans="1:17" ht="10.5">
      <c r="A1144" s="6" t="s">
        <v>309</v>
      </c>
      <c r="B1144" s="6" t="s">
        <v>638</v>
      </c>
      <c r="C1144" s="148">
        <v>128.6</v>
      </c>
      <c r="D1144" s="148">
        <v>4684898</v>
      </c>
      <c r="E1144" s="5"/>
      <c r="F1144" s="5"/>
      <c r="G1144" s="148">
        <v>128.6</v>
      </c>
      <c r="H1144" s="148">
        <v>4684898</v>
      </c>
      <c r="I1144" s="5"/>
      <c r="J1144" s="5"/>
      <c r="K1144" s="5"/>
      <c r="L1144" s="5"/>
      <c r="M1144" s="5"/>
      <c r="N1144" s="5"/>
      <c r="O1144" s="5"/>
      <c r="P1144" s="5"/>
      <c r="Q1144" s="3"/>
    </row>
    <row r="1145" spans="1:17" ht="10.5">
      <c r="A1145" s="6" t="s">
        <v>1378</v>
      </c>
      <c r="B1145" s="6" t="s">
        <v>640</v>
      </c>
      <c r="C1145" s="148">
        <v>144.2</v>
      </c>
      <c r="D1145" s="148">
        <v>5253206</v>
      </c>
      <c r="E1145" s="5"/>
      <c r="F1145" s="5"/>
      <c r="G1145" s="148">
        <v>144.2</v>
      </c>
      <c r="H1145" s="148">
        <v>5253206</v>
      </c>
      <c r="I1145" s="5"/>
      <c r="J1145" s="5"/>
      <c r="K1145" s="5"/>
      <c r="L1145" s="5"/>
      <c r="M1145" s="5"/>
      <c r="N1145" s="5"/>
      <c r="O1145" s="5"/>
      <c r="P1145" s="5"/>
      <c r="Q1145" s="3"/>
    </row>
    <row r="1146" spans="1:17" ht="10.5">
      <c r="A1146" s="6" t="s">
        <v>1377</v>
      </c>
      <c r="B1146" s="6" t="s">
        <v>651</v>
      </c>
      <c r="C1146" s="148">
        <v>192.8</v>
      </c>
      <c r="D1146" s="148">
        <v>7023704</v>
      </c>
      <c r="E1146" s="5"/>
      <c r="F1146" s="5"/>
      <c r="G1146" s="148">
        <v>192.8</v>
      </c>
      <c r="H1146" s="148">
        <v>7023704</v>
      </c>
      <c r="I1146" s="5"/>
      <c r="J1146" s="5"/>
      <c r="K1146" s="5"/>
      <c r="L1146" s="5"/>
      <c r="M1146" s="5"/>
      <c r="N1146" s="5"/>
      <c r="O1146" s="5"/>
      <c r="P1146" s="5"/>
      <c r="Q1146" s="3"/>
    </row>
    <row r="1147" spans="1:17" ht="10.5">
      <c r="A1147" s="6" t="s">
        <v>310</v>
      </c>
      <c r="B1147" s="6" t="s">
        <v>643</v>
      </c>
      <c r="C1147" s="148">
        <v>226.8</v>
      </c>
      <c r="D1147" s="148">
        <v>8262324</v>
      </c>
      <c r="E1147" s="5"/>
      <c r="F1147" s="5"/>
      <c r="G1147" s="148">
        <v>226.8</v>
      </c>
      <c r="H1147" s="148">
        <v>8262324</v>
      </c>
      <c r="I1147" s="5"/>
      <c r="J1147" s="5"/>
      <c r="K1147" s="5"/>
      <c r="L1147" s="5"/>
      <c r="M1147" s="5"/>
      <c r="N1147" s="5"/>
      <c r="O1147" s="5"/>
      <c r="P1147" s="5"/>
      <c r="Q1147" s="3"/>
    </row>
    <row r="1148" spans="1:17" ht="10.5">
      <c r="A1148" s="6" t="s">
        <v>311</v>
      </c>
      <c r="B1148" s="27" t="s">
        <v>639</v>
      </c>
      <c r="C1148" s="148">
        <v>147.8</v>
      </c>
      <c r="D1148" s="148">
        <v>5384354</v>
      </c>
      <c r="E1148" s="5"/>
      <c r="F1148" s="5"/>
      <c r="G1148" s="148">
        <v>147.8</v>
      </c>
      <c r="H1148" s="148">
        <v>5384354</v>
      </c>
      <c r="I1148" s="5"/>
      <c r="J1148" s="5"/>
      <c r="K1148" s="5"/>
      <c r="L1148" s="5"/>
      <c r="M1148" s="5"/>
      <c r="N1148" s="5"/>
      <c r="O1148" s="5"/>
      <c r="P1148" s="5"/>
      <c r="Q1148" s="3"/>
    </row>
    <row r="1149" spans="1:17" ht="10.5">
      <c r="A1149" s="6" t="s">
        <v>312</v>
      </c>
      <c r="B1149" s="27" t="s">
        <v>641</v>
      </c>
      <c r="C1149" s="148">
        <v>144.1</v>
      </c>
      <c r="D1149" s="148">
        <v>5249563</v>
      </c>
      <c r="E1149" s="5"/>
      <c r="F1149" s="5"/>
      <c r="G1149" s="148">
        <v>144.1</v>
      </c>
      <c r="H1149" s="148">
        <v>5249563</v>
      </c>
      <c r="I1149" s="5"/>
      <c r="J1149" s="5"/>
      <c r="K1149" s="5"/>
      <c r="L1149" s="5"/>
      <c r="M1149" s="5"/>
      <c r="N1149" s="5"/>
      <c r="O1149" s="5"/>
      <c r="P1149" s="5"/>
      <c r="Q1149" s="3"/>
    </row>
    <row r="1150" spans="1:17" ht="10.5">
      <c r="A1150" s="6" t="s">
        <v>867</v>
      </c>
      <c r="B1150" s="27" t="s">
        <v>1354</v>
      </c>
      <c r="C1150" s="148">
        <v>172.5</v>
      </c>
      <c r="D1150" s="148">
        <v>6284175</v>
      </c>
      <c r="E1150" s="5"/>
      <c r="F1150" s="5"/>
      <c r="G1150" s="148">
        <v>172.5</v>
      </c>
      <c r="H1150" s="148">
        <v>6284175</v>
      </c>
      <c r="I1150" s="5"/>
      <c r="J1150" s="5"/>
      <c r="K1150" s="5"/>
      <c r="L1150" s="5"/>
      <c r="M1150" s="5"/>
      <c r="N1150" s="5"/>
      <c r="O1150" s="5"/>
      <c r="P1150" s="5"/>
      <c r="Q1150" s="3"/>
    </row>
    <row r="1151" spans="1:17" ht="10.5">
      <c r="A1151" s="6" t="s">
        <v>313</v>
      </c>
      <c r="B1151" s="27" t="s">
        <v>652</v>
      </c>
      <c r="C1151" s="148">
        <v>223.5</v>
      </c>
      <c r="D1151" s="148">
        <v>8142105</v>
      </c>
      <c r="E1151" s="5"/>
      <c r="F1151" s="5"/>
      <c r="G1151" s="148">
        <v>223.5</v>
      </c>
      <c r="H1151" s="148">
        <v>8142105</v>
      </c>
      <c r="I1151" s="5"/>
      <c r="J1151" s="5"/>
      <c r="K1151" s="5"/>
      <c r="L1151" s="5"/>
      <c r="M1151" s="5"/>
      <c r="N1151" s="5"/>
      <c r="O1151" s="5"/>
      <c r="P1151" s="5"/>
      <c r="Q1151" s="3"/>
    </row>
    <row r="1152" spans="1:17" ht="10.5">
      <c r="A1152" s="6" t="s">
        <v>314</v>
      </c>
      <c r="B1152" s="27" t="s">
        <v>654</v>
      </c>
      <c r="C1152" s="148">
        <v>136.5</v>
      </c>
      <c r="D1152" s="148">
        <v>4972695</v>
      </c>
      <c r="E1152" s="5"/>
      <c r="F1152" s="5"/>
      <c r="G1152" s="148">
        <v>136.5</v>
      </c>
      <c r="H1152" s="148">
        <v>4972695</v>
      </c>
      <c r="I1152" s="5"/>
      <c r="J1152" s="5"/>
      <c r="K1152" s="5"/>
      <c r="L1152" s="5"/>
      <c r="M1152" s="5"/>
      <c r="N1152" s="5"/>
      <c r="O1152" s="5"/>
      <c r="P1152" s="5"/>
      <c r="Q1152" s="3"/>
    </row>
    <row r="1153" spans="1:17" ht="10.5">
      <c r="A1153" s="6" t="s">
        <v>315</v>
      </c>
      <c r="B1153" s="27" t="s">
        <v>649</v>
      </c>
      <c r="C1153" s="148">
        <v>136</v>
      </c>
      <c r="D1153" s="148">
        <v>4954480</v>
      </c>
      <c r="E1153" s="5"/>
      <c r="F1153" s="5"/>
      <c r="G1153" s="148">
        <v>136</v>
      </c>
      <c r="H1153" s="148">
        <v>4954480</v>
      </c>
      <c r="I1153" s="5"/>
      <c r="J1153" s="5"/>
      <c r="K1153" s="5"/>
      <c r="L1153" s="5"/>
      <c r="M1153" s="5"/>
      <c r="N1153" s="5"/>
      <c r="O1153" s="5"/>
      <c r="P1153" s="5"/>
      <c r="Q1153" s="3"/>
    </row>
    <row r="1154" spans="1:17" ht="10.5">
      <c r="A1154" s="6" t="s">
        <v>316</v>
      </c>
      <c r="B1154" s="27" t="s">
        <v>642</v>
      </c>
      <c r="C1154" s="148">
        <v>211.9</v>
      </c>
      <c r="D1154" s="148">
        <v>7719516.999999999</v>
      </c>
      <c r="E1154" s="5"/>
      <c r="F1154" s="5"/>
      <c r="G1154" s="148">
        <v>211.9</v>
      </c>
      <c r="H1154" s="148">
        <v>7719516.999999999</v>
      </c>
      <c r="I1154" s="5"/>
      <c r="J1154" s="5"/>
      <c r="K1154" s="5"/>
      <c r="L1154" s="5"/>
      <c r="M1154" s="5"/>
      <c r="N1154" s="5"/>
      <c r="O1154" s="5"/>
      <c r="P1154" s="5"/>
      <c r="Q1154" s="3"/>
    </row>
    <row r="1155" spans="1:17" ht="10.5">
      <c r="A1155" s="6" t="s">
        <v>317</v>
      </c>
      <c r="B1155" s="27" t="s">
        <v>647</v>
      </c>
      <c r="C1155" s="148">
        <v>162.6</v>
      </c>
      <c r="D1155" s="148">
        <v>5923518.000000001</v>
      </c>
      <c r="E1155" s="5"/>
      <c r="F1155" s="5"/>
      <c r="G1155" s="148">
        <v>162.6</v>
      </c>
      <c r="H1155" s="148">
        <v>5923518.000000001</v>
      </c>
      <c r="I1155" s="5"/>
      <c r="J1155" s="5"/>
      <c r="K1155" s="5"/>
      <c r="L1155" s="5"/>
      <c r="M1155" s="5"/>
      <c r="N1155" s="5"/>
      <c r="O1155" s="5"/>
      <c r="P1155" s="5"/>
      <c r="Q1155" s="3"/>
    </row>
    <row r="1156" spans="1:17" ht="10.5">
      <c r="A1156" s="6" t="s">
        <v>318</v>
      </c>
      <c r="B1156" s="27" t="s">
        <v>650</v>
      </c>
      <c r="C1156" s="148">
        <v>153.5</v>
      </c>
      <c r="D1156" s="148">
        <v>5592005</v>
      </c>
      <c r="E1156" s="5"/>
      <c r="F1156" s="5"/>
      <c r="G1156" s="148">
        <v>153.5</v>
      </c>
      <c r="H1156" s="148">
        <v>5592005</v>
      </c>
      <c r="I1156" s="5"/>
      <c r="J1156" s="5"/>
      <c r="K1156" s="5"/>
      <c r="L1156" s="5"/>
      <c r="M1156" s="5"/>
      <c r="N1156" s="5"/>
      <c r="O1156" s="5"/>
      <c r="P1156" s="5"/>
      <c r="Q1156" s="3"/>
    </row>
    <row r="1157" spans="1:17" ht="10.5">
      <c r="A1157" s="6" t="s">
        <v>319</v>
      </c>
      <c r="B1157" s="27" t="s">
        <v>653</v>
      </c>
      <c r="C1157" s="148">
        <v>147.3</v>
      </c>
      <c r="D1157" s="148">
        <v>5366139</v>
      </c>
      <c r="E1157" s="5"/>
      <c r="F1157" s="5"/>
      <c r="G1157" s="148">
        <v>147.3</v>
      </c>
      <c r="H1157" s="148">
        <v>5366139</v>
      </c>
      <c r="I1157" s="5"/>
      <c r="J1157" s="5"/>
      <c r="K1157" s="5"/>
      <c r="L1157" s="5"/>
      <c r="M1157" s="5"/>
      <c r="N1157" s="5"/>
      <c r="O1157" s="5"/>
      <c r="P1157" s="5"/>
      <c r="Q1157" s="3"/>
    </row>
    <row r="1158" spans="1:17" ht="21">
      <c r="A1158" s="99"/>
      <c r="B1158" s="53" t="s">
        <v>2221</v>
      </c>
      <c r="C1158" s="72"/>
      <c r="D1158" s="72"/>
      <c r="E1158" s="5"/>
      <c r="F1158" s="5"/>
      <c r="G1158" s="72"/>
      <c r="H1158" s="16"/>
      <c r="I1158" s="5"/>
      <c r="J1158" s="5"/>
      <c r="K1158" s="5"/>
      <c r="L1158" s="5"/>
      <c r="M1158" s="5"/>
      <c r="N1158" s="5"/>
      <c r="O1158" s="5"/>
      <c r="P1158" s="5"/>
      <c r="Q1158" s="3"/>
    </row>
    <row r="1159" spans="1:17" ht="21">
      <c r="A1159" s="98"/>
      <c r="B1159" s="30" t="s">
        <v>2284</v>
      </c>
      <c r="C1159" s="72">
        <f>SUM(C1160:C1170)</f>
        <v>2226.6</v>
      </c>
      <c r="D1159" s="72">
        <f>SUM(D1160:D1170)</f>
        <v>81115038</v>
      </c>
      <c r="E1159" s="5"/>
      <c r="F1159" s="5"/>
      <c r="G1159" s="72">
        <f>SUM(G1160:G1170)</f>
        <v>2226.6</v>
      </c>
      <c r="H1159" s="72">
        <f>SUM(H1160:H1170)</f>
        <v>81115038</v>
      </c>
      <c r="I1159" s="5"/>
      <c r="J1159" s="5"/>
      <c r="K1159" s="5"/>
      <c r="L1159" s="5"/>
      <c r="M1159" s="5"/>
      <c r="N1159" s="5"/>
      <c r="O1159" s="5"/>
      <c r="P1159" s="5"/>
      <c r="Q1159" s="3"/>
    </row>
    <row r="1160" spans="1:17" ht="10.5">
      <c r="A1160" s="6" t="s">
        <v>1304</v>
      </c>
      <c r="B1160" s="6" t="s">
        <v>2082</v>
      </c>
      <c r="C1160" s="71">
        <v>206.7</v>
      </c>
      <c r="D1160" s="148">
        <v>7530081</v>
      </c>
      <c r="E1160" s="5"/>
      <c r="F1160" s="5"/>
      <c r="G1160" s="148">
        <v>206.7</v>
      </c>
      <c r="H1160" s="148">
        <v>7530081</v>
      </c>
      <c r="I1160" s="5"/>
      <c r="J1160" s="5"/>
      <c r="K1160" s="5"/>
      <c r="L1160" s="5"/>
      <c r="M1160" s="5"/>
      <c r="N1160" s="5"/>
      <c r="O1160" s="5"/>
      <c r="P1160" s="5"/>
      <c r="Q1160" s="3"/>
    </row>
    <row r="1161" spans="1:17" ht="10.5">
      <c r="A1161" s="6" t="s">
        <v>320</v>
      </c>
      <c r="B1161" s="6" t="s">
        <v>2083</v>
      </c>
      <c r="C1161" s="71">
        <v>195.6</v>
      </c>
      <c r="D1161" s="148">
        <v>7125708.000000001</v>
      </c>
      <c r="E1161" s="5"/>
      <c r="F1161" s="5"/>
      <c r="G1161" s="148">
        <v>195.6</v>
      </c>
      <c r="H1161" s="148">
        <v>7125708.000000001</v>
      </c>
      <c r="I1161" s="5"/>
      <c r="J1161" s="5"/>
      <c r="K1161" s="5"/>
      <c r="L1161" s="5"/>
      <c r="M1161" s="5"/>
      <c r="N1161" s="5"/>
      <c r="O1161" s="5"/>
      <c r="P1161" s="5"/>
      <c r="Q1161" s="3"/>
    </row>
    <row r="1162" spans="1:17" ht="10.5">
      <c r="A1162" s="6" t="s">
        <v>1299</v>
      </c>
      <c r="B1162" s="6" t="s">
        <v>2085</v>
      </c>
      <c r="C1162" s="71">
        <v>216.6</v>
      </c>
      <c r="D1162" s="148">
        <v>7890738</v>
      </c>
      <c r="E1162" s="5"/>
      <c r="F1162" s="5"/>
      <c r="G1162" s="148">
        <v>216.6</v>
      </c>
      <c r="H1162" s="148">
        <v>7890738</v>
      </c>
      <c r="I1162" s="5"/>
      <c r="J1162" s="5"/>
      <c r="K1162" s="5"/>
      <c r="L1162" s="5"/>
      <c r="M1162" s="5"/>
      <c r="N1162" s="5"/>
      <c r="O1162" s="5"/>
      <c r="P1162" s="5"/>
      <c r="Q1162" s="3"/>
    </row>
    <row r="1163" spans="1:17" ht="10.5">
      <c r="A1163" s="6" t="s">
        <v>1300</v>
      </c>
      <c r="B1163" s="6" t="s">
        <v>2086</v>
      </c>
      <c r="C1163" s="71">
        <v>197.4</v>
      </c>
      <c r="D1163" s="148">
        <v>7191282</v>
      </c>
      <c r="E1163" s="5"/>
      <c r="F1163" s="5"/>
      <c r="G1163" s="148">
        <v>197.4</v>
      </c>
      <c r="H1163" s="148">
        <v>7191282</v>
      </c>
      <c r="I1163" s="5"/>
      <c r="J1163" s="5"/>
      <c r="K1163" s="5"/>
      <c r="L1163" s="5"/>
      <c r="M1163" s="5"/>
      <c r="N1163" s="5"/>
      <c r="O1163" s="5"/>
      <c r="P1163" s="5"/>
      <c r="Q1163" s="3"/>
    </row>
    <row r="1164" spans="1:17" ht="10.5">
      <c r="A1164" s="6" t="s">
        <v>321</v>
      </c>
      <c r="B1164" s="6" t="s">
        <v>2087</v>
      </c>
      <c r="C1164" s="71">
        <v>176.7</v>
      </c>
      <c r="D1164" s="148">
        <v>6437181</v>
      </c>
      <c r="E1164" s="5"/>
      <c r="F1164" s="5"/>
      <c r="G1164" s="148">
        <v>176.7</v>
      </c>
      <c r="H1164" s="148">
        <v>6437181</v>
      </c>
      <c r="I1164" s="5"/>
      <c r="J1164" s="5"/>
      <c r="K1164" s="5"/>
      <c r="L1164" s="5"/>
      <c r="M1164" s="5"/>
      <c r="N1164" s="5"/>
      <c r="O1164" s="5"/>
      <c r="P1164" s="5"/>
      <c r="Q1164" s="3"/>
    </row>
    <row r="1165" spans="1:17" ht="10.5">
      <c r="A1165" s="6" t="s">
        <v>322</v>
      </c>
      <c r="B1165" s="6" t="s">
        <v>941</v>
      </c>
      <c r="C1165" s="71">
        <v>166.4</v>
      </c>
      <c r="D1165" s="148">
        <v>6061952</v>
      </c>
      <c r="E1165" s="5"/>
      <c r="F1165" s="5"/>
      <c r="G1165" s="148">
        <v>166.4</v>
      </c>
      <c r="H1165" s="148">
        <v>6061952</v>
      </c>
      <c r="I1165" s="5"/>
      <c r="J1165" s="5"/>
      <c r="K1165" s="5"/>
      <c r="L1165" s="5"/>
      <c r="M1165" s="5"/>
      <c r="N1165" s="5"/>
      <c r="O1165" s="5"/>
      <c r="P1165" s="5"/>
      <c r="Q1165" s="3"/>
    </row>
    <row r="1166" spans="1:17" ht="10.5">
      <c r="A1166" s="6" t="s">
        <v>323</v>
      </c>
      <c r="B1166" s="6" t="s">
        <v>1177</v>
      </c>
      <c r="C1166" s="71">
        <v>174.6</v>
      </c>
      <c r="D1166" s="148">
        <v>6360678</v>
      </c>
      <c r="E1166" s="5"/>
      <c r="F1166" s="5"/>
      <c r="G1166" s="148">
        <v>174.6</v>
      </c>
      <c r="H1166" s="148">
        <v>6360678</v>
      </c>
      <c r="I1166" s="5"/>
      <c r="J1166" s="5"/>
      <c r="K1166" s="5"/>
      <c r="L1166" s="5"/>
      <c r="M1166" s="5"/>
      <c r="N1166" s="5"/>
      <c r="O1166" s="5"/>
      <c r="P1166" s="5"/>
      <c r="Q1166" s="3"/>
    </row>
    <row r="1167" spans="1:17" ht="10.5">
      <c r="A1167" s="6" t="s">
        <v>324</v>
      </c>
      <c r="B1167" s="6" t="s">
        <v>1178</v>
      </c>
      <c r="C1167" s="71">
        <v>200.7</v>
      </c>
      <c r="D1167" s="148">
        <v>7311501</v>
      </c>
      <c r="E1167" s="5"/>
      <c r="F1167" s="5"/>
      <c r="G1167" s="148">
        <v>200.7</v>
      </c>
      <c r="H1167" s="148">
        <v>7311501</v>
      </c>
      <c r="I1167" s="5"/>
      <c r="J1167" s="5"/>
      <c r="K1167" s="5"/>
      <c r="L1167" s="5"/>
      <c r="M1167" s="5"/>
      <c r="N1167" s="5"/>
      <c r="O1167" s="5"/>
      <c r="P1167" s="5"/>
      <c r="Q1167" s="3"/>
    </row>
    <row r="1168" spans="1:17" ht="10.5">
      <c r="A1168" s="6" t="s">
        <v>325</v>
      </c>
      <c r="B1168" s="6" t="s">
        <v>1181</v>
      </c>
      <c r="C1168" s="71">
        <v>325.7</v>
      </c>
      <c r="D1168" s="148">
        <v>11865251</v>
      </c>
      <c r="E1168" s="5"/>
      <c r="F1168" s="5"/>
      <c r="G1168" s="148">
        <v>325.7</v>
      </c>
      <c r="H1168" s="148">
        <v>11865251</v>
      </c>
      <c r="I1168" s="5"/>
      <c r="J1168" s="5"/>
      <c r="K1168" s="5"/>
      <c r="L1168" s="5"/>
      <c r="M1168" s="5"/>
      <c r="N1168" s="5"/>
      <c r="O1168" s="5"/>
      <c r="P1168" s="5"/>
      <c r="Q1168" s="3"/>
    </row>
    <row r="1169" spans="1:17" ht="10.5">
      <c r="A1169" s="6" t="s">
        <v>326</v>
      </c>
      <c r="B1169" s="6" t="s">
        <v>1183</v>
      </c>
      <c r="C1169" s="71">
        <v>165.3</v>
      </c>
      <c r="D1169" s="148">
        <v>6021879</v>
      </c>
      <c r="E1169" s="5"/>
      <c r="F1169" s="5"/>
      <c r="G1169" s="148">
        <v>165.3</v>
      </c>
      <c r="H1169" s="148">
        <v>6021879</v>
      </c>
      <c r="I1169" s="5"/>
      <c r="J1169" s="5"/>
      <c r="K1169" s="5"/>
      <c r="L1169" s="5"/>
      <c r="M1169" s="5"/>
      <c r="N1169" s="5"/>
      <c r="O1169" s="5"/>
      <c r="P1169" s="5"/>
      <c r="Q1169" s="3"/>
    </row>
    <row r="1170" spans="1:17" ht="10.5">
      <c r="A1170" s="6" t="s">
        <v>327</v>
      </c>
      <c r="B1170" s="6" t="s">
        <v>1184</v>
      </c>
      <c r="C1170" s="71">
        <v>200.9</v>
      </c>
      <c r="D1170" s="148">
        <v>7318787</v>
      </c>
      <c r="E1170" s="5"/>
      <c r="F1170" s="5"/>
      <c r="G1170" s="148">
        <v>200.9</v>
      </c>
      <c r="H1170" s="148">
        <v>7318787</v>
      </c>
      <c r="I1170" s="5"/>
      <c r="J1170" s="5"/>
      <c r="K1170" s="5"/>
      <c r="L1170" s="5"/>
      <c r="M1170" s="5"/>
      <c r="N1170" s="5"/>
      <c r="O1170" s="5"/>
      <c r="P1170" s="5"/>
      <c r="Q1170" s="3"/>
    </row>
    <row r="1171" spans="1:17" ht="10.5">
      <c r="A1171" s="99"/>
      <c r="B1171" s="53" t="s">
        <v>854</v>
      </c>
      <c r="C1171" s="72"/>
      <c r="D1171" s="72"/>
      <c r="E1171" s="5"/>
      <c r="F1171" s="5"/>
      <c r="G1171" s="72"/>
      <c r="H1171" s="16"/>
      <c r="I1171" s="5"/>
      <c r="J1171" s="5"/>
      <c r="K1171" s="5"/>
      <c r="L1171" s="5"/>
      <c r="M1171" s="5"/>
      <c r="N1171" s="5"/>
      <c r="O1171" s="5"/>
      <c r="P1171" s="5"/>
      <c r="Q1171" s="3"/>
    </row>
    <row r="1172" spans="1:17" ht="21">
      <c r="A1172" s="100"/>
      <c r="B1172" s="12" t="s">
        <v>1413</v>
      </c>
      <c r="C1172" s="11"/>
      <c r="D1172" s="11"/>
      <c r="E1172" s="5"/>
      <c r="F1172" s="5"/>
      <c r="G1172" s="11"/>
      <c r="H1172" s="16"/>
      <c r="I1172" s="5"/>
      <c r="J1172" s="5"/>
      <c r="K1172" s="5"/>
      <c r="L1172" s="5"/>
      <c r="M1172" s="5"/>
      <c r="N1172" s="5"/>
      <c r="O1172" s="5"/>
      <c r="P1172" s="5"/>
      <c r="Q1172" s="3"/>
    </row>
    <row r="1173" spans="1:17" ht="21">
      <c r="A1173" s="31"/>
      <c r="B1173" s="1" t="s">
        <v>2213</v>
      </c>
      <c r="C1173" s="11">
        <f>SUM(C1174:C1174)</f>
        <v>105.5</v>
      </c>
      <c r="D1173" s="11">
        <f>SUM(D1174:D1174)</f>
        <v>3843365</v>
      </c>
      <c r="E1173" s="11"/>
      <c r="F1173" s="11"/>
      <c r="G1173" s="11"/>
      <c r="H1173" s="11"/>
      <c r="I1173" s="11">
        <f>SUM(I1174:I1174)</f>
        <v>105.5</v>
      </c>
      <c r="J1173" s="11">
        <f>SUM(J1174:J1174)</f>
        <v>3843365</v>
      </c>
      <c r="K1173" s="5"/>
      <c r="L1173" s="5"/>
      <c r="M1173" s="5"/>
      <c r="N1173" s="5"/>
      <c r="O1173" s="5"/>
      <c r="P1173" s="5"/>
      <c r="Q1173" s="3"/>
    </row>
    <row r="1174" spans="1:17" ht="10.5">
      <c r="A1174" s="98">
        <v>123</v>
      </c>
      <c r="B1174" s="27" t="s">
        <v>374</v>
      </c>
      <c r="C1174" s="148">
        <v>105.5</v>
      </c>
      <c r="D1174" s="148">
        <v>3843365</v>
      </c>
      <c r="E1174" s="5"/>
      <c r="F1174" s="5"/>
      <c r="G1174" s="148"/>
      <c r="H1174" s="148"/>
      <c r="I1174" s="148">
        <v>105.5</v>
      </c>
      <c r="J1174" s="148">
        <v>3843365</v>
      </c>
      <c r="K1174" s="5"/>
      <c r="L1174" s="5"/>
      <c r="M1174" s="5"/>
      <c r="N1174" s="5"/>
      <c r="O1174" s="5"/>
      <c r="P1174" s="5"/>
      <c r="Q1174" s="3"/>
    </row>
    <row r="1175" spans="1:17" ht="21">
      <c r="A1175" s="99"/>
      <c r="B1175" s="29" t="s">
        <v>1379</v>
      </c>
      <c r="C1175" s="72"/>
      <c r="D1175" s="72"/>
      <c r="E1175" s="5"/>
      <c r="F1175" s="5"/>
      <c r="G1175" s="72"/>
      <c r="H1175" s="16"/>
      <c r="I1175" s="5"/>
      <c r="J1175" s="5"/>
      <c r="K1175" s="5"/>
      <c r="L1175" s="5"/>
      <c r="M1175" s="5"/>
      <c r="N1175" s="5"/>
      <c r="O1175" s="5"/>
      <c r="P1175" s="5"/>
      <c r="Q1175" s="3"/>
    </row>
    <row r="1176" spans="1:17" ht="21">
      <c r="A1176" s="98"/>
      <c r="B1176" s="30" t="s">
        <v>2213</v>
      </c>
      <c r="C1176" s="72">
        <f>SUM(C1177)</f>
        <v>434.8</v>
      </c>
      <c r="D1176" s="72">
        <f>SUM(D1177)</f>
        <v>15839764</v>
      </c>
      <c r="E1176" s="5"/>
      <c r="F1176" s="5"/>
      <c r="G1176" s="72">
        <f>SUM(G1177)</f>
        <v>434.8</v>
      </c>
      <c r="H1176" s="72">
        <f>SUM(H1177)</f>
        <v>15839764</v>
      </c>
      <c r="I1176" s="5"/>
      <c r="J1176" s="5"/>
      <c r="K1176" s="5"/>
      <c r="L1176" s="5"/>
      <c r="M1176" s="5"/>
      <c r="N1176" s="5"/>
      <c r="O1176" s="5"/>
      <c r="P1176" s="5"/>
      <c r="Q1176" s="3"/>
    </row>
    <row r="1177" spans="1:17" ht="10.5">
      <c r="A1177" s="98">
        <v>124</v>
      </c>
      <c r="B1177" s="27" t="s">
        <v>2157</v>
      </c>
      <c r="C1177" s="148">
        <v>434.8</v>
      </c>
      <c r="D1177" s="148">
        <v>15839764</v>
      </c>
      <c r="E1177" s="5"/>
      <c r="F1177" s="5"/>
      <c r="G1177" s="148">
        <v>434.8</v>
      </c>
      <c r="H1177" s="148">
        <v>15839764</v>
      </c>
      <c r="I1177" s="5"/>
      <c r="J1177" s="5"/>
      <c r="K1177" s="5"/>
      <c r="L1177" s="5"/>
      <c r="M1177" s="5"/>
      <c r="N1177" s="5"/>
      <c r="O1177" s="5"/>
      <c r="P1177" s="5"/>
      <c r="Q1177" s="3"/>
    </row>
    <row r="1178" spans="1:17" ht="21">
      <c r="A1178" s="98"/>
      <c r="B1178" s="53" t="s">
        <v>240</v>
      </c>
      <c r="C1178" s="72"/>
      <c r="D1178" s="72"/>
      <c r="E1178" s="5"/>
      <c r="F1178" s="5"/>
      <c r="G1178" s="72"/>
      <c r="H1178" s="16"/>
      <c r="I1178" s="5"/>
      <c r="J1178" s="5"/>
      <c r="K1178" s="5"/>
      <c r="L1178" s="5"/>
      <c r="M1178" s="5"/>
      <c r="N1178" s="5"/>
      <c r="O1178" s="5"/>
      <c r="P1178" s="5"/>
      <c r="Q1178" s="3"/>
    </row>
    <row r="1179" spans="1:17" ht="21">
      <c r="A1179" s="98"/>
      <c r="B1179" s="30" t="s">
        <v>2285</v>
      </c>
      <c r="C1179" s="72">
        <f>SUM(C1180:C1187)</f>
        <v>2766.61</v>
      </c>
      <c r="D1179" s="72">
        <f>SUM(D1180:D1187)</f>
        <v>100787602.3</v>
      </c>
      <c r="E1179" s="5"/>
      <c r="F1179" s="5"/>
      <c r="G1179" s="72">
        <f>SUM(G1180:G1187)</f>
        <v>2766.61</v>
      </c>
      <c r="H1179" s="72">
        <f>SUM(H1180:H1187)</f>
        <v>100787602.3</v>
      </c>
      <c r="I1179" s="5"/>
      <c r="J1179" s="5"/>
      <c r="K1179" s="5"/>
      <c r="L1179" s="5"/>
      <c r="M1179" s="5"/>
      <c r="N1179" s="5"/>
      <c r="O1179" s="5"/>
      <c r="P1179" s="5"/>
      <c r="Q1179" s="3"/>
    </row>
    <row r="1180" spans="1:17" ht="10.5">
      <c r="A1180" s="6" t="s">
        <v>330</v>
      </c>
      <c r="B1180" s="6" t="s">
        <v>1215</v>
      </c>
      <c r="C1180" s="148">
        <v>503.6</v>
      </c>
      <c r="D1180" s="148">
        <v>18346148</v>
      </c>
      <c r="E1180" s="5"/>
      <c r="F1180" s="5"/>
      <c r="G1180" s="148">
        <v>503.6</v>
      </c>
      <c r="H1180" s="148">
        <v>18346148</v>
      </c>
      <c r="I1180" s="5"/>
      <c r="J1180" s="5"/>
      <c r="K1180" s="5"/>
      <c r="L1180" s="5"/>
      <c r="M1180" s="5"/>
      <c r="N1180" s="5"/>
      <c r="O1180" s="5"/>
      <c r="P1180" s="5"/>
      <c r="Q1180" s="3"/>
    </row>
    <row r="1181" spans="1:17" ht="10.5">
      <c r="A1181" s="6" t="s">
        <v>331</v>
      </c>
      <c r="B1181" s="6" t="s">
        <v>840</v>
      </c>
      <c r="C1181" s="148">
        <v>364.95</v>
      </c>
      <c r="D1181" s="148">
        <v>13295128.5</v>
      </c>
      <c r="E1181" s="5"/>
      <c r="F1181" s="5"/>
      <c r="G1181" s="148">
        <v>364.95</v>
      </c>
      <c r="H1181" s="148">
        <v>13295128.5</v>
      </c>
      <c r="I1181" s="5"/>
      <c r="J1181" s="5"/>
      <c r="K1181" s="5"/>
      <c r="L1181" s="5"/>
      <c r="M1181" s="5"/>
      <c r="N1181" s="5"/>
      <c r="O1181" s="5"/>
      <c r="P1181" s="5"/>
      <c r="Q1181" s="3"/>
    </row>
    <row r="1182" spans="1:17" ht="10.5">
      <c r="A1182" s="6" t="s">
        <v>332</v>
      </c>
      <c r="B1182" s="6" t="s">
        <v>1214</v>
      </c>
      <c r="C1182" s="148">
        <v>561.75</v>
      </c>
      <c r="D1182" s="148">
        <v>20464552.5</v>
      </c>
      <c r="E1182" s="5"/>
      <c r="F1182" s="5"/>
      <c r="G1182" s="148">
        <v>561.75</v>
      </c>
      <c r="H1182" s="148">
        <v>20464552.5</v>
      </c>
      <c r="I1182" s="5"/>
      <c r="J1182" s="5"/>
      <c r="K1182" s="5"/>
      <c r="L1182" s="5"/>
      <c r="M1182" s="5"/>
      <c r="N1182" s="5"/>
      <c r="O1182" s="5"/>
      <c r="P1182" s="5"/>
      <c r="Q1182" s="3"/>
    </row>
    <row r="1183" spans="1:17" ht="10.5">
      <c r="A1183" s="6" t="s">
        <v>333</v>
      </c>
      <c r="B1183" s="6" t="s">
        <v>1217</v>
      </c>
      <c r="C1183" s="148">
        <v>34.3</v>
      </c>
      <c r="D1183" s="148">
        <v>1249549</v>
      </c>
      <c r="E1183" s="5"/>
      <c r="F1183" s="5"/>
      <c r="G1183" s="148">
        <v>34.3</v>
      </c>
      <c r="H1183" s="148">
        <v>1249549</v>
      </c>
      <c r="I1183" s="5"/>
      <c r="J1183" s="5"/>
      <c r="K1183" s="5"/>
      <c r="L1183" s="5"/>
      <c r="M1183" s="5"/>
      <c r="N1183" s="5"/>
      <c r="O1183" s="5"/>
      <c r="P1183" s="5"/>
      <c r="Q1183" s="3"/>
    </row>
    <row r="1184" spans="1:17" ht="10.5">
      <c r="A1184" s="6" t="s">
        <v>1306</v>
      </c>
      <c r="B1184" s="6" t="s">
        <v>1218</v>
      </c>
      <c r="C1184" s="148">
        <v>150.9</v>
      </c>
      <c r="D1184" s="148">
        <v>5497287</v>
      </c>
      <c r="E1184" s="5"/>
      <c r="F1184" s="5"/>
      <c r="G1184" s="148">
        <v>150.9</v>
      </c>
      <c r="H1184" s="148">
        <v>5497287</v>
      </c>
      <c r="I1184" s="5"/>
      <c r="J1184" s="5"/>
      <c r="K1184" s="5"/>
      <c r="L1184" s="5"/>
      <c r="M1184" s="5"/>
      <c r="N1184" s="5"/>
      <c r="O1184" s="5"/>
      <c r="P1184" s="5"/>
      <c r="Q1184" s="3"/>
    </row>
    <row r="1185" spans="1:17" ht="10.5">
      <c r="A1185" s="6" t="s">
        <v>334</v>
      </c>
      <c r="B1185" s="6" t="s">
        <v>1220</v>
      </c>
      <c r="C1185" s="148">
        <v>584.55</v>
      </c>
      <c r="D1185" s="148">
        <v>21295156.5</v>
      </c>
      <c r="E1185" s="5"/>
      <c r="F1185" s="5"/>
      <c r="G1185" s="148">
        <v>584.55</v>
      </c>
      <c r="H1185" s="148">
        <v>21295156.5</v>
      </c>
      <c r="I1185" s="5"/>
      <c r="J1185" s="5"/>
      <c r="K1185" s="5"/>
      <c r="L1185" s="5"/>
      <c r="M1185" s="5"/>
      <c r="N1185" s="5"/>
      <c r="O1185" s="5"/>
      <c r="P1185" s="5"/>
      <c r="Q1185" s="3"/>
    </row>
    <row r="1186" spans="1:17" ht="10.5">
      <c r="A1186" s="6" t="s">
        <v>793</v>
      </c>
      <c r="B1186" s="6" t="s">
        <v>1221</v>
      </c>
      <c r="C1186" s="148">
        <v>458.42</v>
      </c>
      <c r="D1186" s="148">
        <v>16700240.600000001</v>
      </c>
      <c r="E1186" s="5"/>
      <c r="F1186" s="5"/>
      <c r="G1186" s="148">
        <v>458.42</v>
      </c>
      <c r="H1186" s="148">
        <v>16700240.600000001</v>
      </c>
      <c r="I1186" s="5"/>
      <c r="J1186" s="5"/>
      <c r="K1186" s="5"/>
      <c r="L1186" s="5"/>
      <c r="M1186" s="5"/>
      <c r="N1186" s="5"/>
      <c r="O1186" s="5"/>
      <c r="P1186" s="5"/>
      <c r="Q1186" s="3"/>
    </row>
    <row r="1187" spans="1:17" ht="10.5">
      <c r="A1187" s="6" t="s">
        <v>125</v>
      </c>
      <c r="B1187" s="6" t="s">
        <v>1222</v>
      </c>
      <c r="C1187" s="148">
        <v>108.14</v>
      </c>
      <c r="D1187" s="148">
        <v>3939540.2</v>
      </c>
      <c r="E1187" s="5"/>
      <c r="F1187" s="5"/>
      <c r="G1187" s="148">
        <v>108.14</v>
      </c>
      <c r="H1187" s="148">
        <v>3939540.2</v>
      </c>
      <c r="I1187" s="5"/>
      <c r="J1187" s="5"/>
      <c r="K1187" s="5"/>
      <c r="L1187" s="5"/>
      <c r="M1187" s="5"/>
      <c r="N1187" s="5"/>
      <c r="O1187" s="5"/>
      <c r="P1187" s="5"/>
      <c r="Q1187" s="3"/>
    </row>
    <row r="1188" spans="1:17" ht="21">
      <c r="A1188" s="31"/>
      <c r="B1188" s="29" t="s">
        <v>1099</v>
      </c>
      <c r="C1188" s="72"/>
      <c r="D1188" s="72"/>
      <c r="E1188" s="5"/>
      <c r="F1188" s="5"/>
      <c r="G1188" s="72"/>
      <c r="H1188" s="16"/>
      <c r="I1188" s="5"/>
      <c r="J1188" s="5"/>
      <c r="K1188" s="5"/>
      <c r="L1188" s="5"/>
      <c r="M1188" s="5"/>
      <c r="N1188" s="5"/>
      <c r="O1188" s="5"/>
      <c r="P1188" s="5"/>
      <c r="Q1188" s="3"/>
    </row>
    <row r="1189" spans="1:17" ht="21">
      <c r="A1189" s="98"/>
      <c r="B1189" s="30" t="s">
        <v>2282</v>
      </c>
      <c r="C1189" s="90">
        <f>SUM(C1190:C1192)</f>
        <v>455.7</v>
      </c>
      <c r="D1189" s="72">
        <f>SUM(D1190:D1192)</f>
        <v>16601151</v>
      </c>
      <c r="E1189" s="5"/>
      <c r="F1189" s="5"/>
      <c r="G1189" s="90">
        <f>SUM(G1190:G1192)</f>
        <v>455.7</v>
      </c>
      <c r="H1189" s="72">
        <f>SUM(H1190:H1192)</f>
        <v>16601151</v>
      </c>
      <c r="I1189" s="5"/>
      <c r="J1189" s="5"/>
      <c r="K1189" s="5"/>
      <c r="L1189" s="5"/>
      <c r="M1189" s="5"/>
      <c r="N1189" s="5"/>
      <c r="O1189" s="5"/>
      <c r="P1189" s="5"/>
      <c r="Q1189" s="3"/>
    </row>
    <row r="1190" spans="1:17" ht="10.5">
      <c r="A1190" s="6" t="s">
        <v>335</v>
      </c>
      <c r="B1190" s="27" t="s">
        <v>1100</v>
      </c>
      <c r="C1190" s="148">
        <v>247.5</v>
      </c>
      <c r="D1190" s="148">
        <v>9016425</v>
      </c>
      <c r="E1190" s="5"/>
      <c r="F1190" s="5"/>
      <c r="G1190" s="148">
        <v>247.5</v>
      </c>
      <c r="H1190" s="148">
        <v>9016425</v>
      </c>
      <c r="I1190" s="5"/>
      <c r="J1190" s="5"/>
      <c r="K1190" s="5"/>
      <c r="L1190" s="5"/>
      <c r="M1190" s="5"/>
      <c r="N1190" s="5"/>
      <c r="O1190" s="5"/>
      <c r="P1190" s="5"/>
      <c r="Q1190" s="3"/>
    </row>
    <row r="1191" spans="1:17" ht="11.25" customHeight="1">
      <c r="A1191" s="6" t="s">
        <v>336</v>
      </c>
      <c r="B1191" s="27" t="s">
        <v>801</v>
      </c>
      <c r="C1191" s="148">
        <v>106.5</v>
      </c>
      <c r="D1191" s="148">
        <v>3879795</v>
      </c>
      <c r="E1191" s="5"/>
      <c r="F1191" s="5"/>
      <c r="G1191" s="148">
        <v>106.5</v>
      </c>
      <c r="H1191" s="148">
        <v>3879795</v>
      </c>
      <c r="I1191" s="5"/>
      <c r="J1191" s="5"/>
      <c r="K1191" s="5"/>
      <c r="L1191" s="5"/>
      <c r="M1191" s="5"/>
      <c r="N1191" s="5"/>
      <c r="O1191" s="5"/>
      <c r="P1191" s="5"/>
      <c r="Q1191" s="3"/>
    </row>
    <row r="1192" spans="1:17" ht="10.5">
      <c r="A1192" s="6" t="s">
        <v>337</v>
      </c>
      <c r="B1192" s="27" t="s">
        <v>1101</v>
      </c>
      <c r="C1192" s="148">
        <v>101.7</v>
      </c>
      <c r="D1192" s="148">
        <v>3704931</v>
      </c>
      <c r="E1192" s="5"/>
      <c r="F1192" s="5"/>
      <c r="G1192" s="148">
        <v>101.7</v>
      </c>
      <c r="H1192" s="148">
        <v>3704931</v>
      </c>
      <c r="I1192" s="5"/>
      <c r="J1192" s="5"/>
      <c r="K1192" s="5"/>
      <c r="L1192" s="5"/>
      <c r="M1192" s="5"/>
      <c r="N1192" s="5"/>
      <c r="O1192" s="5"/>
      <c r="P1192" s="5"/>
      <c r="Q1192" s="3"/>
    </row>
    <row r="1193" spans="1:17" ht="21">
      <c r="A1193" s="98"/>
      <c r="B1193" s="12" t="s">
        <v>1471</v>
      </c>
      <c r="C1193" s="148"/>
      <c r="D1193" s="148"/>
      <c r="E1193" s="5"/>
      <c r="F1193" s="5"/>
      <c r="G1193" s="148"/>
      <c r="H1193" s="148"/>
      <c r="I1193" s="5"/>
      <c r="J1193" s="5"/>
      <c r="K1193" s="5"/>
      <c r="L1193" s="5"/>
      <c r="M1193" s="5"/>
      <c r="N1193" s="5"/>
      <c r="O1193" s="5"/>
      <c r="P1193" s="5"/>
      <c r="Q1193" s="3"/>
    </row>
    <row r="1194" spans="1:17" ht="21">
      <c r="A1194" s="98"/>
      <c r="B1194" s="1" t="s">
        <v>2284</v>
      </c>
      <c r="C1194" s="148">
        <f>SUM(C1195:C1205)</f>
        <v>1718.9</v>
      </c>
      <c r="D1194" s="148">
        <f>SUM(D1195:D1205)</f>
        <v>62619527</v>
      </c>
      <c r="E1194" s="148"/>
      <c r="F1194" s="148"/>
      <c r="G1194" s="148">
        <f>SUM(G1195:G1205)</f>
        <v>1718.9</v>
      </c>
      <c r="H1194" s="148">
        <f>SUM(H1195:H1205)</f>
        <v>62619527</v>
      </c>
      <c r="I1194" s="148"/>
      <c r="J1194" s="148"/>
      <c r="K1194" s="148"/>
      <c r="L1194" s="148"/>
      <c r="M1194" s="148"/>
      <c r="N1194" s="148"/>
      <c r="O1194" s="148"/>
      <c r="P1194" s="148"/>
      <c r="Q1194" s="3"/>
    </row>
    <row r="1195" spans="1:17" ht="10.5">
      <c r="A1195" s="6" t="s">
        <v>338</v>
      </c>
      <c r="B1195" s="1" t="s">
        <v>1316</v>
      </c>
      <c r="C1195" s="148">
        <v>191.9</v>
      </c>
      <c r="D1195" s="148">
        <v>6990917</v>
      </c>
      <c r="E1195" s="5"/>
      <c r="F1195" s="5"/>
      <c r="G1195" s="148">
        <v>191.9</v>
      </c>
      <c r="H1195" s="148">
        <v>6990917</v>
      </c>
      <c r="I1195" s="5"/>
      <c r="J1195" s="5"/>
      <c r="K1195" s="5"/>
      <c r="L1195" s="5"/>
      <c r="M1195" s="5"/>
      <c r="N1195" s="5"/>
      <c r="O1195" s="5"/>
      <c r="P1195" s="5"/>
      <c r="Q1195" s="3"/>
    </row>
    <row r="1196" spans="1:17" ht="10.5">
      <c r="A1196" s="6" t="s">
        <v>339</v>
      </c>
      <c r="B1196" s="1" t="s">
        <v>1318</v>
      </c>
      <c r="C1196" s="148">
        <v>210.7</v>
      </c>
      <c r="D1196" s="148">
        <v>7675801</v>
      </c>
      <c r="E1196" s="5"/>
      <c r="F1196" s="5"/>
      <c r="G1196" s="148">
        <v>210.7</v>
      </c>
      <c r="H1196" s="148">
        <v>7675801</v>
      </c>
      <c r="I1196" s="5"/>
      <c r="J1196" s="5"/>
      <c r="K1196" s="5"/>
      <c r="L1196" s="5"/>
      <c r="M1196" s="5"/>
      <c r="N1196" s="5"/>
      <c r="O1196" s="5"/>
      <c r="P1196" s="5"/>
      <c r="Q1196" s="3"/>
    </row>
    <row r="1197" spans="1:17" ht="10.5">
      <c r="A1197" s="6" t="s">
        <v>340</v>
      </c>
      <c r="B1197" s="1" t="s">
        <v>1319</v>
      </c>
      <c r="C1197" s="148">
        <v>128.3</v>
      </c>
      <c r="D1197" s="148">
        <v>4673969</v>
      </c>
      <c r="E1197" s="5"/>
      <c r="F1197" s="5"/>
      <c r="G1197" s="148">
        <v>128.3</v>
      </c>
      <c r="H1197" s="148">
        <v>4673969</v>
      </c>
      <c r="I1197" s="5"/>
      <c r="J1197" s="5"/>
      <c r="K1197" s="5"/>
      <c r="L1197" s="5"/>
      <c r="M1197" s="5"/>
      <c r="N1197" s="5"/>
      <c r="O1197" s="5"/>
      <c r="P1197" s="5"/>
      <c r="Q1197" s="3"/>
    </row>
    <row r="1198" spans="1:17" ht="10.5">
      <c r="A1198" s="6" t="s">
        <v>341</v>
      </c>
      <c r="B1198" s="1" t="s">
        <v>1320</v>
      </c>
      <c r="C1198" s="148">
        <v>123.1</v>
      </c>
      <c r="D1198" s="148">
        <v>4484533</v>
      </c>
      <c r="E1198" s="5"/>
      <c r="F1198" s="5"/>
      <c r="G1198" s="148">
        <v>123.1</v>
      </c>
      <c r="H1198" s="148">
        <v>4484533</v>
      </c>
      <c r="I1198" s="5"/>
      <c r="J1198" s="5"/>
      <c r="K1198" s="5"/>
      <c r="L1198" s="5"/>
      <c r="M1198" s="5"/>
      <c r="N1198" s="5"/>
      <c r="O1198" s="5"/>
      <c r="P1198" s="5"/>
      <c r="Q1198" s="3"/>
    </row>
    <row r="1199" spans="1:17" ht="10.5">
      <c r="A1199" s="6" t="s">
        <v>342</v>
      </c>
      <c r="B1199" s="1" t="s">
        <v>1326</v>
      </c>
      <c r="C1199" s="148">
        <v>113</v>
      </c>
      <c r="D1199" s="148">
        <v>4116590</v>
      </c>
      <c r="E1199" s="5"/>
      <c r="F1199" s="5"/>
      <c r="G1199" s="148">
        <v>113</v>
      </c>
      <c r="H1199" s="148">
        <v>4116590</v>
      </c>
      <c r="I1199" s="5"/>
      <c r="J1199" s="5"/>
      <c r="K1199" s="5"/>
      <c r="L1199" s="5"/>
      <c r="M1199" s="5"/>
      <c r="N1199" s="5"/>
      <c r="O1199" s="5"/>
      <c r="P1199" s="5"/>
      <c r="Q1199" s="3"/>
    </row>
    <row r="1200" spans="1:17" ht="10.5">
      <c r="A1200" s="6" t="s">
        <v>1380</v>
      </c>
      <c r="B1200" s="1" t="s">
        <v>1322</v>
      </c>
      <c r="C1200" s="148">
        <v>209</v>
      </c>
      <c r="D1200" s="148">
        <v>7613870</v>
      </c>
      <c r="E1200" s="5"/>
      <c r="F1200" s="5"/>
      <c r="G1200" s="148">
        <v>209</v>
      </c>
      <c r="H1200" s="148">
        <v>7613870</v>
      </c>
      <c r="I1200" s="5"/>
      <c r="J1200" s="5"/>
      <c r="K1200" s="5"/>
      <c r="L1200" s="5"/>
      <c r="M1200" s="5"/>
      <c r="N1200" s="5"/>
      <c r="O1200" s="5"/>
      <c r="P1200" s="5"/>
      <c r="Q1200" s="3"/>
    </row>
    <row r="1201" spans="1:17" ht="10.5">
      <c r="A1201" s="6" t="s">
        <v>343</v>
      </c>
      <c r="B1201" s="1" t="s">
        <v>1323</v>
      </c>
      <c r="C1201" s="148">
        <v>142.8</v>
      </c>
      <c r="D1201" s="148">
        <v>5202204</v>
      </c>
      <c r="E1201" s="5"/>
      <c r="F1201" s="5"/>
      <c r="G1201" s="148">
        <v>142.8</v>
      </c>
      <c r="H1201" s="148">
        <v>5202204</v>
      </c>
      <c r="I1201" s="5"/>
      <c r="J1201" s="5"/>
      <c r="K1201" s="5"/>
      <c r="L1201" s="5"/>
      <c r="M1201" s="5"/>
      <c r="N1201" s="5"/>
      <c r="O1201" s="5"/>
      <c r="P1201" s="5"/>
      <c r="Q1201" s="3"/>
    </row>
    <row r="1202" spans="1:17" ht="10.5">
      <c r="A1202" s="6" t="s">
        <v>344</v>
      </c>
      <c r="B1202" s="1" t="s">
        <v>1324</v>
      </c>
      <c r="C1202" s="148">
        <v>188.3</v>
      </c>
      <c r="D1202" s="148">
        <v>6859769</v>
      </c>
      <c r="E1202" s="5"/>
      <c r="F1202" s="5"/>
      <c r="G1202" s="148">
        <v>188.3</v>
      </c>
      <c r="H1202" s="148">
        <v>6859769</v>
      </c>
      <c r="I1202" s="5"/>
      <c r="J1202" s="5"/>
      <c r="K1202" s="5"/>
      <c r="L1202" s="5"/>
      <c r="M1202" s="5"/>
      <c r="N1202" s="5"/>
      <c r="O1202" s="5"/>
      <c r="P1202" s="5"/>
      <c r="Q1202" s="3"/>
    </row>
    <row r="1203" spans="1:17" ht="10.5">
      <c r="A1203" s="6" t="s">
        <v>345</v>
      </c>
      <c r="B1203" s="1" t="s">
        <v>1317</v>
      </c>
      <c r="C1203" s="148">
        <v>242.8</v>
      </c>
      <c r="D1203" s="148">
        <v>8845204</v>
      </c>
      <c r="E1203" s="5"/>
      <c r="F1203" s="5"/>
      <c r="G1203" s="148">
        <v>242.8</v>
      </c>
      <c r="H1203" s="148">
        <v>8845204</v>
      </c>
      <c r="I1203" s="5"/>
      <c r="J1203" s="5"/>
      <c r="K1203" s="5"/>
      <c r="L1203" s="5"/>
      <c r="M1203" s="5"/>
      <c r="N1203" s="5"/>
      <c r="O1203" s="5"/>
      <c r="P1203" s="5"/>
      <c r="Q1203" s="3"/>
    </row>
    <row r="1204" spans="1:17" ht="10.5">
      <c r="A1204" s="6" t="s">
        <v>346</v>
      </c>
      <c r="B1204" s="1" t="s">
        <v>1321</v>
      </c>
      <c r="C1204" s="148">
        <v>72.2</v>
      </c>
      <c r="D1204" s="148">
        <v>2630246</v>
      </c>
      <c r="E1204" s="5"/>
      <c r="F1204" s="5"/>
      <c r="G1204" s="148">
        <v>72.2</v>
      </c>
      <c r="H1204" s="148">
        <v>2630246</v>
      </c>
      <c r="I1204" s="5"/>
      <c r="J1204" s="5"/>
      <c r="K1204" s="5"/>
      <c r="L1204" s="5"/>
      <c r="M1204" s="5"/>
      <c r="N1204" s="5"/>
      <c r="O1204" s="5"/>
      <c r="P1204" s="5"/>
      <c r="Q1204" s="3"/>
    </row>
    <row r="1205" spans="1:17" ht="10.5">
      <c r="A1205" s="6" t="s">
        <v>347</v>
      </c>
      <c r="B1205" s="1" t="s">
        <v>1325</v>
      </c>
      <c r="C1205" s="148">
        <v>96.8</v>
      </c>
      <c r="D1205" s="148">
        <v>3526424</v>
      </c>
      <c r="E1205" s="5"/>
      <c r="F1205" s="5"/>
      <c r="G1205" s="148">
        <v>96.8</v>
      </c>
      <c r="H1205" s="148">
        <v>3526424</v>
      </c>
      <c r="I1205" s="5"/>
      <c r="J1205" s="5"/>
      <c r="K1205" s="5"/>
      <c r="L1205" s="5"/>
      <c r="M1205" s="5"/>
      <c r="N1205" s="5"/>
      <c r="O1205" s="5"/>
      <c r="P1205" s="5"/>
      <c r="Q1205" s="3"/>
    </row>
    <row r="1206" spans="1:17" ht="10.5">
      <c r="A1206" s="98"/>
      <c r="B1206" s="29" t="s">
        <v>133</v>
      </c>
      <c r="C1206" s="72"/>
      <c r="D1206" s="72"/>
      <c r="E1206" s="5"/>
      <c r="F1206" s="5"/>
      <c r="G1206" s="72"/>
      <c r="H1206" s="16"/>
      <c r="I1206" s="5"/>
      <c r="J1206" s="5"/>
      <c r="K1206" s="5"/>
      <c r="L1206" s="5"/>
      <c r="M1206" s="5"/>
      <c r="N1206" s="5"/>
      <c r="O1206" s="5"/>
      <c r="P1206" s="5"/>
      <c r="Q1206" s="3"/>
    </row>
    <row r="1207" spans="1:17" ht="21">
      <c r="A1207" s="99"/>
      <c r="B1207" s="12" t="s">
        <v>2263</v>
      </c>
      <c r="C1207" s="72"/>
      <c r="D1207" s="72"/>
      <c r="E1207" s="5"/>
      <c r="F1207" s="5"/>
      <c r="G1207" s="72"/>
      <c r="H1207" s="16"/>
      <c r="I1207" s="5"/>
      <c r="J1207" s="5"/>
      <c r="K1207" s="5"/>
      <c r="L1207" s="5"/>
      <c r="M1207" s="5"/>
      <c r="N1207" s="5"/>
      <c r="O1207" s="5"/>
      <c r="P1207" s="5"/>
      <c r="Q1207" s="3"/>
    </row>
    <row r="1208" spans="1:17" ht="21">
      <c r="A1208" s="98"/>
      <c r="B1208" s="1" t="s">
        <v>2213</v>
      </c>
      <c r="C1208" s="11">
        <f>SUM(C1209:C1209)</f>
        <v>120.79</v>
      </c>
      <c r="D1208" s="11">
        <f>SUM(D1209:D1209)</f>
        <v>4400379.7</v>
      </c>
      <c r="E1208" s="11"/>
      <c r="F1208" s="11"/>
      <c r="G1208" s="11"/>
      <c r="H1208" s="11"/>
      <c r="I1208" s="11">
        <f>SUM(I1209:I1209)</f>
        <v>120.79</v>
      </c>
      <c r="J1208" s="11">
        <f>SUM(J1209:J1209)</f>
        <v>4400379.7</v>
      </c>
      <c r="K1208" s="5"/>
      <c r="L1208" s="5"/>
      <c r="M1208" s="5"/>
      <c r="N1208" s="5"/>
      <c r="O1208" s="5"/>
      <c r="P1208" s="5"/>
      <c r="Q1208" s="3"/>
    </row>
    <row r="1209" spans="1:17" ht="10.5">
      <c r="A1209" s="98">
        <v>147</v>
      </c>
      <c r="B1209" s="27" t="s">
        <v>1018</v>
      </c>
      <c r="C1209" s="148">
        <v>120.79</v>
      </c>
      <c r="D1209" s="148">
        <v>4400379.7</v>
      </c>
      <c r="E1209" s="5"/>
      <c r="F1209" s="5"/>
      <c r="G1209" s="148"/>
      <c r="H1209" s="148"/>
      <c r="I1209" s="148">
        <v>120.79</v>
      </c>
      <c r="J1209" s="148">
        <v>4400379.7</v>
      </c>
      <c r="K1209" s="5"/>
      <c r="L1209" s="5"/>
      <c r="M1209" s="5"/>
      <c r="N1209" s="5"/>
      <c r="O1209" s="5"/>
      <c r="P1209" s="5"/>
      <c r="Q1209" s="3"/>
    </row>
    <row r="1210" spans="1:17" ht="21">
      <c r="A1210" s="98"/>
      <c r="B1210" s="12" t="s">
        <v>2321</v>
      </c>
      <c r="C1210" s="11"/>
      <c r="D1210" s="11"/>
      <c r="E1210" s="5"/>
      <c r="F1210" s="5"/>
      <c r="G1210" s="11"/>
      <c r="H1210" s="16"/>
      <c r="I1210" s="5"/>
      <c r="J1210" s="5"/>
      <c r="K1210" s="5"/>
      <c r="L1210" s="5"/>
      <c r="M1210" s="5"/>
      <c r="N1210" s="5"/>
      <c r="O1210" s="5"/>
      <c r="P1210" s="5"/>
      <c r="Q1210" s="3"/>
    </row>
    <row r="1211" spans="1:17" ht="21">
      <c r="A1211" s="98"/>
      <c r="B1211" s="1" t="s">
        <v>2288</v>
      </c>
      <c r="C1211" s="11">
        <f>SUM(C1212:C1218)</f>
        <v>557.77</v>
      </c>
      <c r="D1211" s="11">
        <f>SUM(D1212:D1218)</f>
        <v>20319561.099999998</v>
      </c>
      <c r="E1211" s="5"/>
      <c r="F1211" s="5"/>
      <c r="G1211" s="11">
        <f>SUM(G1212:G1218)</f>
        <v>557.77</v>
      </c>
      <c r="H1211" s="11">
        <f>SUM(H1212:H1218)</f>
        <v>20319561.099999998</v>
      </c>
      <c r="I1211" s="5"/>
      <c r="J1211" s="5"/>
      <c r="K1211" s="5"/>
      <c r="L1211" s="5"/>
      <c r="M1211" s="5"/>
      <c r="N1211" s="5"/>
      <c r="O1211" s="5"/>
      <c r="P1211" s="5"/>
      <c r="Q1211" s="3"/>
    </row>
    <row r="1212" spans="1:17" ht="10.5">
      <c r="A1212" s="6" t="s">
        <v>349</v>
      </c>
      <c r="B1212" s="6" t="s">
        <v>1481</v>
      </c>
      <c r="C1212" s="148">
        <v>151.1</v>
      </c>
      <c r="D1212" s="148">
        <v>5504573</v>
      </c>
      <c r="E1212" s="5"/>
      <c r="F1212" s="5"/>
      <c r="G1212" s="148">
        <v>151.1</v>
      </c>
      <c r="H1212" s="148">
        <v>5504573</v>
      </c>
      <c r="I1212" s="5"/>
      <c r="J1212" s="5"/>
      <c r="K1212" s="5"/>
      <c r="L1212" s="5"/>
      <c r="M1212" s="5"/>
      <c r="N1212" s="5"/>
      <c r="O1212" s="5"/>
      <c r="P1212" s="5"/>
      <c r="Q1212" s="3"/>
    </row>
    <row r="1213" spans="1:17" ht="10.5">
      <c r="A1213" s="6" t="s">
        <v>350</v>
      </c>
      <c r="B1213" s="6" t="s">
        <v>1286</v>
      </c>
      <c r="C1213" s="148">
        <v>78.71</v>
      </c>
      <c r="D1213" s="148">
        <v>2867405.3</v>
      </c>
      <c r="E1213" s="5"/>
      <c r="F1213" s="5"/>
      <c r="G1213" s="148">
        <v>78.71</v>
      </c>
      <c r="H1213" s="148">
        <v>2867405.3</v>
      </c>
      <c r="I1213" s="5"/>
      <c r="J1213" s="5"/>
      <c r="K1213" s="5"/>
      <c r="L1213" s="5"/>
      <c r="M1213" s="5"/>
      <c r="N1213" s="5"/>
      <c r="O1213" s="5"/>
      <c r="P1213" s="5"/>
      <c r="Q1213" s="3"/>
    </row>
    <row r="1214" spans="1:17" ht="10.5">
      <c r="A1214" s="6" t="s">
        <v>123</v>
      </c>
      <c r="B1214" s="6" t="s">
        <v>1480</v>
      </c>
      <c r="C1214" s="148">
        <v>78.3</v>
      </c>
      <c r="D1214" s="148">
        <v>2852469</v>
      </c>
      <c r="E1214" s="5"/>
      <c r="F1214" s="5"/>
      <c r="G1214" s="148">
        <v>78.3</v>
      </c>
      <c r="H1214" s="148">
        <v>2852469</v>
      </c>
      <c r="I1214" s="5"/>
      <c r="J1214" s="5"/>
      <c r="K1214" s="5"/>
      <c r="L1214" s="5"/>
      <c r="M1214" s="5"/>
      <c r="N1214" s="5"/>
      <c r="O1214" s="5"/>
      <c r="P1214" s="5"/>
      <c r="Q1214" s="3"/>
    </row>
    <row r="1215" spans="1:17" ht="10.5">
      <c r="A1215" s="6" t="s">
        <v>792</v>
      </c>
      <c r="B1215" s="6" t="s">
        <v>1482</v>
      </c>
      <c r="C1215" s="148">
        <v>118.17</v>
      </c>
      <c r="D1215" s="148">
        <v>4304933.1</v>
      </c>
      <c r="E1215" s="5"/>
      <c r="F1215" s="5"/>
      <c r="G1215" s="148">
        <v>118.17</v>
      </c>
      <c r="H1215" s="148">
        <v>4304933.1</v>
      </c>
      <c r="I1215" s="5"/>
      <c r="J1215" s="5"/>
      <c r="K1215" s="5"/>
      <c r="L1215" s="5"/>
      <c r="M1215" s="5"/>
      <c r="N1215" s="5"/>
      <c r="O1215" s="5"/>
      <c r="P1215" s="5"/>
      <c r="Q1215" s="3"/>
    </row>
    <row r="1216" spans="1:17" ht="10.5">
      <c r="A1216" s="6" t="s">
        <v>351</v>
      </c>
      <c r="B1216" s="6" t="s">
        <v>1478</v>
      </c>
      <c r="C1216" s="148">
        <v>58.2</v>
      </c>
      <c r="D1216" s="148">
        <v>2120226</v>
      </c>
      <c r="E1216" s="5"/>
      <c r="F1216" s="5"/>
      <c r="G1216" s="148">
        <v>58.2</v>
      </c>
      <c r="H1216" s="148">
        <v>2120226</v>
      </c>
      <c r="I1216" s="5"/>
      <c r="J1216" s="5"/>
      <c r="K1216" s="5"/>
      <c r="L1216" s="5"/>
      <c r="M1216" s="5"/>
      <c r="N1216" s="5"/>
      <c r="O1216" s="5"/>
      <c r="P1216" s="5"/>
      <c r="Q1216" s="3"/>
    </row>
    <row r="1217" spans="1:17" ht="10.5">
      <c r="A1217" s="6" t="s">
        <v>352</v>
      </c>
      <c r="B1217" s="6" t="s">
        <v>1285</v>
      </c>
      <c r="C1217" s="148">
        <v>21.79</v>
      </c>
      <c r="D1217" s="148">
        <v>793809.7</v>
      </c>
      <c r="E1217" s="5"/>
      <c r="F1217" s="5"/>
      <c r="G1217" s="148">
        <v>21.79</v>
      </c>
      <c r="H1217" s="148">
        <v>793809.7</v>
      </c>
      <c r="I1217" s="5"/>
      <c r="J1217" s="5"/>
      <c r="K1217" s="5"/>
      <c r="L1217" s="5"/>
      <c r="M1217" s="5"/>
      <c r="N1217" s="5"/>
      <c r="O1217" s="5"/>
      <c r="P1217" s="5"/>
      <c r="Q1217" s="3"/>
    </row>
    <row r="1218" spans="1:17" ht="10.5">
      <c r="A1218" s="6" t="s">
        <v>353</v>
      </c>
      <c r="B1218" s="6" t="s">
        <v>1479</v>
      </c>
      <c r="C1218" s="148">
        <v>51.5</v>
      </c>
      <c r="D1218" s="148">
        <v>1876145</v>
      </c>
      <c r="E1218" s="5"/>
      <c r="F1218" s="5"/>
      <c r="G1218" s="148">
        <v>51.5</v>
      </c>
      <c r="H1218" s="148">
        <v>1876145</v>
      </c>
      <c r="I1218" s="5"/>
      <c r="J1218" s="5"/>
      <c r="K1218" s="5"/>
      <c r="L1218" s="5"/>
      <c r="M1218" s="5"/>
      <c r="N1218" s="5"/>
      <c r="O1218" s="5"/>
      <c r="P1218" s="5"/>
      <c r="Q1218" s="3"/>
    </row>
    <row r="1219" spans="1:17" ht="21">
      <c r="A1219" s="98"/>
      <c r="B1219" s="53" t="s">
        <v>172</v>
      </c>
      <c r="C1219" s="11"/>
      <c r="D1219" s="11"/>
      <c r="E1219" s="5"/>
      <c r="F1219" s="5"/>
      <c r="G1219" s="11"/>
      <c r="H1219" s="16"/>
      <c r="I1219" s="5"/>
      <c r="J1219" s="5"/>
      <c r="K1219" s="5"/>
      <c r="L1219" s="5"/>
      <c r="M1219" s="5"/>
      <c r="N1219" s="5"/>
      <c r="O1219" s="5"/>
      <c r="P1219" s="5"/>
      <c r="Q1219" s="3"/>
    </row>
    <row r="1220" spans="1:17" ht="21">
      <c r="A1220" s="98"/>
      <c r="B1220" s="30" t="s">
        <v>2213</v>
      </c>
      <c r="C1220" s="11">
        <f>SUM(C1221)</f>
        <v>93.7</v>
      </c>
      <c r="D1220" s="11">
        <f>SUM(D1221)</f>
        <v>3413491</v>
      </c>
      <c r="E1220" s="11"/>
      <c r="F1220" s="11"/>
      <c r="G1220" s="11"/>
      <c r="H1220" s="11"/>
      <c r="I1220" s="11">
        <f>SUM(I1221)</f>
        <v>93.7</v>
      </c>
      <c r="J1220" s="11">
        <f>SUM(J1221)</f>
        <v>3413491</v>
      </c>
      <c r="K1220" s="5"/>
      <c r="L1220" s="5"/>
      <c r="M1220" s="5"/>
      <c r="N1220" s="5"/>
      <c r="O1220" s="5"/>
      <c r="P1220" s="5"/>
      <c r="Q1220" s="3"/>
    </row>
    <row r="1221" spans="1:17" ht="10.5">
      <c r="A1221" s="98">
        <v>155</v>
      </c>
      <c r="B1221" s="27" t="s">
        <v>1017</v>
      </c>
      <c r="C1221" s="148">
        <v>93.7</v>
      </c>
      <c r="D1221" s="148">
        <v>3413491</v>
      </c>
      <c r="E1221" s="5"/>
      <c r="F1221" s="5"/>
      <c r="G1221" s="148"/>
      <c r="H1221" s="148"/>
      <c r="I1221" s="148">
        <v>93.7</v>
      </c>
      <c r="J1221" s="148">
        <v>3413491</v>
      </c>
      <c r="K1221" s="5"/>
      <c r="L1221" s="5"/>
      <c r="M1221" s="5"/>
      <c r="N1221" s="5"/>
      <c r="O1221" s="5"/>
      <c r="P1221" s="5"/>
      <c r="Q1221" s="3"/>
    </row>
    <row r="1222" spans="1:17" ht="10.5">
      <c r="A1222" s="98"/>
      <c r="B1222" s="29" t="s">
        <v>132</v>
      </c>
      <c r="C1222" s="72"/>
      <c r="D1222" s="72"/>
      <c r="E1222" s="5"/>
      <c r="F1222" s="5"/>
      <c r="G1222" s="72"/>
      <c r="H1222" s="16"/>
      <c r="I1222" s="5"/>
      <c r="J1222" s="5"/>
      <c r="K1222" s="5"/>
      <c r="L1222" s="5"/>
      <c r="M1222" s="5"/>
      <c r="N1222" s="5"/>
      <c r="O1222" s="5"/>
      <c r="P1222" s="5"/>
      <c r="Q1222" s="3"/>
    </row>
    <row r="1223" spans="1:17" ht="10.5">
      <c r="A1223" s="98"/>
      <c r="B1223" s="12" t="s">
        <v>1440</v>
      </c>
      <c r="C1223" s="11"/>
      <c r="D1223" s="11"/>
      <c r="E1223" s="5"/>
      <c r="F1223" s="5"/>
      <c r="G1223" s="11"/>
      <c r="H1223" s="16"/>
      <c r="I1223" s="5"/>
      <c r="J1223" s="5"/>
      <c r="K1223" s="5"/>
      <c r="L1223" s="5"/>
      <c r="M1223" s="5"/>
      <c r="N1223" s="5"/>
      <c r="O1223" s="5"/>
      <c r="P1223" s="5"/>
      <c r="Q1223" s="3"/>
    </row>
    <row r="1224" spans="1:17" ht="21">
      <c r="A1224" s="98"/>
      <c r="B1224" s="1" t="s">
        <v>2281</v>
      </c>
      <c r="C1224" s="11">
        <f>SUM(C1225:C1229)</f>
        <v>1105.23</v>
      </c>
      <c r="D1224" s="11">
        <f>SUM(D1225:D1229)</f>
        <v>40263528.900000006</v>
      </c>
      <c r="E1224" s="5"/>
      <c r="F1224" s="5"/>
      <c r="G1224" s="11">
        <f>SUM(G1225:G1229)</f>
        <v>1105.23</v>
      </c>
      <c r="H1224" s="11">
        <f>SUM(H1225:H1229)</f>
        <v>40263528.900000006</v>
      </c>
      <c r="I1224" s="5"/>
      <c r="J1224" s="5"/>
      <c r="K1224" s="5"/>
      <c r="L1224" s="5"/>
      <c r="M1224" s="5"/>
      <c r="N1224" s="5"/>
      <c r="O1224" s="5"/>
      <c r="P1224" s="5"/>
      <c r="Q1224" s="3"/>
    </row>
    <row r="1225" spans="1:17" ht="10.5">
      <c r="A1225" s="6" t="s">
        <v>1910</v>
      </c>
      <c r="B1225" s="27" t="s">
        <v>773</v>
      </c>
      <c r="C1225" s="148">
        <v>123.61</v>
      </c>
      <c r="D1225" s="148">
        <v>4503112.3</v>
      </c>
      <c r="E1225" s="5"/>
      <c r="F1225" s="5"/>
      <c r="G1225" s="148">
        <v>123.61</v>
      </c>
      <c r="H1225" s="148">
        <v>4503112.3</v>
      </c>
      <c r="I1225" s="5"/>
      <c r="J1225" s="5"/>
      <c r="K1225" s="5"/>
      <c r="L1225" s="5"/>
      <c r="M1225" s="5"/>
      <c r="N1225" s="5"/>
      <c r="O1225" s="5"/>
      <c r="P1225" s="5"/>
      <c r="Q1225" s="3"/>
    </row>
    <row r="1226" spans="1:17" ht="10.5">
      <c r="A1226" s="6" t="s">
        <v>1909</v>
      </c>
      <c r="B1226" s="27" t="s">
        <v>776</v>
      </c>
      <c r="C1226" s="148">
        <v>87.79</v>
      </c>
      <c r="D1226" s="148">
        <v>3198189.7</v>
      </c>
      <c r="E1226" s="5"/>
      <c r="F1226" s="5"/>
      <c r="G1226" s="148">
        <v>87.79</v>
      </c>
      <c r="H1226" s="148">
        <v>3198189.7</v>
      </c>
      <c r="I1226" s="5"/>
      <c r="J1226" s="5"/>
      <c r="K1226" s="5"/>
      <c r="L1226" s="5"/>
      <c r="M1226" s="5"/>
      <c r="N1226" s="5"/>
      <c r="O1226" s="5"/>
      <c r="P1226" s="5"/>
      <c r="Q1226" s="3"/>
    </row>
    <row r="1227" spans="1:17" ht="10.5">
      <c r="A1227" s="6" t="s">
        <v>355</v>
      </c>
      <c r="B1227" s="27" t="s">
        <v>777</v>
      </c>
      <c r="C1227" s="148">
        <v>48.14</v>
      </c>
      <c r="D1227" s="148">
        <v>1753740.2</v>
      </c>
      <c r="E1227" s="5"/>
      <c r="F1227" s="5"/>
      <c r="G1227" s="148">
        <v>48.14</v>
      </c>
      <c r="H1227" s="148">
        <v>1753740.2</v>
      </c>
      <c r="I1227" s="5"/>
      <c r="J1227" s="5"/>
      <c r="K1227" s="5"/>
      <c r="L1227" s="5"/>
      <c r="M1227" s="5"/>
      <c r="N1227" s="5"/>
      <c r="O1227" s="5"/>
      <c r="P1227" s="5"/>
      <c r="Q1227" s="3"/>
    </row>
    <row r="1228" spans="1:17" ht="10.5">
      <c r="A1228" s="6" t="s">
        <v>356</v>
      </c>
      <c r="B1228" s="27" t="s">
        <v>774</v>
      </c>
      <c r="C1228" s="148">
        <v>384</v>
      </c>
      <c r="D1228" s="148">
        <v>13989120</v>
      </c>
      <c r="E1228" s="5"/>
      <c r="F1228" s="5"/>
      <c r="G1228" s="148">
        <v>384</v>
      </c>
      <c r="H1228" s="148">
        <v>13989120</v>
      </c>
      <c r="I1228" s="5"/>
      <c r="J1228" s="5"/>
      <c r="K1228" s="5"/>
      <c r="L1228" s="5"/>
      <c r="M1228" s="5"/>
      <c r="N1228" s="5"/>
      <c r="O1228" s="5"/>
      <c r="P1228" s="5"/>
      <c r="Q1228" s="3"/>
    </row>
    <row r="1229" spans="1:17" ht="10.5">
      <c r="A1229" s="6" t="s">
        <v>357</v>
      </c>
      <c r="B1229" s="27" t="s">
        <v>775</v>
      </c>
      <c r="C1229" s="148">
        <v>461.69</v>
      </c>
      <c r="D1229" s="148">
        <v>16819366.700000003</v>
      </c>
      <c r="E1229" s="5"/>
      <c r="F1229" s="5"/>
      <c r="G1229" s="148">
        <v>461.69</v>
      </c>
      <c r="H1229" s="148">
        <v>16819366.700000003</v>
      </c>
      <c r="I1229" s="5"/>
      <c r="J1229" s="5"/>
      <c r="K1229" s="5"/>
      <c r="L1229" s="5"/>
      <c r="M1229" s="5"/>
      <c r="N1229" s="5"/>
      <c r="O1229" s="5"/>
      <c r="P1229" s="5"/>
      <c r="Q1229" s="3"/>
    </row>
    <row r="1230" spans="1:17" ht="21">
      <c r="A1230" s="98"/>
      <c r="B1230" s="12" t="s">
        <v>2272</v>
      </c>
      <c r="C1230" s="11"/>
      <c r="D1230" s="11"/>
      <c r="E1230" s="5"/>
      <c r="F1230" s="5"/>
      <c r="G1230" s="11"/>
      <c r="H1230" s="16"/>
      <c r="I1230" s="5"/>
      <c r="J1230" s="5"/>
      <c r="K1230" s="5"/>
      <c r="L1230" s="5"/>
      <c r="M1230" s="5"/>
      <c r="N1230" s="5"/>
      <c r="O1230" s="5"/>
      <c r="P1230" s="5"/>
      <c r="Q1230" s="3"/>
    </row>
    <row r="1231" spans="1:17" ht="21">
      <c r="A1231" s="31"/>
      <c r="B1231" s="1" t="s">
        <v>2282</v>
      </c>
      <c r="C1231" s="11">
        <f>SUM(C1232:C1234)</f>
        <v>256.1</v>
      </c>
      <c r="D1231" s="11">
        <f>SUM(D1232:D1234)</f>
        <v>9329723</v>
      </c>
      <c r="E1231" s="5"/>
      <c r="F1231" s="5"/>
      <c r="G1231" s="11">
        <f>SUM(G1232:G1234)</f>
        <v>256.1</v>
      </c>
      <c r="H1231" s="11">
        <f>SUM(H1232:H1234)</f>
        <v>9329723</v>
      </c>
      <c r="I1231" s="5"/>
      <c r="J1231" s="5"/>
      <c r="K1231" s="5"/>
      <c r="L1231" s="5"/>
      <c r="M1231" s="5"/>
      <c r="N1231" s="5"/>
      <c r="O1231" s="5"/>
      <c r="P1231" s="5"/>
      <c r="Q1231" s="3"/>
    </row>
    <row r="1232" spans="1:17" ht="10.5">
      <c r="A1232" s="31">
        <v>161</v>
      </c>
      <c r="B1232" s="27" t="s">
        <v>780</v>
      </c>
      <c r="C1232" s="148">
        <v>157.4</v>
      </c>
      <c r="D1232" s="148">
        <v>5734082</v>
      </c>
      <c r="E1232" s="5"/>
      <c r="F1232" s="5"/>
      <c r="G1232" s="148">
        <v>157.4</v>
      </c>
      <c r="H1232" s="148">
        <v>5734082</v>
      </c>
      <c r="I1232" s="5"/>
      <c r="J1232" s="5"/>
      <c r="K1232" s="5"/>
      <c r="L1232" s="5"/>
      <c r="M1232" s="5"/>
      <c r="N1232" s="5"/>
      <c r="O1232" s="5"/>
      <c r="P1232" s="5"/>
      <c r="Q1232" s="3"/>
    </row>
    <row r="1233" spans="1:17" ht="10.5">
      <c r="A1233" s="98">
        <v>162</v>
      </c>
      <c r="B1233" s="27" t="s">
        <v>778</v>
      </c>
      <c r="C1233" s="148">
        <v>52.2</v>
      </c>
      <c r="D1233" s="148">
        <v>1901646</v>
      </c>
      <c r="E1233" s="5"/>
      <c r="F1233" s="5"/>
      <c r="G1233" s="148">
        <v>52.2</v>
      </c>
      <c r="H1233" s="148">
        <v>1901646</v>
      </c>
      <c r="I1233" s="5"/>
      <c r="J1233" s="5"/>
      <c r="K1233" s="5"/>
      <c r="L1233" s="5"/>
      <c r="M1233" s="5"/>
      <c r="N1233" s="5"/>
      <c r="O1233" s="5"/>
      <c r="P1233" s="5"/>
      <c r="Q1233" s="3"/>
    </row>
    <row r="1234" spans="1:17" ht="10.5">
      <c r="A1234" s="31">
        <v>163</v>
      </c>
      <c r="B1234" s="27" t="s">
        <v>779</v>
      </c>
      <c r="C1234" s="148">
        <v>46.5</v>
      </c>
      <c r="D1234" s="148">
        <v>1693995</v>
      </c>
      <c r="E1234" s="5"/>
      <c r="F1234" s="5"/>
      <c r="G1234" s="148">
        <v>46.5</v>
      </c>
      <c r="H1234" s="148">
        <v>1693995</v>
      </c>
      <c r="I1234" s="5"/>
      <c r="J1234" s="5"/>
      <c r="K1234" s="5"/>
      <c r="L1234" s="5"/>
      <c r="M1234" s="5"/>
      <c r="N1234" s="5"/>
      <c r="O1234" s="5"/>
      <c r="P1234" s="5"/>
      <c r="Q1234" s="3"/>
    </row>
    <row r="1235" spans="1:17" ht="21">
      <c r="A1235" s="31"/>
      <c r="B1235" s="12" t="s">
        <v>1404</v>
      </c>
      <c r="C1235" s="11"/>
      <c r="D1235" s="11"/>
      <c r="E1235" s="5"/>
      <c r="F1235" s="5"/>
      <c r="G1235" s="11"/>
      <c r="H1235" s="16"/>
      <c r="I1235" s="5"/>
      <c r="J1235" s="5"/>
      <c r="K1235" s="5"/>
      <c r="L1235" s="5"/>
      <c r="M1235" s="5"/>
      <c r="N1235" s="5"/>
      <c r="O1235" s="5"/>
      <c r="P1235" s="5"/>
      <c r="Q1235" s="3"/>
    </row>
    <row r="1236" spans="1:17" ht="21">
      <c r="A1236" s="98"/>
      <c r="B1236" s="1" t="s">
        <v>2281</v>
      </c>
      <c r="C1236" s="71">
        <f>SUM(C1237:C1241)</f>
        <v>685.4</v>
      </c>
      <c r="D1236" s="71">
        <f>SUM(D1237:D1241)</f>
        <v>24969122</v>
      </c>
      <c r="E1236" s="5"/>
      <c r="F1236" s="5"/>
      <c r="G1236" s="71">
        <f>SUM(G1237:G1241)</f>
        <v>685.4</v>
      </c>
      <c r="H1236" s="71">
        <f>SUM(H1237:H1241)</f>
        <v>24969122</v>
      </c>
      <c r="I1236" s="5"/>
      <c r="J1236" s="5"/>
      <c r="K1236" s="5"/>
      <c r="L1236" s="5"/>
      <c r="M1236" s="5"/>
      <c r="N1236" s="5"/>
      <c r="O1236" s="5"/>
      <c r="P1236" s="5"/>
      <c r="Q1236" s="3"/>
    </row>
    <row r="1237" spans="1:17" ht="10.5">
      <c r="A1237" s="6" t="s">
        <v>2300</v>
      </c>
      <c r="B1237" s="27" t="s">
        <v>781</v>
      </c>
      <c r="C1237" s="148">
        <v>174</v>
      </c>
      <c r="D1237" s="148">
        <v>6338820</v>
      </c>
      <c r="E1237" s="5"/>
      <c r="F1237" s="5"/>
      <c r="G1237" s="148">
        <v>174</v>
      </c>
      <c r="H1237" s="148">
        <v>6338820</v>
      </c>
      <c r="I1237" s="5"/>
      <c r="J1237" s="5"/>
      <c r="K1237" s="5"/>
      <c r="L1237" s="5"/>
      <c r="M1237" s="5"/>
      <c r="N1237" s="5"/>
      <c r="O1237" s="5"/>
      <c r="P1237" s="5"/>
      <c r="Q1237" s="3"/>
    </row>
    <row r="1238" spans="1:17" ht="10.5">
      <c r="A1238" s="6" t="s">
        <v>124</v>
      </c>
      <c r="B1238" s="27" t="s">
        <v>783</v>
      </c>
      <c r="C1238" s="148">
        <v>76.6</v>
      </c>
      <c r="D1238" s="148">
        <v>2790538</v>
      </c>
      <c r="E1238" s="5"/>
      <c r="F1238" s="5"/>
      <c r="G1238" s="148">
        <v>76.6</v>
      </c>
      <c r="H1238" s="148">
        <v>2790538</v>
      </c>
      <c r="I1238" s="5"/>
      <c r="J1238" s="5"/>
      <c r="K1238" s="5"/>
      <c r="L1238" s="5"/>
      <c r="M1238" s="5"/>
      <c r="N1238" s="5"/>
      <c r="O1238" s="5"/>
      <c r="P1238" s="5"/>
      <c r="Q1238" s="3"/>
    </row>
    <row r="1239" spans="1:17" ht="10.5">
      <c r="A1239" s="6" t="s">
        <v>130</v>
      </c>
      <c r="B1239" s="27" t="s">
        <v>785</v>
      </c>
      <c r="C1239" s="148">
        <v>185.8</v>
      </c>
      <c r="D1239" s="148">
        <v>6768694</v>
      </c>
      <c r="E1239" s="5"/>
      <c r="F1239" s="5"/>
      <c r="G1239" s="148">
        <v>185.8</v>
      </c>
      <c r="H1239" s="148">
        <v>6768694</v>
      </c>
      <c r="I1239" s="5"/>
      <c r="J1239" s="5"/>
      <c r="K1239" s="5"/>
      <c r="L1239" s="5"/>
      <c r="M1239" s="5"/>
      <c r="N1239" s="5"/>
      <c r="O1239" s="5"/>
      <c r="P1239" s="5"/>
      <c r="Q1239" s="3"/>
    </row>
    <row r="1240" spans="1:17" ht="10.5">
      <c r="A1240" s="6" t="s">
        <v>360</v>
      </c>
      <c r="B1240" s="27" t="s">
        <v>784</v>
      </c>
      <c r="C1240" s="148">
        <v>29.4</v>
      </c>
      <c r="D1240" s="148">
        <v>1071042</v>
      </c>
      <c r="E1240" s="5"/>
      <c r="F1240" s="5"/>
      <c r="G1240" s="148">
        <v>29.4</v>
      </c>
      <c r="H1240" s="148">
        <v>1071042</v>
      </c>
      <c r="I1240" s="5"/>
      <c r="J1240" s="5"/>
      <c r="K1240" s="5"/>
      <c r="L1240" s="5"/>
      <c r="M1240" s="5"/>
      <c r="N1240" s="5"/>
      <c r="O1240" s="5"/>
      <c r="P1240" s="5"/>
      <c r="Q1240" s="3"/>
    </row>
    <row r="1241" spans="1:17" ht="10.5">
      <c r="A1241" s="6" t="s">
        <v>361</v>
      </c>
      <c r="B1241" s="27" t="s">
        <v>782</v>
      </c>
      <c r="C1241" s="148">
        <v>219.6</v>
      </c>
      <c r="D1241" s="148">
        <v>8000028</v>
      </c>
      <c r="E1241" s="5"/>
      <c r="F1241" s="5"/>
      <c r="G1241" s="148">
        <v>219.6</v>
      </c>
      <c r="H1241" s="148">
        <v>8000028</v>
      </c>
      <c r="I1241" s="5"/>
      <c r="J1241" s="5"/>
      <c r="K1241" s="5"/>
      <c r="L1241" s="5"/>
      <c r="M1241" s="5"/>
      <c r="N1241" s="5"/>
      <c r="O1241" s="5"/>
      <c r="P1241" s="5"/>
      <c r="Q1241" s="3"/>
    </row>
    <row r="1242" spans="1:17" ht="21">
      <c r="A1242" s="99"/>
      <c r="B1242" s="12" t="s">
        <v>1555</v>
      </c>
      <c r="C1242" s="11"/>
      <c r="D1242" s="11"/>
      <c r="E1242" s="5"/>
      <c r="F1242" s="5"/>
      <c r="G1242" s="11"/>
      <c r="H1242" s="16"/>
      <c r="I1242" s="5"/>
      <c r="J1242" s="5"/>
      <c r="K1242" s="5"/>
      <c r="L1242" s="5"/>
      <c r="M1242" s="5"/>
      <c r="N1242" s="5"/>
      <c r="O1242" s="5"/>
      <c r="P1242" s="5"/>
      <c r="Q1242" s="3"/>
    </row>
    <row r="1243" spans="1:17" ht="21">
      <c r="A1243" s="31"/>
      <c r="B1243" s="85" t="s">
        <v>2280</v>
      </c>
      <c r="C1243" s="11">
        <f>SUM(C1244:C1247)</f>
        <v>313.59999999999997</v>
      </c>
      <c r="D1243" s="11">
        <f>SUM(D1244:D1247)</f>
        <v>11424448</v>
      </c>
      <c r="E1243" s="11"/>
      <c r="F1243" s="11"/>
      <c r="G1243" s="11"/>
      <c r="H1243" s="11"/>
      <c r="I1243" s="11">
        <f>SUM(I1244:I1247)</f>
        <v>313.59999999999997</v>
      </c>
      <c r="J1243" s="11">
        <f>SUM(J1244:J1247)</f>
        <v>11424448</v>
      </c>
      <c r="K1243" s="5"/>
      <c r="L1243" s="5"/>
      <c r="M1243" s="5"/>
      <c r="N1243" s="5"/>
      <c r="O1243" s="5"/>
      <c r="P1243" s="5"/>
      <c r="Q1243" s="3"/>
    </row>
    <row r="1244" spans="1:17" ht="10.5">
      <c r="A1244" s="6" t="s">
        <v>131</v>
      </c>
      <c r="B1244" s="1" t="s">
        <v>786</v>
      </c>
      <c r="C1244" s="148">
        <v>68</v>
      </c>
      <c r="D1244" s="148">
        <v>2477240</v>
      </c>
      <c r="E1244" s="5"/>
      <c r="F1244" s="5"/>
      <c r="G1244" s="148"/>
      <c r="H1244" s="148"/>
      <c r="I1244" s="148">
        <v>68</v>
      </c>
      <c r="J1244" s="148">
        <v>2477240</v>
      </c>
      <c r="K1244" s="5"/>
      <c r="L1244" s="5"/>
      <c r="M1244" s="5"/>
      <c r="N1244" s="5"/>
      <c r="O1244" s="5"/>
      <c r="P1244" s="5"/>
      <c r="Q1244" s="3"/>
    </row>
    <row r="1245" spans="1:17" ht="10.5">
      <c r="A1245" s="6" t="s">
        <v>128</v>
      </c>
      <c r="B1245" s="1" t="s">
        <v>1123</v>
      </c>
      <c r="C1245" s="148">
        <v>86.7</v>
      </c>
      <c r="D1245" s="148">
        <v>3158481</v>
      </c>
      <c r="E1245" s="5"/>
      <c r="F1245" s="5"/>
      <c r="G1245" s="148"/>
      <c r="H1245" s="148"/>
      <c r="I1245" s="148">
        <v>86.7</v>
      </c>
      <c r="J1245" s="148">
        <v>3158481</v>
      </c>
      <c r="K1245" s="5"/>
      <c r="L1245" s="5"/>
      <c r="M1245" s="5"/>
      <c r="N1245" s="5"/>
      <c r="O1245" s="5"/>
      <c r="P1245" s="5"/>
      <c r="Q1245" s="3"/>
    </row>
    <row r="1246" spans="1:17" ht="10.5">
      <c r="A1246" s="6" t="s">
        <v>129</v>
      </c>
      <c r="B1246" s="1" t="s">
        <v>1124</v>
      </c>
      <c r="C1246" s="148">
        <v>130.6</v>
      </c>
      <c r="D1246" s="148">
        <v>4757758</v>
      </c>
      <c r="E1246" s="5"/>
      <c r="F1246" s="5"/>
      <c r="G1246" s="148"/>
      <c r="H1246" s="148"/>
      <c r="I1246" s="148">
        <v>130.6</v>
      </c>
      <c r="J1246" s="148">
        <v>4757758</v>
      </c>
      <c r="K1246" s="5"/>
      <c r="L1246" s="5"/>
      <c r="M1246" s="5"/>
      <c r="N1246" s="5"/>
      <c r="O1246" s="5"/>
      <c r="P1246" s="5"/>
      <c r="Q1246" s="3"/>
    </row>
    <row r="1247" spans="1:17" ht="10.5">
      <c r="A1247" s="6" t="s">
        <v>362</v>
      </c>
      <c r="B1247" s="1" t="s">
        <v>787</v>
      </c>
      <c r="C1247" s="148">
        <v>28.3</v>
      </c>
      <c r="D1247" s="148">
        <v>1030969</v>
      </c>
      <c r="E1247" s="5"/>
      <c r="F1247" s="5"/>
      <c r="G1247" s="148"/>
      <c r="H1247" s="148"/>
      <c r="I1247" s="148">
        <v>28.3</v>
      </c>
      <c r="J1247" s="148">
        <v>1030969</v>
      </c>
      <c r="K1247" s="5"/>
      <c r="L1247" s="5"/>
      <c r="M1247" s="5"/>
      <c r="N1247" s="5"/>
      <c r="O1247" s="5"/>
      <c r="P1247" s="5"/>
      <c r="Q1247" s="3"/>
    </row>
    <row r="1248" spans="1:17" ht="21">
      <c r="A1248" s="98"/>
      <c r="B1248" s="53" t="s">
        <v>1894</v>
      </c>
      <c r="C1248" s="72"/>
      <c r="D1248" s="72"/>
      <c r="E1248" s="5"/>
      <c r="F1248" s="5"/>
      <c r="G1248" s="72"/>
      <c r="H1248" s="16"/>
      <c r="I1248" s="5"/>
      <c r="J1248" s="5"/>
      <c r="K1248" s="5"/>
      <c r="L1248" s="5"/>
      <c r="M1248" s="5"/>
      <c r="N1248" s="5"/>
      <c r="O1248" s="5"/>
      <c r="P1248" s="5"/>
      <c r="Q1248" s="3"/>
    </row>
    <row r="1249" spans="1:17" ht="21">
      <c r="A1249" s="98"/>
      <c r="B1249" s="30" t="s">
        <v>2289</v>
      </c>
      <c r="C1249" s="72">
        <f>SUM(C1250:C1251)</f>
        <v>1231.41</v>
      </c>
      <c r="D1249" s="72">
        <f>SUM(D1250:D1251)</f>
        <v>44860266.3</v>
      </c>
      <c r="E1249" s="5"/>
      <c r="F1249" s="5"/>
      <c r="G1249" s="72">
        <f>SUM(G1250:G1251)</f>
        <v>1231.41</v>
      </c>
      <c r="H1249" s="72">
        <f>SUM(H1250:H1251)</f>
        <v>44860266.3</v>
      </c>
      <c r="I1249" s="5"/>
      <c r="J1249" s="5"/>
      <c r="K1249" s="5"/>
      <c r="L1249" s="5"/>
      <c r="M1249" s="5"/>
      <c r="N1249" s="5"/>
      <c r="O1249" s="5"/>
      <c r="P1249" s="5"/>
      <c r="Q1249" s="3"/>
    </row>
    <row r="1250" spans="1:17" ht="10.5">
      <c r="A1250" s="98">
        <v>173</v>
      </c>
      <c r="B1250" s="27" t="s">
        <v>1771</v>
      </c>
      <c r="C1250" s="148">
        <v>1189.53</v>
      </c>
      <c r="D1250" s="148">
        <v>43334577.9</v>
      </c>
      <c r="E1250" s="5"/>
      <c r="F1250" s="5"/>
      <c r="G1250" s="148">
        <v>1189.53</v>
      </c>
      <c r="H1250" s="148">
        <v>43334577.9</v>
      </c>
      <c r="I1250" s="5"/>
      <c r="J1250" s="5"/>
      <c r="K1250" s="5"/>
      <c r="L1250" s="5"/>
      <c r="M1250" s="5"/>
      <c r="N1250" s="5"/>
      <c r="O1250" s="5"/>
      <c r="P1250" s="5"/>
      <c r="Q1250" s="3"/>
    </row>
    <row r="1251" spans="1:17" ht="10.5">
      <c r="A1251" s="99">
        <v>174</v>
      </c>
      <c r="B1251" s="27" t="s">
        <v>1770</v>
      </c>
      <c r="C1251" s="148">
        <v>41.88</v>
      </c>
      <c r="D1251" s="148">
        <v>1525688.4</v>
      </c>
      <c r="E1251" s="5"/>
      <c r="F1251" s="5"/>
      <c r="G1251" s="148">
        <v>41.88</v>
      </c>
      <c r="H1251" s="148">
        <v>1525688.4</v>
      </c>
      <c r="I1251" s="5"/>
      <c r="J1251" s="5"/>
      <c r="K1251" s="5"/>
      <c r="L1251" s="5"/>
      <c r="M1251" s="5"/>
      <c r="N1251" s="5"/>
      <c r="O1251" s="5"/>
      <c r="P1251" s="5"/>
      <c r="Q1251" s="3"/>
    </row>
    <row r="1252" spans="1:17" ht="21">
      <c r="A1252" s="99"/>
      <c r="B1252" s="12" t="s">
        <v>1565</v>
      </c>
      <c r="C1252" s="11"/>
      <c r="D1252" s="11"/>
      <c r="E1252" s="5"/>
      <c r="F1252" s="5"/>
      <c r="G1252" s="11"/>
      <c r="H1252" s="16"/>
      <c r="I1252" s="5"/>
      <c r="J1252" s="5"/>
      <c r="K1252" s="5"/>
      <c r="L1252" s="5"/>
      <c r="M1252" s="5"/>
      <c r="N1252" s="5"/>
      <c r="O1252" s="5"/>
      <c r="P1252" s="5"/>
      <c r="Q1252" s="3"/>
    </row>
    <row r="1253" spans="1:17" ht="21">
      <c r="A1253" s="31"/>
      <c r="B1253" s="85" t="s">
        <v>2213</v>
      </c>
      <c r="C1253" s="11">
        <f>SUM(C1254:C1254)</f>
        <v>115</v>
      </c>
      <c r="D1253" s="11">
        <f>SUM(D1254:D1254)</f>
        <v>4189450</v>
      </c>
      <c r="E1253" s="5"/>
      <c r="F1253" s="5"/>
      <c r="G1253" s="11">
        <f>SUM(G1254:G1254)</f>
        <v>115</v>
      </c>
      <c r="H1253" s="11">
        <f>SUM(H1254:H1254)</f>
        <v>4189450</v>
      </c>
      <c r="I1253" s="5"/>
      <c r="J1253" s="5"/>
      <c r="K1253" s="5"/>
      <c r="L1253" s="5"/>
      <c r="M1253" s="5"/>
      <c r="N1253" s="5"/>
      <c r="O1253" s="5"/>
      <c r="P1253" s="5"/>
      <c r="Q1253" s="3"/>
    </row>
    <row r="1254" spans="1:17" ht="10.5">
      <c r="A1254" s="31">
        <v>175</v>
      </c>
      <c r="B1254" s="27" t="s">
        <v>1016</v>
      </c>
      <c r="C1254" s="148">
        <v>115</v>
      </c>
      <c r="D1254" s="148">
        <v>4189450</v>
      </c>
      <c r="E1254" s="5"/>
      <c r="F1254" s="5"/>
      <c r="G1254" s="148">
        <v>115</v>
      </c>
      <c r="H1254" s="148">
        <v>4189450</v>
      </c>
      <c r="I1254" s="5"/>
      <c r="J1254" s="5"/>
      <c r="K1254" s="5"/>
      <c r="L1254" s="5"/>
      <c r="M1254" s="5"/>
      <c r="N1254" s="5"/>
      <c r="O1254" s="5"/>
      <c r="P1254" s="5"/>
      <c r="Q1254" s="3"/>
    </row>
    <row r="1255" spans="1:17" ht="10.5">
      <c r="A1255" s="99"/>
      <c r="B1255" s="29" t="s">
        <v>1975</v>
      </c>
      <c r="C1255" s="72"/>
      <c r="D1255" s="72"/>
      <c r="E1255" s="5"/>
      <c r="F1255" s="5"/>
      <c r="G1255" s="72"/>
      <c r="H1255" s="16"/>
      <c r="I1255" s="5"/>
      <c r="J1255" s="5"/>
      <c r="K1255" s="5"/>
      <c r="L1255" s="5"/>
      <c r="M1255" s="5"/>
      <c r="N1255" s="5"/>
      <c r="O1255" s="5"/>
      <c r="P1255" s="5"/>
      <c r="Q1255" s="3"/>
    </row>
    <row r="1256" spans="1:17" ht="21">
      <c r="A1256" s="98"/>
      <c r="B1256" s="53" t="s">
        <v>173</v>
      </c>
      <c r="C1256" s="11"/>
      <c r="D1256" s="11"/>
      <c r="E1256" s="5"/>
      <c r="F1256" s="5"/>
      <c r="G1256" s="11"/>
      <c r="H1256" s="16"/>
      <c r="I1256" s="5"/>
      <c r="J1256" s="5"/>
      <c r="K1256" s="5"/>
      <c r="L1256" s="5"/>
      <c r="M1256" s="5"/>
      <c r="N1256" s="5"/>
      <c r="O1256" s="5"/>
      <c r="P1256" s="5"/>
      <c r="Q1256" s="3"/>
    </row>
    <row r="1257" spans="1:17" ht="21">
      <c r="A1257" s="98"/>
      <c r="B1257" s="30" t="s">
        <v>2212</v>
      </c>
      <c r="C1257" s="11">
        <f>SUM(C1258:C1263)</f>
        <v>1457.6000000000001</v>
      </c>
      <c r="D1257" s="11">
        <f>SUM(D1258:D1263)</f>
        <v>53100368</v>
      </c>
      <c r="E1257" s="5"/>
      <c r="F1257" s="5"/>
      <c r="G1257" s="11">
        <f>SUM(G1258:G1263)</f>
        <v>1457.6000000000001</v>
      </c>
      <c r="H1257" s="11">
        <f>SUM(H1258:H1263)</f>
        <v>53100368</v>
      </c>
      <c r="I1257" s="5"/>
      <c r="J1257" s="5"/>
      <c r="K1257" s="5"/>
      <c r="L1257" s="5"/>
      <c r="M1257" s="5"/>
      <c r="N1257" s="5"/>
      <c r="O1257" s="5"/>
      <c r="P1257" s="5"/>
      <c r="Q1257" s="3"/>
    </row>
    <row r="1258" spans="1:17" ht="10.5">
      <c r="A1258" s="6" t="s">
        <v>365</v>
      </c>
      <c r="B1258" s="6" t="s">
        <v>302</v>
      </c>
      <c r="C1258" s="148">
        <v>403.7</v>
      </c>
      <c r="D1258" s="148">
        <v>14706791</v>
      </c>
      <c r="E1258" s="5"/>
      <c r="F1258" s="5"/>
      <c r="G1258" s="148">
        <v>403.7</v>
      </c>
      <c r="H1258" s="148">
        <v>14706791</v>
      </c>
      <c r="I1258" s="5"/>
      <c r="J1258" s="5"/>
      <c r="K1258" s="5"/>
      <c r="L1258" s="5"/>
      <c r="M1258" s="5"/>
      <c r="N1258" s="5"/>
      <c r="O1258" s="5"/>
      <c r="P1258" s="5"/>
      <c r="Q1258" s="3"/>
    </row>
    <row r="1259" spans="1:17" ht="10.5">
      <c r="A1259" s="6" t="s">
        <v>1297</v>
      </c>
      <c r="B1259" s="6" t="s">
        <v>303</v>
      </c>
      <c r="C1259" s="148">
        <v>442.7</v>
      </c>
      <c r="D1259" s="148">
        <v>16127561.000000002</v>
      </c>
      <c r="E1259" s="5"/>
      <c r="F1259" s="5"/>
      <c r="G1259" s="148">
        <v>442.7</v>
      </c>
      <c r="H1259" s="148">
        <v>16127561.000000002</v>
      </c>
      <c r="I1259" s="5"/>
      <c r="J1259" s="5"/>
      <c r="K1259" s="5"/>
      <c r="L1259" s="5"/>
      <c r="M1259" s="5"/>
      <c r="N1259" s="5"/>
      <c r="O1259" s="5"/>
      <c r="P1259" s="5"/>
      <c r="Q1259" s="3"/>
    </row>
    <row r="1260" spans="1:17" ht="10.5">
      <c r="A1260" s="6" t="s">
        <v>366</v>
      </c>
      <c r="B1260" s="6" t="s">
        <v>796</v>
      </c>
      <c r="C1260" s="148">
        <v>408.98</v>
      </c>
      <c r="D1260" s="148">
        <v>14899141.4</v>
      </c>
      <c r="E1260" s="5"/>
      <c r="F1260" s="5"/>
      <c r="G1260" s="148">
        <v>408.98</v>
      </c>
      <c r="H1260" s="148">
        <v>14899141.4</v>
      </c>
      <c r="I1260" s="5"/>
      <c r="J1260" s="5"/>
      <c r="K1260" s="5"/>
      <c r="L1260" s="5"/>
      <c r="M1260" s="5"/>
      <c r="N1260" s="5"/>
      <c r="O1260" s="5"/>
      <c r="P1260" s="5"/>
      <c r="Q1260" s="3"/>
    </row>
    <row r="1261" spans="1:17" ht="10.5">
      <c r="A1261" s="6" t="s">
        <v>367</v>
      </c>
      <c r="B1261" s="6" t="s">
        <v>301</v>
      </c>
      <c r="C1261" s="148">
        <v>48.22</v>
      </c>
      <c r="D1261" s="148">
        <v>1756654.6</v>
      </c>
      <c r="E1261" s="5"/>
      <c r="F1261" s="5"/>
      <c r="G1261" s="148">
        <v>48.22</v>
      </c>
      <c r="H1261" s="148">
        <v>1756654.6</v>
      </c>
      <c r="I1261" s="5"/>
      <c r="J1261" s="5"/>
      <c r="K1261" s="5"/>
      <c r="L1261" s="5"/>
      <c r="M1261" s="5"/>
      <c r="N1261" s="5"/>
      <c r="O1261" s="5"/>
      <c r="P1261" s="5"/>
      <c r="Q1261" s="3"/>
    </row>
    <row r="1262" spans="1:17" ht="10.5">
      <c r="A1262" s="6" t="s">
        <v>83</v>
      </c>
      <c r="B1262" s="6" t="s">
        <v>304</v>
      </c>
      <c r="C1262" s="148">
        <v>40.7</v>
      </c>
      <c r="D1262" s="148">
        <v>1482701</v>
      </c>
      <c r="E1262" s="5"/>
      <c r="F1262" s="5"/>
      <c r="G1262" s="148">
        <v>40.7</v>
      </c>
      <c r="H1262" s="148">
        <v>1482701</v>
      </c>
      <c r="I1262" s="5"/>
      <c r="J1262" s="5"/>
      <c r="K1262" s="5"/>
      <c r="L1262" s="5"/>
      <c r="M1262" s="5"/>
      <c r="N1262" s="5"/>
      <c r="O1262" s="5"/>
      <c r="P1262" s="5"/>
      <c r="Q1262" s="3"/>
    </row>
    <row r="1263" spans="1:17" ht="10.5">
      <c r="A1263" s="6" t="s">
        <v>121</v>
      </c>
      <c r="B1263" s="6" t="s">
        <v>797</v>
      </c>
      <c r="C1263" s="148">
        <v>113.3</v>
      </c>
      <c r="D1263" s="148">
        <v>4127519</v>
      </c>
      <c r="E1263" s="5"/>
      <c r="F1263" s="5"/>
      <c r="G1263" s="148">
        <v>113.3</v>
      </c>
      <c r="H1263" s="148">
        <v>4127519</v>
      </c>
      <c r="I1263" s="5"/>
      <c r="J1263" s="5"/>
      <c r="K1263" s="5"/>
      <c r="L1263" s="5"/>
      <c r="M1263" s="5"/>
      <c r="N1263" s="5"/>
      <c r="O1263" s="5"/>
      <c r="P1263" s="5"/>
      <c r="Q1263" s="3"/>
    </row>
    <row r="1264" spans="1:17" ht="10.5">
      <c r="A1264" s="99"/>
      <c r="B1264" s="29" t="s">
        <v>1991</v>
      </c>
      <c r="C1264" s="11"/>
      <c r="D1264" s="11"/>
      <c r="E1264" s="5"/>
      <c r="F1264" s="5"/>
      <c r="G1264" s="11"/>
      <c r="H1264" s="16"/>
      <c r="I1264" s="5"/>
      <c r="J1264" s="5"/>
      <c r="K1264" s="5"/>
      <c r="L1264" s="5"/>
      <c r="M1264" s="5"/>
      <c r="N1264" s="5"/>
      <c r="O1264" s="5"/>
      <c r="P1264" s="5"/>
      <c r="Q1264" s="3"/>
    </row>
    <row r="1265" spans="1:17" ht="21">
      <c r="A1265" s="98"/>
      <c r="B1265" s="53" t="s">
        <v>2016</v>
      </c>
      <c r="C1265" s="11"/>
      <c r="D1265" s="11"/>
      <c r="E1265" s="5"/>
      <c r="F1265" s="5"/>
      <c r="G1265" s="11"/>
      <c r="H1265" s="16"/>
      <c r="I1265" s="5"/>
      <c r="J1265" s="5"/>
      <c r="K1265" s="5"/>
      <c r="L1265" s="5"/>
      <c r="M1265" s="5"/>
      <c r="N1265" s="5"/>
      <c r="O1265" s="5"/>
      <c r="P1265" s="5"/>
      <c r="Q1265" s="3"/>
    </row>
    <row r="1266" spans="1:17" ht="21">
      <c r="A1266" s="98"/>
      <c r="B1266" s="30" t="s">
        <v>2287</v>
      </c>
      <c r="C1266" s="11">
        <f>SUM(C1267:C1278)</f>
        <v>1981.6</v>
      </c>
      <c r="D1266" s="11">
        <f>SUM(D1267:D1278)</f>
        <v>72189688</v>
      </c>
      <c r="E1266" s="5"/>
      <c r="F1266" s="5"/>
      <c r="G1266" s="11">
        <f>SUM(G1267:G1278)</f>
        <v>1981.6</v>
      </c>
      <c r="H1266" s="11">
        <f>SUM(H1267:H1278)</f>
        <v>72189688</v>
      </c>
      <c r="I1266" s="5"/>
      <c r="J1266" s="5"/>
      <c r="K1266" s="5"/>
      <c r="L1266" s="5"/>
      <c r="M1266" s="5"/>
      <c r="N1266" s="5"/>
      <c r="O1266" s="5"/>
      <c r="P1266" s="5"/>
      <c r="Q1266" s="3"/>
    </row>
    <row r="1267" spans="1:17" ht="10.5">
      <c r="A1267" s="6" t="s">
        <v>84</v>
      </c>
      <c r="B1267" s="6" t="s">
        <v>762</v>
      </c>
      <c r="C1267" s="148">
        <v>37.3</v>
      </c>
      <c r="D1267" s="148">
        <v>1358839</v>
      </c>
      <c r="E1267" s="5"/>
      <c r="F1267" s="5"/>
      <c r="G1267" s="148">
        <v>37.3</v>
      </c>
      <c r="H1267" s="148">
        <v>1358839</v>
      </c>
      <c r="I1267" s="5"/>
      <c r="J1267" s="5"/>
      <c r="K1267" s="5"/>
      <c r="L1267" s="5"/>
      <c r="M1267" s="5"/>
      <c r="N1267" s="5"/>
      <c r="O1267" s="5"/>
      <c r="P1267" s="5"/>
      <c r="Q1267" s="3"/>
    </row>
    <row r="1268" spans="1:17" ht="10.5">
      <c r="A1268" s="6" t="s">
        <v>85</v>
      </c>
      <c r="B1268" s="6" t="s">
        <v>798</v>
      </c>
      <c r="C1268" s="148">
        <v>318.7</v>
      </c>
      <c r="D1268" s="148">
        <v>11610241</v>
      </c>
      <c r="E1268" s="5"/>
      <c r="F1268" s="5"/>
      <c r="G1268" s="148">
        <v>318.7</v>
      </c>
      <c r="H1268" s="148">
        <v>11610241</v>
      </c>
      <c r="I1268" s="5"/>
      <c r="J1268" s="5"/>
      <c r="K1268" s="5"/>
      <c r="L1268" s="5"/>
      <c r="M1268" s="5"/>
      <c r="N1268" s="5"/>
      <c r="O1268" s="5"/>
      <c r="P1268" s="5"/>
      <c r="Q1268" s="3"/>
    </row>
    <row r="1269" spans="1:17" ht="10.5">
      <c r="A1269" s="6" t="s">
        <v>1353</v>
      </c>
      <c r="B1269" s="6" t="s">
        <v>761</v>
      </c>
      <c r="C1269" s="148">
        <v>143.2</v>
      </c>
      <c r="D1269" s="148">
        <v>5216776</v>
      </c>
      <c r="E1269" s="5"/>
      <c r="F1269" s="5"/>
      <c r="G1269" s="148">
        <v>143.2</v>
      </c>
      <c r="H1269" s="148">
        <v>5216776</v>
      </c>
      <c r="I1269" s="5"/>
      <c r="J1269" s="5"/>
      <c r="K1269" s="5"/>
      <c r="L1269" s="5"/>
      <c r="M1269" s="5"/>
      <c r="N1269" s="5"/>
      <c r="O1269" s="5"/>
      <c r="P1269" s="5"/>
      <c r="Q1269" s="3"/>
    </row>
    <row r="1270" spans="1:17" ht="10.5">
      <c r="A1270" s="6" t="s">
        <v>86</v>
      </c>
      <c r="B1270" s="6" t="s">
        <v>763</v>
      </c>
      <c r="C1270" s="148">
        <v>225.4</v>
      </c>
      <c r="D1270" s="148">
        <v>8211321.999999999</v>
      </c>
      <c r="E1270" s="5"/>
      <c r="F1270" s="5"/>
      <c r="G1270" s="148">
        <v>225.4</v>
      </c>
      <c r="H1270" s="148">
        <v>8211321.999999999</v>
      </c>
      <c r="I1270" s="5"/>
      <c r="J1270" s="5"/>
      <c r="K1270" s="5"/>
      <c r="L1270" s="5"/>
      <c r="M1270" s="5"/>
      <c r="N1270" s="5"/>
      <c r="O1270" s="5"/>
      <c r="P1270" s="5"/>
      <c r="Q1270" s="3"/>
    </row>
    <row r="1271" spans="1:17" ht="10.5">
      <c r="A1271" s="6" t="s">
        <v>87</v>
      </c>
      <c r="B1271" s="6" t="s">
        <v>1287</v>
      </c>
      <c r="C1271" s="148">
        <v>90.3</v>
      </c>
      <c r="D1271" s="148">
        <v>3289629</v>
      </c>
      <c r="E1271" s="5"/>
      <c r="F1271" s="5"/>
      <c r="G1271" s="148">
        <v>90.3</v>
      </c>
      <c r="H1271" s="148">
        <v>3289629</v>
      </c>
      <c r="I1271" s="5"/>
      <c r="J1271" s="5"/>
      <c r="K1271" s="5"/>
      <c r="L1271" s="5"/>
      <c r="M1271" s="5"/>
      <c r="N1271" s="5"/>
      <c r="O1271" s="5"/>
      <c r="P1271" s="5"/>
      <c r="Q1271" s="3"/>
    </row>
    <row r="1272" spans="1:17" ht="10.5">
      <c r="A1272" s="6" t="s">
        <v>88</v>
      </c>
      <c r="B1272" s="6" t="s">
        <v>1134</v>
      </c>
      <c r="C1272" s="148">
        <v>132.8</v>
      </c>
      <c r="D1272" s="148">
        <v>4837904</v>
      </c>
      <c r="E1272" s="5"/>
      <c r="F1272" s="5"/>
      <c r="G1272" s="148">
        <v>132.8</v>
      </c>
      <c r="H1272" s="148">
        <v>4837904</v>
      </c>
      <c r="I1272" s="5"/>
      <c r="J1272" s="5"/>
      <c r="K1272" s="5"/>
      <c r="L1272" s="5"/>
      <c r="M1272" s="5"/>
      <c r="N1272" s="5"/>
      <c r="O1272" s="5"/>
      <c r="P1272" s="5"/>
      <c r="Q1272" s="3"/>
    </row>
    <row r="1273" spans="1:17" ht="10.5">
      <c r="A1273" s="6" t="s">
        <v>89</v>
      </c>
      <c r="B1273" s="6" t="s">
        <v>1288</v>
      </c>
      <c r="C1273" s="148">
        <v>211.6</v>
      </c>
      <c r="D1273" s="148">
        <v>7708588.000000001</v>
      </c>
      <c r="E1273" s="5"/>
      <c r="F1273" s="5"/>
      <c r="G1273" s="148">
        <v>211.6</v>
      </c>
      <c r="H1273" s="148">
        <v>7708588.000000001</v>
      </c>
      <c r="I1273" s="5"/>
      <c r="J1273" s="5"/>
      <c r="K1273" s="5"/>
      <c r="L1273" s="5"/>
      <c r="M1273" s="5"/>
      <c r="N1273" s="5"/>
      <c r="O1273" s="5"/>
      <c r="P1273" s="5"/>
      <c r="Q1273" s="3"/>
    </row>
    <row r="1274" spans="1:17" ht="10.5">
      <c r="A1274" s="6" t="s">
        <v>90</v>
      </c>
      <c r="B1274" s="6" t="s">
        <v>799</v>
      </c>
      <c r="C1274" s="148">
        <v>169.7</v>
      </c>
      <c r="D1274" s="148">
        <v>6182171</v>
      </c>
      <c r="E1274" s="5"/>
      <c r="F1274" s="5"/>
      <c r="G1274" s="148">
        <v>169.7</v>
      </c>
      <c r="H1274" s="148">
        <v>6182171</v>
      </c>
      <c r="I1274" s="5"/>
      <c r="J1274" s="5"/>
      <c r="K1274" s="5"/>
      <c r="L1274" s="5"/>
      <c r="M1274" s="5"/>
      <c r="N1274" s="5"/>
      <c r="O1274" s="5"/>
      <c r="P1274" s="5"/>
      <c r="Q1274" s="3"/>
    </row>
    <row r="1275" spans="1:17" ht="10.5">
      <c r="A1275" s="6" t="s">
        <v>91</v>
      </c>
      <c r="B1275" s="6" t="s">
        <v>800</v>
      </c>
      <c r="C1275" s="148">
        <v>178.3</v>
      </c>
      <c r="D1275" s="148">
        <v>6495469</v>
      </c>
      <c r="E1275" s="5"/>
      <c r="F1275" s="5"/>
      <c r="G1275" s="148">
        <v>178.3</v>
      </c>
      <c r="H1275" s="148">
        <v>6495469</v>
      </c>
      <c r="I1275" s="5"/>
      <c r="J1275" s="5"/>
      <c r="K1275" s="5"/>
      <c r="L1275" s="5"/>
      <c r="M1275" s="5"/>
      <c r="N1275" s="5"/>
      <c r="O1275" s="5"/>
      <c r="P1275" s="5"/>
      <c r="Q1275" s="3"/>
    </row>
    <row r="1276" spans="1:17" ht="10.5">
      <c r="A1276" s="6" t="s">
        <v>92</v>
      </c>
      <c r="B1276" s="6" t="s">
        <v>760</v>
      </c>
      <c r="C1276" s="148">
        <v>91.2</v>
      </c>
      <c r="D1276" s="148">
        <v>3322416</v>
      </c>
      <c r="E1276" s="5"/>
      <c r="F1276" s="5"/>
      <c r="G1276" s="148">
        <v>91.2</v>
      </c>
      <c r="H1276" s="148">
        <v>3322416</v>
      </c>
      <c r="I1276" s="5"/>
      <c r="J1276" s="5"/>
      <c r="K1276" s="5"/>
      <c r="L1276" s="5"/>
      <c r="M1276" s="5"/>
      <c r="N1276" s="5"/>
      <c r="O1276" s="5"/>
      <c r="P1276" s="5"/>
      <c r="Q1276" s="3"/>
    </row>
    <row r="1277" spans="1:17" ht="10.5">
      <c r="A1277" s="6" t="s">
        <v>93</v>
      </c>
      <c r="B1277" s="6" t="s">
        <v>1289</v>
      </c>
      <c r="C1277" s="148">
        <v>92.1</v>
      </c>
      <c r="D1277" s="148">
        <v>3355203</v>
      </c>
      <c r="E1277" s="5"/>
      <c r="F1277" s="5"/>
      <c r="G1277" s="148">
        <v>92.1</v>
      </c>
      <c r="H1277" s="148">
        <v>3355203</v>
      </c>
      <c r="I1277" s="5"/>
      <c r="J1277" s="5"/>
      <c r="K1277" s="5"/>
      <c r="L1277" s="5"/>
      <c r="M1277" s="5"/>
      <c r="N1277" s="5"/>
      <c r="O1277" s="5"/>
      <c r="P1277" s="5"/>
      <c r="Q1277" s="3"/>
    </row>
    <row r="1278" spans="1:17" ht="10.5">
      <c r="A1278" s="6" t="s">
        <v>94</v>
      </c>
      <c r="B1278" s="6" t="s">
        <v>1290</v>
      </c>
      <c r="C1278" s="148">
        <v>291</v>
      </c>
      <c r="D1278" s="148">
        <v>10601130</v>
      </c>
      <c r="E1278" s="5"/>
      <c r="F1278" s="5"/>
      <c r="G1278" s="148">
        <v>291</v>
      </c>
      <c r="H1278" s="148">
        <v>10601130</v>
      </c>
      <c r="I1278" s="5"/>
      <c r="J1278" s="5"/>
      <c r="K1278" s="5"/>
      <c r="L1278" s="5"/>
      <c r="M1278" s="5"/>
      <c r="N1278" s="5"/>
      <c r="O1278" s="5"/>
      <c r="P1278" s="5"/>
      <c r="Q1278" s="3"/>
    </row>
    <row r="1279" spans="1:17" ht="21">
      <c r="A1279" s="31"/>
      <c r="B1279" s="53" t="s">
        <v>1439</v>
      </c>
      <c r="C1279" s="11"/>
      <c r="D1279" s="72"/>
      <c r="E1279" s="5"/>
      <c r="F1279" s="5"/>
      <c r="G1279" s="11"/>
      <c r="H1279" s="16"/>
      <c r="I1279" s="5"/>
      <c r="J1279" s="5"/>
      <c r="K1279" s="5"/>
      <c r="L1279" s="5"/>
      <c r="M1279" s="5"/>
      <c r="N1279" s="5"/>
      <c r="O1279" s="5"/>
      <c r="P1279" s="5"/>
      <c r="Q1279" s="3"/>
    </row>
    <row r="1280" spans="1:17" ht="21">
      <c r="A1280" s="98"/>
      <c r="B1280" s="30" t="s">
        <v>2282</v>
      </c>
      <c r="C1280" s="72">
        <f>SUM(C1281:C1283)</f>
        <v>186.00000000000003</v>
      </c>
      <c r="D1280" s="72">
        <f aca="true" t="shared" si="16" ref="D1280:J1280">SUM(D1281:D1283)</f>
        <v>6775980</v>
      </c>
      <c r="E1280" s="72"/>
      <c r="F1280" s="72"/>
      <c r="G1280" s="72"/>
      <c r="H1280" s="72"/>
      <c r="I1280" s="72">
        <f t="shared" si="16"/>
        <v>186.00000000000003</v>
      </c>
      <c r="J1280" s="72">
        <f t="shared" si="16"/>
        <v>6775980</v>
      </c>
      <c r="K1280" s="5"/>
      <c r="L1280" s="5"/>
      <c r="M1280" s="5"/>
      <c r="N1280" s="5"/>
      <c r="O1280" s="5"/>
      <c r="P1280" s="5"/>
      <c r="Q1280" s="3"/>
    </row>
    <row r="1281" spans="1:17" ht="10.5">
      <c r="A1281" s="6" t="s">
        <v>95</v>
      </c>
      <c r="B1281" s="27" t="s">
        <v>697</v>
      </c>
      <c r="C1281" s="148">
        <v>104.4</v>
      </c>
      <c r="D1281" s="148">
        <v>3803292</v>
      </c>
      <c r="E1281" s="5"/>
      <c r="F1281" s="5"/>
      <c r="G1281" s="148"/>
      <c r="H1281" s="148"/>
      <c r="I1281" s="148">
        <v>104.4</v>
      </c>
      <c r="J1281" s="148">
        <v>3803292</v>
      </c>
      <c r="K1281" s="5"/>
      <c r="L1281" s="5"/>
      <c r="M1281" s="5"/>
      <c r="N1281" s="5"/>
      <c r="O1281" s="5"/>
      <c r="P1281" s="5"/>
      <c r="Q1281" s="3"/>
    </row>
    <row r="1282" spans="1:17" ht="10.5">
      <c r="A1282" s="6" t="s">
        <v>96</v>
      </c>
      <c r="B1282" s="27" t="s">
        <v>698</v>
      </c>
      <c r="C1282" s="148">
        <v>47.2</v>
      </c>
      <c r="D1282" s="148">
        <v>1719496</v>
      </c>
      <c r="E1282" s="5"/>
      <c r="F1282" s="5"/>
      <c r="G1282" s="148"/>
      <c r="H1282" s="148"/>
      <c r="I1282" s="148">
        <v>47.2</v>
      </c>
      <c r="J1282" s="148">
        <v>1719496</v>
      </c>
      <c r="K1282" s="5"/>
      <c r="L1282" s="5"/>
      <c r="M1282" s="5"/>
      <c r="N1282" s="5"/>
      <c r="O1282" s="5"/>
      <c r="P1282" s="5"/>
      <c r="Q1282" s="3"/>
    </row>
    <row r="1283" spans="1:17" ht="10.5">
      <c r="A1283" s="6" t="s">
        <v>97</v>
      </c>
      <c r="B1283" s="27" t="s">
        <v>35</v>
      </c>
      <c r="C1283" s="148">
        <v>34.4</v>
      </c>
      <c r="D1283" s="148">
        <v>1253192</v>
      </c>
      <c r="E1283" s="5"/>
      <c r="F1283" s="5"/>
      <c r="G1283" s="148"/>
      <c r="H1283" s="148"/>
      <c r="I1283" s="148">
        <v>34.4</v>
      </c>
      <c r="J1283" s="148">
        <v>1253192</v>
      </c>
      <c r="K1283" s="5"/>
      <c r="L1283" s="5"/>
      <c r="M1283" s="5"/>
      <c r="N1283" s="5"/>
      <c r="O1283" s="5"/>
      <c r="P1283" s="5"/>
      <c r="Q1283" s="3"/>
    </row>
    <row r="1284" spans="1:17" ht="10.5">
      <c r="A1284" s="98"/>
      <c r="B1284" s="29" t="s">
        <v>1835</v>
      </c>
      <c r="C1284" s="11"/>
      <c r="D1284" s="11"/>
      <c r="E1284" s="5"/>
      <c r="F1284" s="5"/>
      <c r="G1284" s="11"/>
      <c r="H1284" s="16"/>
      <c r="I1284" s="5"/>
      <c r="J1284" s="5"/>
      <c r="K1284" s="5"/>
      <c r="L1284" s="5"/>
      <c r="M1284" s="5"/>
      <c r="N1284" s="5"/>
      <c r="O1284" s="5"/>
      <c r="P1284" s="5"/>
      <c r="Q1284" s="3"/>
    </row>
    <row r="1285" spans="1:17" ht="21">
      <c r="A1285" s="98"/>
      <c r="B1285" s="53" t="s">
        <v>191</v>
      </c>
      <c r="C1285" s="11"/>
      <c r="D1285" s="11"/>
      <c r="E1285" s="5"/>
      <c r="F1285" s="5"/>
      <c r="G1285" s="11"/>
      <c r="H1285" s="16"/>
      <c r="I1285" s="5"/>
      <c r="J1285" s="5"/>
      <c r="K1285" s="5"/>
      <c r="L1285" s="5"/>
      <c r="M1285" s="5"/>
      <c r="N1285" s="5"/>
      <c r="O1285" s="5"/>
      <c r="P1285" s="5"/>
      <c r="Q1285" s="3"/>
    </row>
    <row r="1286" spans="1:17" ht="21">
      <c r="A1286" s="31"/>
      <c r="B1286" s="30" t="s">
        <v>2285</v>
      </c>
      <c r="C1286" s="11">
        <f>SUM(C1287:C1294)</f>
        <v>1067.3000000000002</v>
      </c>
      <c r="D1286" s="11">
        <f>SUM(D1287:D1294)</f>
        <v>38881739</v>
      </c>
      <c r="E1286" s="5"/>
      <c r="F1286" s="5"/>
      <c r="G1286" s="11">
        <f>SUM(G1287:G1294)</f>
        <v>1067.3000000000002</v>
      </c>
      <c r="H1286" s="11">
        <f>SUM(H1287:H1294)</f>
        <v>38881739</v>
      </c>
      <c r="I1286" s="5"/>
      <c r="J1286" s="5"/>
      <c r="K1286" s="5"/>
      <c r="L1286" s="5"/>
      <c r="M1286" s="5"/>
      <c r="N1286" s="5"/>
      <c r="O1286" s="5"/>
      <c r="P1286" s="5"/>
      <c r="Q1286" s="3"/>
    </row>
    <row r="1287" spans="1:17" ht="10.5">
      <c r="A1287" s="6" t="s">
        <v>98</v>
      </c>
      <c r="B1287" s="27" t="s">
        <v>476</v>
      </c>
      <c r="C1287" s="148">
        <v>96.2</v>
      </c>
      <c r="D1287" s="148">
        <v>3504566</v>
      </c>
      <c r="E1287" s="5"/>
      <c r="F1287" s="5"/>
      <c r="G1287" s="148">
        <v>96.2</v>
      </c>
      <c r="H1287" s="148">
        <v>3504566</v>
      </c>
      <c r="I1287" s="5"/>
      <c r="J1287" s="5"/>
      <c r="K1287" s="5"/>
      <c r="L1287" s="5"/>
      <c r="M1287" s="5"/>
      <c r="N1287" s="5"/>
      <c r="O1287" s="5"/>
      <c r="P1287" s="5"/>
      <c r="Q1287" s="3"/>
    </row>
    <row r="1288" spans="1:17" ht="10.5">
      <c r="A1288" s="6" t="s">
        <v>99</v>
      </c>
      <c r="B1288" s="27" t="s">
        <v>477</v>
      </c>
      <c r="C1288" s="148">
        <v>71.4</v>
      </c>
      <c r="D1288" s="148">
        <v>2601102</v>
      </c>
      <c r="E1288" s="5"/>
      <c r="F1288" s="5"/>
      <c r="G1288" s="148">
        <v>71.4</v>
      </c>
      <c r="H1288" s="148">
        <v>2601102</v>
      </c>
      <c r="I1288" s="5"/>
      <c r="J1288" s="5"/>
      <c r="K1288" s="5"/>
      <c r="L1288" s="5"/>
      <c r="M1288" s="5"/>
      <c r="N1288" s="5"/>
      <c r="O1288" s="5"/>
      <c r="P1288" s="5"/>
      <c r="Q1288" s="3"/>
    </row>
    <row r="1289" spans="1:17" ht="10.5">
      <c r="A1289" s="6" t="s">
        <v>100</v>
      </c>
      <c r="B1289" s="27" t="s">
        <v>478</v>
      </c>
      <c r="C1289" s="148">
        <v>136.5</v>
      </c>
      <c r="D1289" s="148">
        <v>4972695</v>
      </c>
      <c r="E1289" s="5"/>
      <c r="F1289" s="5"/>
      <c r="G1289" s="148">
        <v>136.5</v>
      </c>
      <c r="H1289" s="148">
        <v>4972695</v>
      </c>
      <c r="I1289" s="5"/>
      <c r="J1289" s="5"/>
      <c r="K1289" s="5"/>
      <c r="L1289" s="5"/>
      <c r="M1289" s="5"/>
      <c r="N1289" s="5"/>
      <c r="O1289" s="5"/>
      <c r="P1289" s="5"/>
      <c r="Q1289" s="3"/>
    </row>
    <row r="1290" spans="1:17" ht="10.5">
      <c r="A1290" s="6" t="s">
        <v>791</v>
      </c>
      <c r="B1290" s="27" t="s">
        <v>479</v>
      </c>
      <c r="C1290" s="148">
        <v>229.3</v>
      </c>
      <c r="D1290" s="148">
        <v>8353399</v>
      </c>
      <c r="E1290" s="5"/>
      <c r="F1290" s="5"/>
      <c r="G1290" s="148">
        <v>229.3</v>
      </c>
      <c r="H1290" s="148">
        <v>8353399</v>
      </c>
      <c r="I1290" s="5"/>
      <c r="J1290" s="5"/>
      <c r="K1290" s="5"/>
      <c r="L1290" s="5"/>
      <c r="M1290" s="5"/>
      <c r="N1290" s="5"/>
      <c r="O1290" s="5"/>
      <c r="P1290" s="5"/>
      <c r="Q1290" s="3"/>
    </row>
    <row r="1291" spans="1:17" ht="10.5">
      <c r="A1291" s="6" t="s">
        <v>790</v>
      </c>
      <c r="B1291" s="27" t="s">
        <v>480</v>
      </c>
      <c r="C1291" s="148">
        <v>160</v>
      </c>
      <c r="D1291" s="148">
        <v>5828800</v>
      </c>
      <c r="E1291" s="5"/>
      <c r="F1291" s="5"/>
      <c r="G1291" s="148">
        <v>160</v>
      </c>
      <c r="H1291" s="148">
        <v>5828800</v>
      </c>
      <c r="I1291" s="5"/>
      <c r="J1291" s="5"/>
      <c r="K1291" s="5"/>
      <c r="L1291" s="5"/>
      <c r="M1291" s="5"/>
      <c r="N1291" s="5"/>
      <c r="O1291" s="5"/>
      <c r="P1291" s="5"/>
      <c r="Q1291" s="3"/>
    </row>
    <row r="1292" spans="1:17" ht="10.5">
      <c r="A1292" s="6" t="s">
        <v>122</v>
      </c>
      <c r="B1292" s="27" t="s">
        <v>481</v>
      </c>
      <c r="C1292" s="148">
        <v>166.2</v>
      </c>
      <c r="D1292" s="148">
        <v>6054666</v>
      </c>
      <c r="E1292" s="5"/>
      <c r="F1292" s="5"/>
      <c r="G1292" s="148">
        <v>166.2</v>
      </c>
      <c r="H1292" s="148">
        <v>6054666</v>
      </c>
      <c r="I1292" s="5"/>
      <c r="J1292" s="5"/>
      <c r="K1292" s="5"/>
      <c r="L1292" s="5"/>
      <c r="M1292" s="5"/>
      <c r="N1292" s="5"/>
      <c r="O1292" s="5"/>
      <c r="P1292" s="5"/>
      <c r="Q1292" s="3"/>
    </row>
    <row r="1293" spans="1:17" ht="10.5">
      <c r="A1293" s="6" t="s">
        <v>795</v>
      </c>
      <c r="B1293" s="27" t="s">
        <v>1599</v>
      </c>
      <c r="C1293" s="148">
        <v>110.3</v>
      </c>
      <c r="D1293" s="148">
        <v>4018229</v>
      </c>
      <c r="E1293" s="5"/>
      <c r="F1293" s="5"/>
      <c r="G1293" s="148">
        <v>110.3</v>
      </c>
      <c r="H1293" s="148">
        <v>4018229</v>
      </c>
      <c r="I1293" s="5"/>
      <c r="J1293" s="5"/>
      <c r="K1293" s="5"/>
      <c r="L1293" s="5"/>
      <c r="M1293" s="5"/>
      <c r="N1293" s="5"/>
      <c r="O1293" s="5"/>
      <c r="P1293" s="5"/>
      <c r="Q1293" s="3"/>
    </row>
    <row r="1294" spans="1:17" ht="10.5">
      <c r="A1294" s="6" t="s">
        <v>120</v>
      </c>
      <c r="B1294" s="27" t="s">
        <v>1600</v>
      </c>
      <c r="C1294" s="148">
        <v>97.4</v>
      </c>
      <c r="D1294" s="148">
        <v>3548282</v>
      </c>
      <c r="E1294" s="5"/>
      <c r="F1294" s="5"/>
      <c r="G1294" s="148">
        <v>97.4</v>
      </c>
      <c r="H1294" s="148">
        <v>3548282</v>
      </c>
      <c r="I1294" s="5"/>
      <c r="J1294" s="5"/>
      <c r="K1294" s="5"/>
      <c r="L1294" s="5"/>
      <c r="M1294" s="5"/>
      <c r="N1294" s="5"/>
      <c r="O1294" s="5"/>
      <c r="P1294" s="5"/>
      <c r="Q1294" s="3"/>
    </row>
    <row r="1295" spans="1:17" ht="10.5">
      <c r="A1295" s="31"/>
      <c r="B1295" s="29" t="s">
        <v>1973</v>
      </c>
      <c r="C1295" s="72"/>
      <c r="D1295" s="72"/>
      <c r="E1295" s="5"/>
      <c r="F1295" s="5"/>
      <c r="G1295" s="72"/>
      <c r="H1295" s="16"/>
      <c r="I1295" s="5"/>
      <c r="J1295" s="5"/>
      <c r="K1295" s="5"/>
      <c r="L1295" s="5"/>
      <c r="M1295" s="5"/>
      <c r="N1295" s="5"/>
      <c r="O1295" s="5"/>
      <c r="P1295" s="5"/>
      <c r="Q1295" s="3"/>
    </row>
    <row r="1296" spans="1:17" ht="21">
      <c r="A1296" s="98"/>
      <c r="B1296" s="12" t="s">
        <v>1466</v>
      </c>
      <c r="C1296" s="11"/>
      <c r="D1296" s="11"/>
      <c r="E1296" s="5"/>
      <c r="F1296" s="5"/>
      <c r="G1296" s="11"/>
      <c r="H1296" s="16"/>
      <c r="I1296" s="5"/>
      <c r="J1296" s="5"/>
      <c r="K1296" s="5"/>
      <c r="L1296" s="5"/>
      <c r="M1296" s="5"/>
      <c r="N1296" s="5"/>
      <c r="O1296" s="5"/>
      <c r="P1296" s="5"/>
      <c r="Q1296" s="3"/>
    </row>
    <row r="1297" spans="1:17" ht="21">
      <c r="A1297" s="98"/>
      <c r="B1297" s="1" t="s">
        <v>2280</v>
      </c>
      <c r="C1297" s="11">
        <f>SUM(C1298:C1301)</f>
        <v>1038.2</v>
      </c>
      <c r="D1297" s="11">
        <f>SUM(D1298:D1301)</f>
        <v>37821626</v>
      </c>
      <c r="E1297" s="5"/>
      <c r="F1297" s="5"/>
      <c r="G1297" s="11">
        <f>SUM(G1298:G1301)</f>
        <v>1038.2</v>
      </c>
      <c r="H1297" s="11">
        <f>SUM(H1298:H1301)</f>
        <v>37821626</v>
      </c>
      <c r="I1297" s="5"/>
      <c r="J1297" s="5"/>
      <c r="K1297" s="5"/>
      <c r="L1297" s="5"/>
      <c r="M1297" s="5"/>
      <c r="N1297" s="5"/>
      <c r="O1297" s="5"/>
      <c r="P1297" s="5"/>
      <c r="Q1297" s="3"/>
    </row>
    <row r="1298" spans="1:17" ht="10.5">
      <c r="A1298" s="6" t="s">
        <v>101</v>
      </c>
      <c r="B1298" s="27" t="s">
        <v>715</v>
      </c>
      <c r="C1298" s="148">
        <v>833</v>
      </c>
      <c r="D1298" s="148">
        <v>30346190</v>
      </c>
      <c r="E1298" s="5"/>
      <c r="F1298" s="5"/>
      <c r="G1298" s="148">
        <v>833</v>
      </c>
      <c r="H1298" s="148">
        <v>30346190</v>
      </c>
      <c r="I1298" s="5"/>
      <c r="J1298" s="5"/>
      <c r="K1298" s="5"/>
      <c r="L1298" s="5"/>
      <c r="M1298" s="5"/>
      <c r="N1298" s="5"/>
      <c r="O1298" s="5"/>
      <c r="P1298" s="5"/>
      <c r="Q1298" s="3"/>
    </row>
    <row r="1299" spans="1:17" ht="10.5">
      <c r="A1299" s="6" t="s">
        <v>102</v>
      </c>
      <c r="B1299" s="27" t="s">
        <v>717</v>
      </c>
      <c r="C1299" s="148">
        <v>82.5</v>
      </c>
      <c r="D1299" s="148">
        <v>3005475</v>
      </c>
      <c r="E1299" s="5"/>
      <c r="F1299" s="5"/>
      <c r="G1299" s="148">
        <v>82.5</v>
      </c>
      <c r="H1299" s="148">
        <v>3005475</v>
      </c>
      <c r="I1299" s="5"/>
      <c r="J1299" s="5"/>
      <c r="K1299" s="5"/>
      <c r="L1299" s="5"/>
      <c r="M1299" s="5"/>
      <c r="N1299" s="5"/>
      <c r="O1299" s="5"/>
      <c r="P1299" s="5"/>
      <c r="Q1299" s="3"/>
    </row>
    <row r="1300" spans="1:17" ht="10.5">
      <c r="A1300" s="6" t="s">
        <v>103</v>
      </c>
      <c r="B1300" s="27" t="s">
        <v>716</v>
      </c>
      <c r="C1300" s="148">
        <v>41.3</v>
      </c>
      <c r="D1300" s="148">
        <v>1504559</v>
      </c>
      <c r="E1300" s="5"/>
      <c r="F1300" s="5"/>
      <c r="G1300" s="148">
        <v>41.3</v>
      </c>
      <c r="H1300" s="148">
        <v>1504559</v>
      </c>
      <c r="I1300" s="5"/>
      <c r="J1300" s="5"/>
      <c r="K1300" s="5"/>
      <c r="L1300" s="5"/>
      <c r="M1300" s="5"/>
      <c r="N1300" s="5"/>
      <c r="O1300" s="5"/>
      <c r="P1300" s="5"/>
      <c r="Q1300" s="3"/>
    </row>
    <row r="1301" spans="1:17" ht="10.5">
      <c r="A1301" s="6" t="s">
        <v>1298</v>
      </c>
      <c r="B1301" s="27" t="s">
        <v>1606</v>
      </c>
      <c r="C1301" s="148">
        <v>81.4</v>
      </c>
      <c r="D1301" s="148">
        <v>2965402</v>
      </c>
      <c r="E1301" s="5"/>
      <c r="F1301" s="5"/>
      <c r="G1301" s="148">
        <v>81.4</v>
      </c>
      <c r="H1301" s="148">
        <v>2965402</v>
      </c>
      <c r="I1301" s="5"/>
      <c r="J1301" s="5"/>
      <c r="K1301" s="5"/>
      <c r="L1301" s="5"/>
      <c r="M1301" s="5"/>
      <c r="N1301" s="5"/>
      <c r="O1301" s="5"/>
      <c r="P1301" s="5"/>
      <c r="Q1301" s="3"/>
    </row>
    <row r="1302" spans="1:17" ht="10.5">
      <c r="A1302" s="98"/>
      <c r="B1302" s="29" t="s">
        <v>1900</v>
      </c>
      <c r="C1302" s="72"/>
      <c r="D1302" s="72"/>
      <c r="E1302" s="5"/>
      <c r="F1302" s="5"/>
      <c r="G1302" s="72"/>
      <c r="H1302" s="16"/>
      <c r="I1302" s="5"/>
      <c r="J1302" s="5"/>
      <c r="K1302" s="5"/>
      <c r="L1302" s="5"/>
      <c r="M1302" s="5"/>
      <c r="N1302" s="5"/>
      <c r="O1302" s="5"/>
      <c r="P1302" s="5"/>
      <c r="Q1302" s="3"/>
    </row>
    <row r="1303" spans="1:17" ht="21">
      <c r="A1303" s="98"/>
      <c r="B1303" s="12" t="s">
        <v>1732</v>
      </c>
      <c r="C1303" s="72"/>
      <c r="D1303" s="72"/>
      <c r="E1303" s="5"/>
      <c r="F1303" s="5"/>
      <c r="G1303" s="72"/>
      <c r="H1303" s="16"/>
      <c r="I1303" s="5"/>
      <c r="J1303" s="5"/>
      <c r="K1303" s="5"/>
      <c r="L1303" s="5"/>
      <c r="M1303" s="5"/>
      <c r="N1303" s="5"/>
      <c r="O1303" s="5"/>
      <c r="P1303" s="5"/>
      <c r="Q1303" s="3"/>
    </row>
    <row r="1304" spans="1:17" ht="21">
      <c r="A1304" s="98"/>
      <c r="B1304" s="30" t="s">
        <v>2281</v>
      </c>
      <c r="C1304" s="11">
        <f>SUM(C1305:C1309)</f>
        <v>1779.4</v>
      </c>
      <c r="D1304" s="11">
        <f>SUM(D1305:D1309)</f>
        <v>64823542</v>
      </c>
      <c r="E1304" s="5"/>
      <c r="F1304" s="5"/>
      <c r="G1304" s="11">
        <f>SUM(G1305:G1309)</f>
        <v>1779.4</v>
      </c>
      <c r="H1304" s="11">
        <f>SUM(H1305:H1309)</f>
        <v>64823542</v>
      </c>
      <c r="I1304" s="5"/>
      <c r="J1304" s="5"/>
      <c r="K1304" s="5"/>
      <c r="L1304" s="5"/>
      <c r="M1304" s="5"/>
      <c r="N1304" s="5"/>
      <c r="O1304" s="5"/>
      <c r="P1304" s="5"/>
      <c r="Q1304" s="3"/>
    </row>
    <row r="1305" spans="1:17" ht="10.5">
      <c r="A1305" s="6" t="s">
        <v>104</v>
      </c>
      <c r="B1305" s="27" t="s">
        <v>1167</v>
      </c>
      <c r="C1305" s="148">
        <v>368.6</v>
      </c>
      <c r="D1305" s="148">
        <v>13428098</v>
      </c>
      <c r="E1305" s="5"/>
      <c r="F1305" s="5"/>
      <c r="G1305" s="148">
        <v>368.6</v>
      </c>
      <c r="H1305" s="148">
        <v>13428098</v>
      </c>
      <c r="I1305" s="5"/>
      <c r="J1305" s="5"/>
      <c r="K1305" s="5"/>
      <c r="L1305" s="5"/>
      <c r="M1305" s="5"/>
      <c r="N1305" s="5"/>
      <c r="O1305" s="5"/>
      <c r="P1305" s="5"/>
      <c r="Q1305" s="3"/>
    </row>
    <row r="1306" spans="1:17" ht="10.5">
      <c r="A1306" s="6" t="s">
        <v>105</v>
      </c>
      <c r="B1306" s="27" t="s">
        <v>1168</v>
      </c>
      <c r="C1306" s="148">
        <v>378.1</v>
      </c>
      <c r="D1306" s="148">
        <v>13774183</v>
      </c>
      <c r="E1306" s="5"/>
      <c r="F1306" s="5"/>
      <c r="G1306" s="148">
        <v>378.1</v>
      </c>
      <c r="H1306" s="148">
        <v>13774183</v>
      </c>
      <c r="I1306" s="5"/>
      <c r="J1306" s="5"/>
      <c r="K1306" s="5"/>
      <c r="L1306" s="5"/>
      <c r="M1306" s="5"/>
      <c r="N1306" s="5"/>
      <c r="O1306" s="5"/>
      <c r="P1306" s="5"/>
      <c r="Q1306" s="3"/>
    </row>
    <row r="1307" spans="1:17" ht="10.5">
      <c r="A1307" s="6" t="s">
        <v>106</v>
      </c>
      <c r="B1307" s="27" t="s">
        <v>1169</v>
      </c>
      <c r="C1307" s="148">
        <v>301.7</v>
      </c>
      <c r="D1307" s="148">
        <v>10990931</v>
      </c>
      <c r="E1307" s="5"/>
      <c r="F1307" s="5"/>
      <c r="G1307" s="148">
        <v>301.7</v>
      </c>
      <c r="H1307" s="148">
        <v>10990931</v>
      </c>
      <c r="I1307" s="5"/>
      <c r="J1307" s="5"/>
      <c r="K1307" s="5"/>
      <c r="L1307" s="5"/>
      <c r="M1307" s="5"/>
      <c r="N1307" s="5"/>
      <c r="O1307" s="5"/>
      <c r="P1307" s="5"/>
      <c r="Q1307" s="3"/>
    </row>
    <row r="1308" spans="1:17" ht="10.5">
      <c r="A1308" s="6" t="s">
        <v>107</v>
      </c>
      <c r="B1308" s="27" t="s">
        <v>1170</v>
      </c>
      <c r="C1308" s="148">
        <v>368.3</v>
      </c>
      <c r="D1308" s="148">
        <v>13417169</v>
      </c>
      <c r="E1308" s="5"/>
      <c r="F1308" s="5"/>
      <c r="G1308" s="148">
        <v>368.3</v>
      </c>
      <c r="H1308" s="148">
        <v>13417169</v>
      </c>
      <c r="I1308" s="5"/>
      <c r="J1308" s="5"/>
      <c r="K1308" s="5"/>
      <c r="L1308" s="5"/>
      <c r="M1308" s="5"/>
      <c r="N1308" s="5"/>
      <c r="O1308" s="5"/>
      <c r="P1308" s="5"/>
      <c r="Q1308" s="3"/>
    </row>
    <row r="1309" spans="1:17" ht="10.5">
      <c r="A1309" s="6" t="s">
        <v>108</v>
      </c>
      <c r="B1309" s="27" t="s">
        <v>1171</v>
      </c>
      <c r="C1309" s="148">
        <v>362.7</v>
      </c>
      <c r="D1309" s="148">
        <v>13213161</v>
      </c>
      <c r="E1309" s="5"/>
      <c r="F1309" s="5"/>
      <c r="G1309" s="148">
        <v>362.7</v>
      </c>
      <c r="H1309" s="148">
        <v>13213161</v>
      </c>
      <c r="I1309" s="5"/>
      <c r="J1309" s="5"/>
      <c r="K1309" s="5"/>
      <c r="L1309" s="5"/>
      <c r="M1309" s="5"/>
      <c r="N1309" s="5"/>
      <c r="O1309" s="5"/>
      <c r="P1309" s="5"/>
      <c r="Q1309" s="3"/>
    </row>
    <row r="1310" spans="1:17" ht="21">
      <c r="A1310" s="98"/>
      <c r="B1310" s="53" t="s">
        <v>1902</v>
      </c>
      <c r="C1310" s="72"/>
      <c r="D1310" s="72"/>
      <c r="E1310" s="5"/>
      <c r="F1310" s="5"/>
      <c r="G1310" s="72"/>
      <c r="H1310" s="16"/>
      <c r="I1310" s="5"/>
      <c r="J1310" s="5"/>
      <c r="K1310" s="5"/>
      <c r="L1310" s="5"/>
      <c r="M1310" s="5"/>
      <c r="N1310" s="5"/>
      <c r="O1310" s="5"/>
      <c r="P1310" s="5"/>
      <c r="Q1310" s="3"/>
    </row>
    <row r="1311" spans="1:17" ht="21">
      <c r="A1311" s="98"/>
      <c r="B1311" s="30" t="s">
        <v>1692</v>
      </c>
      <c r="C1311" s="72">
        <f aca="true" t="shared" si="17" ref="C1311:H1311">SUM(C1312:C1332)</f>
        <v>3183.8499999999995</v>
      </c>
      <c r="D1311" s="72">
        <f t="shared" si="17"/>
        <v>115987655.5</v>
      </c>
      <c r="E1311" s="72"/>
      <c r="F1311" s="72"/>
      <c r="G1311" s="72">
        <f t="shared" si="17"/>
        <v>3183.8499999999995</v>
      </c>
      <c r="H1311" s="72">
        <f t="shared" si="17"/>
        <v>115987655.5</v>
      </c>
      <c r="I1311" s="72"/>
      <c r="J1311" s="72"/>
      <c r="K1311" s="72"/>
      <c r="L1311" s="72"/>
      <c r="M1311" s="72"/>
      <c r="N1311" s="72"/>
      <c r="O1311" s="72"/>
      <c r="P1311" s="72"/>
      <c r="Q1311" s="3"/>
    </row>
    <row r="1312" spans="1:17" ht="10.5">
      <c r="A1312" s="6" t="s">
        <v>109</v>
      </c>
      <c r="B1312" s="63" t="s">
        <v>971</v>
      </c>
      <c r="C1312" s="148">
        <v>45.5</v>
      </c>
      <c r="D1312" s="148">
        <v>1657565</v>
      </c>
      <c r="E1312" s="5"/>
      <c r="F1312" s="5"/>
      <c r="G1312" s="148">
        <v>45.5</v>
      </c>
      <c r="H1312" s="148">
        <v>1657565</v>
      </c>
      <c r="I1312" s="5"/>
      <c r="J1312" s="5"/>
      <c r="K1312" s="5"/>
      <c r="L1312" s="5"/>
      <c r="M1312" s="5"/>
      <c r="N1312" s="5"/>
      <c r="O1312" s="5"/>
      <c r="P1312" s="5"/>
      <c r="Q1312" s="3"/>
    </row>
    <row r="1313" spans="1:17" ht="10.5">
      <c r="A1313" s="6" t="s">
        <v>110</v>
      </c>
      <c r="B1313" s="63" t="s">
        <v>972</v>
      </c>
      <c r="C1313" s="148">
        <v>29.4</v>
      </c>
      <c r="D1313" s="148">
        <v>1071042</v>
      </c>
      <c r="E1313" s="5"/>
      <c r="F1313" s="5"/>
      <c r="G1313" s="148">
        <v>29.4</v>
      </c>
      <c r="H1313" s="148">
        <v>1071042</v>
      </c>
      <c r="I1313" s="5"/>
      <c r="J1313" s="5"/>
      <c r="K1313" s="5"/>
      <c r="L1313" s="5"/>
      <c r="M1313" s="5"/>
      <c r="N1313" s="5"/>
      <c r="O1313" s="5"/>
      <c r="P1313" s="5"/>
      <c r="Q1313" s="3"/>
    </row>
    <row r="1314" spans="1:17" ht="10.5">
      <c r="A1314" s="6" t="s">
        <v>111</v>
      </c>
      <c r="B1314" s="6" t="s">
        <v>1650</v>
      </c>
      <c r="C1314" s="148">
        <v>79.9</v>
      </c>
      <c r="D1314" s="148">
        <v>2910757</v>
      </c>
      <c r="E1314" s="5"/>
      <c r="F1314" s="5"/>
      <c r="G1314" s="148">
        <v>79.9</v>
      </c>
      <c r="H1314" s="148">
        <v>2910757</v>
      </c>
      <c r="I1314" s="5"/>
      <c r="J1314" s="5"/>
      <c r="K1314" s="5"/>
      <c r="L1314" s="5"/>
      <c r="M1314" s="5"/>
      <c r="N1314" s="5"/>
      <c r="O1314" s="5"/>
      <c r="P1314" s="5"/>
      <c r="Q1314" s="3"/>
    </row>
    <row r="1315" spans="1:17" ht="10.5">
      <c r="A1315" s="6" t="s">
        <v>112</v>
      </c>
      <c r="B1315" s="6" t="s">
        <v>1651</v>
      </c>
      <c r="C1315" s="148">
        <v>41.7</v>
      </c>
      <c r="D1315" s="148">
        <v>1519131</v>
      </c>
      <c r="E1315" s="5"/>
      <c r="F1315" s="5"/>
      <c r="G1315" s="148">
        <v>41.7</v>
      </c>
      <c r="H1315" s="148">
        <v>1519131</v>
      </c>
      <c r="I1315" s="5"/>
      <c r="J1315" s="5"/>
      <c r="K1315" s="5"/>
      <c r="L1315" s="5"/>
      <c r="M1315" s="5"/>
      <c r="N1315" s="5"/>
      <c r="O1315" s="5"/>
      <c r="P1315" s="5"/>
      <c r="Q1315" s="3"/>
    </row>
    <row r="1316" spans="1:17" ht="10.5">
      <c r="A1316" s="6" t="s">
        <v>113</v>
      </c>
      <c r="B1316" s="6" t="s">
        <v>1357</v>
      </c>
      <c r="C1316" s="148">
        <v>67.2</v>
      </c>
      <c r="D1316" s="148">
        <v>2448096</v>
      </c>
      <c r="E1316" s="5"/>
      <c r="F1316" s="5"/>
      <c r="G1316" s="148">
        <v>67.2</v>
      </c>
      <c r="H1316" s="148">
        <v>2448096</v>
      </c>
      <c r="I1316" s="5"/>
      <c r="J1316" s="5"/>
      <c r="K1316" s="5"/>
      <c r="L1316" s="5"/>
      <c r="M1316" s="5"/>
      <c r="N1316" s="5"/>
      <c r="O1316" s="5"/>
      <c r="P1316" s="5"/>
      <c r="Q1316" s="3"/>
    </row>
    <row r="1317" spans="1:17" ht="10.5">
      <c r="A1317" s="6" t="s">
        <v>114</v>
      </c>
      <c r="B1317" s="6" t="s">
        <v>1359</v>
      </c>
      <c r="C1317" s="148">
        <v>166.8</v>
      </c>
      <c r="D1317" s="148">
        <v>6076524</v>
      </c>
      <c r="E1317" s="5"/>
      <c r="F1317" s="5"/>
      <c r="G1317" s="148">
        <v>166.8</v>
      </c>
      <c r="H1317" s="148">
        <v>6076524</v>
      </c>
      <c r="I1317" s="5"/>
      <c r="J1317" s="5"/>
      <c r="K1317" s="5"/>
      <c r="L1317" s="5"/>
      <c r="M1317" s="5"/>
      <c r="N1317" s="5"/>
      <c r="O1317" s="5"/>
      <c r="P1317" s="5"/>
      <c r="Q1317" s="3"/>
    </row>
    <row r="1318" spans="1:17" ht="10.5">
      <c r="A1318" s="6" t="s">
        <v>115</v>
      </c>
      <c r="B1318" s="6" t="s">
        <v>1358</v>
      </c>
      <c r="C1318" s="148">
        <v>53.1</v>
      </c>
      <c r="D1318" s="148">
        <v>1934433</v>
      </c>
      <c r="E1318" s="5"/>
      <c r="F1318" s="5"/>
      <c r="G1318" s="148">
        <v>53.1</v>
      </c>
      <c r="H1318" s="148">
        <v>1934433</v>
      </c>
      <c r="I1318" s="5"/>
      <c r="J1318" s="5"/>
      <c r="K1318" s="5"/>
      <c r="L1318" s="5"/>
      <c r="M1318" s="5"/>
      <c r="N1318" s="5"/>
      <c r="O1318" s="5"/>
      <c r="P1318" s="5"/>
      <c r="Q1318" s="3"/>
    </row>
    <row r="1319" spans="1:17" ht="10.5">
      <c r="A1319" s="6" t="s">
        <v>116</v>
      </c>
      <c r="B1319" s="6" t="s">
        <v>1360</v>
      </c>
      <c r="C1319" s="148">
        <v>177.7</v>
      </c>
      <c r="D1319" s="148">
        <v>6473611</v>
      </c>
      <c r="E1319" s="5"/>
      <c r="F1319" s="5"/>
      <c r="G1319" s="148">
        <v>177.7</v>
      </c>
      <c r="H1319" s="148">
        <v>6473611</v>
      </c>
      <c r="I1319" s="5"/>
      <c r="J1319" s="5"/>
      <c r="K1319" s="5"/>
      <c r="L1319" s="5"/>
      <c r="M1319" s="5"/>
      <c r="N1319" s="5"/>
      <c r="O1319" s="5"/>
      <c r="P1319" s="5"/>
      <c r="Q1319" s="3"/>
    </row>
    <row r="1320" spans="1:17" ht="10.5">
      <c r="A1320" s="6" t="s">
        <v>117</v>
      </c>
      <c r="B1320" s="6" t="s">
        <v>1361</v>
      </c>
      <c r="C1320" s="148">
        <v>163.3</v>
      </c>
      <c r="D1320" s="148">
        <v>5949019</v>
      </c>
      <c r="E1320" s="5"/>
      <c r="F1320" s="5"/>
      <c r="G1320" s="148">
        <v>163.3</v>
      </c>
      <c r="H1320" s="148">
        <v>5949019</v>
      </c>
      <c r="I1320" s="5"/>
      <c r="J1320" s="5"/>
      <c r="K1320" s="5"/>
      <c r="L1320" s="5"/>
      <c r="M1320" s="5"/>
      <c r="N1320" s="5"/>
      <c r="O1320" s="5"/>
      <c r="P1320" s="5"/>
      <c r="Q1320" s="3"/>
    </row>
    <row r="1321" spans="1:17" ht="10.5">
      <c r="A1321" s="6" t="s">
        <v>37</v>
      </c>
      <c r="B1321" s="6" t="s">
        <v>718</v>
      </c>
      <c r="C1321" s="148">
        <v>45.5</v>
      </c>
      <c r="D1321" s="148">
        <v>1657565</v>
      </c>
      <c r="E1321" s="5"/>
      <c r="F1321" s="5"/>
      <c r="G1321" s="148">
        <v>45.5</v>
      </c>
      <c r="H1321" s="148">
        <v>1657565</v>
      </c>
      <c r="I1321" s="5"/>
      <c r="J1321" s="5"/>
      <c r="K1321" s="5"/>
      <c r="L1321" s="5"/>
      <c r="M1321" s="5"/>
      <c r="N1321" s="5"/>
      <c r="O1321" s="5"/>
      <c r="P1321" s="5"/>
      <c r="Q1321" s="3"/>
    </row>
    <row r="1322" spans="1:17" ht="10.5">
      <c r="A1322" s="6" t="s">
        <v>2190</v>
      </c>
      <c r="B1322" s="6" t="s">
        <v>1614</v>
      </c>
      <c r="C1322" s="148">
        <v>26.9</v>
      </c>
      <c r="D1322" s="148">
        <v>979967</v>
      </c>
      <c r="E1322" s="5"/>
      <c r="F1322" s="5"/>
      <c r="G1322" s="148">
        <v>26.9</v>
      </c>
      <c r="H1322" s="148">
        <v>979967</v>
      </c>
      <c r="I1322" s="5"/>
      <c r="J1322" s="5"/>
      <c r="K1322" s="5"/>
      <c r="L1322" s="5"/>
      <c r="M1322" s="5"/>
      <c r="N1322" s="5"/>
      <c r="O1322" s="5"/>
      <c r="P1322" s="5"/>
      <c r="Q1322" s="3"/>
    </row>
    <row r="1323" spans="1:17" ht="10.5">
      <c r="A1323" s="6" t="s">
        <v>839</v>
      </c>
      <c r="B1323" s="6" t="s">
        <v>1197</v>
      </c>
      <c r="C1323" s="148">
        <v>76.7</v>
      </c>
      <c r="D1323" s="148">
        <v>2794181</v>
      </c>
      <c r="E1323" s="5"/>
      <c r="F1323" s="5"/>
      <c r="G1323" s="148">
        <v>76.7</v>
      </c>
      <c r="H1323" s="148">
        <v>2794181</v>
      </c>
      <c r="I1323" s="5"/>
      <c r="J1323" s="5"/>
      <c r="K1323" s="5"/>
      <c r="L1323" s="5"/>
      <c r="M1323" s="5"/>
      <c r="N1323" s="5"/>
      <c r="O1323" s="5"/>
      <c r="P1323" s="5"/>
      <c r="Q1323" s="3"/>
    </row>
    <row r="1324" spans="1:17" ht="10.5">
      <c r="A1324" s="6" t="s">
        <v>1681</v>
      </c>
      <c r="B1324" s="6" t="s">
        <v>1615</v>
      </c>
      <c r="C1324" s="148">
        <v>275.6</v>
      </c>
      <c r="D1324" s="148">
        <v>10040108</v>
      </c>
      <c r="E1324" s="5"/>
      <c r="F1324" s="5"/>
      <c r="G1324" s="148">
        <v>275.6</v>
      </c>
      <c r="H1324" s="148">
        <v>10040108</v>
      </c>
      <c r="I1324" s="5"/>
      <c r="J1324" s="5"/>
      <c r="K1324" s="5"/>
      <c r="L1324" s="5"/>
      <c r="M1324" s="5"/>
      <c r="N1324" s="5"/>
      <c r="O1324" s="5"/>
      <c r="P1324" s="5"/>
      <c r="Q1324" s="3"/>
    </row>
    <row r="1325" spans="1:17" ht="10.5">
      <c r="A1325" s="6" t="s">
        <v>1682</v>
      </c>
      <c r="B1325" s="6" t="s">
        <v>1199</v>
      </c>
      <c r="C1325" s="148">
        <v>556.7</v>
      </c>
      <c r="D1325" s="148">
        <v>20280581</v>
      </c>
      <c r="E1325" s="5"/>
      <c r="F1325" s="5"/>
      <c r="G1325" s="148">
        <v>556.7</v>
      </c>
      <c r="H1325" s="148">
        <v>20280581</v>
      </c>
      <c r="I1325" s="5"/>
      <c r="J1325" s="5"/>
      <c r="K1325" s="5"/>
      <c r="L1325" s="5"/>
      <c r="M1325" s="5"/>
      <c r="N1325" s="5"/>
      <c r="O1325" s="5"/>
      <c r="P1325" s="5"/>
      <c r="Q1325" s="3"/>
    </row>
    <row r="1326" spans="1:17" ht="10.5">
      <c r="A1326" s="6" t="s">
        <v>1683</v>
      </c>
      <c r="B1326" s="6" t="s">
        <v>1198</v>
      </c>
      <c r="C1326" s="148">
        <v>96.5</v>
      </c>
      <c r="D1326" s="148">
        <v>3515495</v>
      </c>
      <c r="E1326" s="5"/>
      <c r="F1326" s="5"/>
      <c r="G1326" s="148">
        <v>96.5</v>
      </c>
      <c r="H1326" s="148">
        <v>3515495</v>
      </c>
      <c r="I1326" s="5"/>
      <c r="J1326" s="5"/>
      <c r="K1326" s="5"/>
      <c r="L1326" s="5"/>
      <c r="M1326" s="5"/>
      <c r="N1326" s="5"/>
      <c r="O1326" s="5"/>
      <c r="P1326" s="5"/>
      <c r="Q1326" s="3"/>
    </row>
    <row r="1327" spans="1:17" ht="10.5">
      <c r="A1327" s="6" t="s">
        <v>1684</v>
      </c>
      <c r="B1327" s="6" t="s">
        <v>1200</v>
      </c>
      <c r="C1327" s="148">
        <v>514.89</v>
      </c>
      <c r="D1327" s="148">
        <v>18757442.7</v>
      </c>
      <c r="E1327" s="5"/>
      <c r="F1327" s="5"/>
      <c r="G1327" s="148">
        <v>514.89</v>
      </c>
      <c r="H1327" s="148">
        <v>18757442.7</v>
      </c>
      <c r="I1327" s="5"/>
      <c r="J1327" s="5"/>
      <c r="K1327" s="5"/>
      <c r="L1327" s="5"/>
      <c r="M1327" s="5"/>
      <c r="N1327" s="5"/>
      <c r="O1327" s="5"/>
      <c r="P1327" s="5"/>
      <c r="Q1327" s="3"/>
    </row>
    <row r="1328" spans="1:17" ht="10.5">
      <c r="A1328" s="6" t="s">
        <v>1685</v>
      </c>
      <c r="B1328" s="6" t="s">
        <v>1647</v>
      </c>
      <c r="C1328" s="148">
        <v>242.6</v>
      </c>
      <c r="D1328" s="148">
        <v>8837918</v>
      </c>
      <c r="E1328" s="5"/>
      <c r="F1328" s="5"/>
      <c r="G1328" s="148">
        <v>242.6</v>
      </c>
      <c r="H1328" s="148">
        <v>8837918</v>
      </c>
      <c r="I1328" s="5"/>
      <c r="J1328" s="5"/>
      <c r="K1328" s="5"/>
      <c r="L1328" s="5"/>
      <c r="M1328" s="5"/>
      <c r="N1328" s="5"/>
      <c r="O1328" s="5"/>
      <c r="P1328" s="5"/>
      <c r="Q1328" s="3"/>
    </row>
    <row r="1329" spans="1:17" ht="10.5">
      <c r="A1329" s="6" t="s">
        <v>1686</v>
      </c>
      <c r="B1329" s="6" t="s">
        <v>1648</v>
      </c>
      <c r="C1329" s="148">
        <v>272.7</v>
      </c>
      <c r="D1329" s="148">
        <v>9934461</v>
      </c>
      <c r="E1329" s="5"/>
      <c r="F1329" s="5"/>
      <c r="G1329" s="148">
        <v>272.7</v>
      </c>
      <c r="H1329" s="148">
        <v>9934461</v>
      </c>
      <c r="I1329" s="5"/>
      <c r="J1329" s="5"/>
      <c r="K1329" s="5"/>
      <c r="L1329" s="5"/>
      <c r="M1329" s="5"/>
      <c r="N1329" s="5"/>
      <c r="O1329" s="5"/>
      <c r="P1329" s="5"/>
      <c r="Q1329" s="3"/>
    </row>
    <row r="1330" spans="1:17" ht="10.5">
      <c r="A1330" s="6" t="s">
        <v>1687</v>
      </c>
      <c r="B1330" s="6" t="s">
        <v>1649</v>
      </c>
      <c r="C1330" s="148">
        <v>103.86</v>
      </c>
      <c r="D1330" s="148">
        <v>3783619.8</v>
      </c>
      <c r="E1330" s="5"/>
      <c r="F1330" s="5"/>
      <c r="G1330" s="148">
        <v>103.86</v>
      </c>
      <c r="H1330" s="148">
        <v>3783619.8</v>
      </c>
      <c r="I1330" s="5"/>
      <c r="J1330" s="5"/>
      <c r="K1330" s="5"/>
      <c r="L1330" s="5"/>
      <c r="M1330" s="5"/>
      <c r="N1330" s="5"/>
      <c r="O1330" s="5"/>
      <c r="P1330" s="5"/>
      <c r="Q1330" s="3"/>
    </row>
    <row r="1331" spans="1:17" ht="10.5">
      <c r="A1331" s="6" t="s">
        <v>1688</v>
      </c>
      <c r="B1331" s="6" t="s">
        <v>1645</v>
      </c>
      <c r="C1331" s="148">
        <v>70.2</v>
      </c>
      <c r="D1331" s="148">
        <v>2557386</v>
      </c>
      <c r="E1331" s="5"/>
      <c r="F1331" s="5"/>
      <c r="G1331" s="148">
        <v>70.2</v>
      </c>
      <c r="H1331" s="148">
        <v>2557386</v>
      </c>
      <c r="I1331" s="5"/>
      <c r="J1331" s="5"/>
      <c r="K1331" s="5"/>
      <c r="L1331" s="5"/>
      <c r="M1331" s="5"/>
      <c r="N1331" s="5"/>
      <c r="O1331" s="5"/>
      <c r="P1331" s="5"/>
      <c r="Q1331" s="3"/>
    </row>
    <row r="1332" spans="1:17" ht="10.5">
      <c r="A1332" s="6" t="s">
        <v>1689</v>
      </c>
      <c r="B1332" s="6" t="s">
        <v>1646</v>
      </c>
      <c r="C1332" s="148">
        <v>77.1</v>
      </c>
      <c r="D1332" s="148">
        <v>2808753</v>
      </c>
      <c r="E1332" s="5"/>
      <c r="F1332" s="5"/>
      <c r="G1332" s="148">
        <v>77.1</v>
      </c>
      <c r="H1332" s="148">
        <v>2808753</v>
      </c>
      <c r="I1332" s="5"/>
      <c r="J1332" s="5"/>
      <c r="K1332" s="5"/>
      <c r="L1332" s="5"/>
      <c r="M1332" s="5"/>
      <c r="N1332" s="5"/>
      <c r="O1332" s="5"/>
      <c r="P1332" s="5"/>
      <c r="Q1332" s="3"/>
    </row>
    <row r="1333" spans="1:17" ht="10.5">
      <c r="A1333" s="98"/>
      <c r="B1333" s="29" t="s">
        <v>202</v>
      </c>
      <c r="C1333" s="72"/>
      <c r="D1333" s="72"/>
      <c r="E1333" s="5"/>
      <c r="F1333" s="5"/>
      <c r="G1333" s="72"/>
      <c r="H1333" s="16"/>
      <c r="I1333" s="5"/>
      <c r="J1333" s="5"/>
      <c r="K1333" s="5"/>
      <c r="L1333" s="5"/>
      <c r="M1333" s="5"/>
      <c r="N1333" s="5"/>
      <c r="O1333" s="5"/>
      <c r="P1333" s="5"/>
      <c r="Q1333" s="3"/>
    </row>
    <row r="1334" spans="1:17" ht="21">
      <c r="A1334" s="98"/>
      <c r="B1334" s="12" t="s">
        <v>1119</v>
      </c>
      <c r="C1334" s="72"/>
      <c r="D1334" s="72"/>
      <c r="E1334" s="5"/>
      <c r="F1334" s="5"/>
      <c r="G1334" s="72"/>
      <c r="H1334" s="16"/>
      <c r="I1334" s="5"/>
      <c r="J1334" s="5"/>
      <c r="K1334" s="5"/>
      <c r="L1334" s="5"/>
      <c r="M1334" s="5"/>
      <c r="N1334" s="5"/>
      <c r="O1334" s="5"/>
      <c r="P1334" s="5"/>
      <c r="Q1334" s="3"/>
    </row>
    <row r="1335" spans="1:17" ht="21">
      <c r="A1335" s="98"/>
      <c r="B1335" s="1" t="s">
        <v>2282</v>
      </c>
      <c r="C1335" s="72">
        <f>SUM(C1336:C1338)</f>
        <v>293.93</v>
      </c>
      <c r="D1335" s="72">
        <f aca="true" t="shared" si="18" ref="D1335:J1335">SUM(D1336:D1338)</f>
        <v>10707869.9</v>
      </c>
      <c r="E1335" s="72"/>
      <c r="F1335" s="72"/>
      <c r="G1335" s="72"/>
      <c r="H1335" s="72"/>
      <c r="I1335" s="72">
        <f t="shared" si="18"/>
        <v>293.93</v>
      </c>
      <c r="J1335" s="72">
        <f t="shared" si="18"/>
        <v>10707869.9</v>
      </c>
      <c r="K1335" s="5"/>
      <c r="L1335" s="5"/>
      <c r="M1335" s="5"/>
      <c r="N1335" s="5"/>
      <c r="O1335" s="5"/>
      <c r="P1335" s="5"/>
      <c r="Q1335" s="3"/>
    </row>
    <row r="1336" spans="1:17" ht="10.5">
      <c r="A1336" s="6" t="s">
        <v>1690</v>
      </c>
      <c r="B1336" s="27" t="s">
        <v>1339</v>
      </c>
      <c r="C1336" s="148">
        <v>124.9</v>
      </c>
      <c r="D1336" s="148">
        <v>4550107</v>
      </c>
      <c r="E1336" s="5"/>
      <c r="F1336" s="5"/>
      <c r="G1336" s="148"/>
      <c r="H1336" s="148"/>
      <c r="I1336" s="148">
        <v>124.9</v>
      </c>
      <c r="J1336" s="148">
        <v>4550107</v>
      </c>
      <c r="K1336" s="5"/>
      <c r="L1336" s="5"/>
      <c r="M1336" s="5"/>
      <c r="N1336" s="5"/>
      <c r="O1336" s="5"/>
      <c r="P1336" s="5"/>
      <c r="Q1336" s="3"/>
    </row>
    <row r="1337" spans="1:17" ht="10.5">
      <c r="A1337" s="6" t="s">
        <v>1691</v>
      </c>
      <c r="B1337" s="27" t="s">
        <v>1340</v>
      </c>
      <c r="C1337" s="148">
        <v>75.4</v>
      </c>
      <c r="D1337" s="148">
        <v>2746822</v>
      </c>
      <c r="E1337" s="5"/>
      <c r="F1337" s="5"/>
      <c r="G1337" s="148"/>
      <c r="H1337" s="148"/>
      <c r="I1337" s="148">
        <v>75.4</v>
      </c>
      <c r="J1337" s="148">
        <v>2746822</v>
      </c>
      <c r="K1337" s="5"/>
      <c r="L1337" s="5"/>
      <c r="M1337" s="5"/>
      <c r="N1337" s="5"/>
      <c r="O1337" s="5"/>
      <c r="P1337" s="5"/>
      <c r="Q1337" s="3"/>
    </row>
    <row r="1338" spans="1:17" ht="10.5">
      <c r="A1338" s="6" t="s">
        <v>1693</v>
      </c>
      <c r="B1338" s="27" t="s">
        <v>1341</v>
      </c>
      <c r="C1338" s="148">
        <v>93.63</v>
      </c>
      <c r="D1338" s="148">
        <v>3410940.9</v>
      </c>
      <c r="E1338" s="5"/>
      <c r="F1338" s="5"/>
      <c r="G1338" s="148"/>
      <c r="H1338" s="148"/>
      <c r="I1338" s="148">
        <v>93.63</v>
      </c>
      <c r="J1338" s="148">
        <v>3410940.9</v>
      </c>
      <c r="K1338" s="5"/>
      <c r="L1338" s="5"/>
      <c r="M1338" s="5"/>
      <c r="N1338" s="5"/>
      <c r="O1338" s="5"/>
      <c r="P1338" s="5"/>
      <c r="Q1338" s="3"/>
    </row>
    <row r="1339" spans="1:17" ht="21">
      <c r="A1339" s="98"/>
      <c r="B1339" s="12" t="s">
        <v>203</v>
      </c>
      <c r="C1339" s="72"/>
      <c r="D1339" s="72"/>
      <c r="E1339" s="5"/>
      <c r="F1339" s="5"/>
      <c r="G1339" s="72"/>
      <c r="H1339" s="16"/>
      <c r="I1339" s="5"/>
      <c r="J1339" s="5"/>
      <c r="K1339" s="5"/>
      <c r="L1339" s="5"/>
      <c r="M1339" s="5"/>
      <c r="N1339" s="5"/>
      <c r="O1339" s="5"/>
      <c r="P1339" s="5"/>
      <c r="Q1339" s="3"/>
    </row>
    <row r="1340" spans="1:17" ht="21">
      <c r="A1340" s="98"/>
      <c r="B1340" s="1" t="s">
        <v>2282</v>
      </c>
      <c r="C1340" s="72">
        <f>SUM(C1341:C1343)</f>
        <v>164.1</v>
      </c>
      <c r="D1340" s="72">
        <f aca="true" t="shared" si="19" ref="D1340:J1340">SUM(D1341:D1343)</f>
        <v>5978163</v>
      </c>
      <c r="E1340" s="72"/>
      <c r="F1340" s="72"/>
      <c r="G1340" s="72"/>
      <c r="H1340" s="72"/>
      <c r="I1340" s="72">
        <f t="shared" si="19"/>
        <v>164.1</v>
      </c>
      <c r="J1340" s="72">
        <f t="shared" si="19"/>
        <v>5978163</v>
      </c>
      <c r="K1340" s="5"/>
      <c r="L1340" s="5"/>
      <c r="M1340" s="5"/>
      <c r="N1340" s="5"/>
      <c r="O1340" s="5"/>
      <c r="P1340" s="5"/>
      <c r="Q1340" s="3"/>
    </row>
    <row r="1341" spans="1:17" ht="10.5">
      <c r="A1341" s="6" t="s">
        <v>1694</v>
      </c>
      <c r="B1341" s="27" t="s">
        <v>2132</v>
      </c>
      <c r="C1341" s="148">
        <v>61.2</v>
      </c>
      <c r="D1341" s="148">
        <v>2229516</v>
      </c>
      <c r="E1341" s="5"/>
      <c r="F1341" s="5"/>
      <c r="G1341" s="148"/>
      <c r="H1341" s="148"/>
      <c r="I1341" s="148">
        <v>61.2</v>
      </c>
      <c r="J1341" s="148">
        <v>2229516</v>
      </c>
      <c r="K1341" s="5"/>
      <c r="L1341" s="5"/>
      <c r="M1341" s="5"/>
      <c r="N1341" s="5"/>
      <c r="O1341" s="5"/>
      <c r="P1341" s="5"/>
      <c r="Q1341" s="3"/>
    </row>
    <row r="1342" spans="1:17" ht="10.5">
      <c r="A1342" s="6" t="s">
        <v>1695</v>
      </c>
      <c r="B1342" s="27" t="s">
        <v>2133</v>
      </c>
      <c r="C1342" s="148">
        <v>18.8</v>
      </c>
      <c r="D1342" s="148">
        <v>684884</v>
      </c>
      <c r="E1342" s="5"/>
      <c r="F1342" s="5"/>
      <c r="G1342" s="148"/>
      <c r="H1342" s="148"/>
      <c r="I1342" s="148">
        <v>18.8</v>
      </c>
      <c r="J1342" s="148">
        <v>684884</v>
      </c>
      <c r="K1342" s="5"/>
      <c r="L1342" s="5"/>
      <c r="M1342" s="5"/>
      <c r="N1342" s="5"/>
      <c r="O1342" s="5"/>
      <c r="P1342" s="5"/>
      <c r="Q1342" s="3"/>
    </row>
    <row r="1343" spans="1:17" ht="10.5">
      <c r="A1343" s="6" t="s">
        <v>2103</v>
      </c>
      <c r="B1343" s="27" t="s">
        <v>2134</v>
      </c>
      <c r="C1343" s="148">
        <v>84.1</v>
      </c>
      <c r="D1343" s="148">
        <v>3063763</v>
      </c>
      <c r="E1343" s="5"/>
      <c r="F1343" s="5"/>
      <c r="G1343" s="148"/>
      <c r="H1343" s="148"/>
      <c r="I1343" s="148">
        <v>84.1</v>
      </c>
      <c r="J1343" s="148">
        <v>3063763</v>
      </c>
      <c r="K1343" s="5"/>
      <c r="L1343" s="5"/>
      <c r="M1343" s="5"/>
      <c r="N1343" s="5"/>
      <c r="O1343" s="5"/>
      <c r="P1343" s="5"/>
      <c r="Q1343" s="3"/>
    </row>
    <row r="1344" spans="1:17" ht="21">
      <c r="A1344" s="98"/>
      <c r="B1344" s="53" t="s">
        <v>178</v>
      </c>
      <c r="C1344" s="11"/>
      <c r="D1344" s="11"/>
      <c r="E1344" s="5"/>
      <c r="F1344" s="5"/>
      <c r="G1344" s="11"/>
      <c r="H1344" s="16"/>
      <c r="I1344" s="5"/>
      <c r="J1344" s="5"/>
      <c r="K1344" s="5"/>
      <c r="L1344" s="5"/>
      <c r="M1344" s="5"/>
      <c r="N1344" s="5"/>
      <c r="O1344" s="5"/>
      <c r="P1344" s="5"/>
      <c r="Q1344" s="3"/>
    </row>
    <row r="1345" spans="1:17" ht="21">
      <c r="A1345" s="98"/>
      <c r="B1345" s="30" t="s">
        <v>2289</v>
      </c>
      <c r="C1345" s="11">
        <f>SUM(C1346:C1347)</f>
        <v>99.25</v>
      </c>
      <c r="D1345" s="11">
        <f aca="true" t="shared" si="20" ref="D1345:J1345">SUM(D1346:D1347)</f>
        <v>3615677.5</v>
      </c>
      <c r="E1345" s="11"/>
      <c r="F1345" s="11"/>
      <c r="G1345" s="11"/>
      <c r="H1345" s="11"/>
      <c r="I1345" s="11">
        <f t="shared" si="20"/>
        <v>99.25</v>
      </c>
      <c r="J1345" s="11">
        <f t="shared" si="20"/>
        <v>3615677.5</v>
      </c>
      <c r="K1345" s="5"/>
      <c r="L1345" s="5"/>
      <c r="M1345" s="5"/>
      <c r="N1345" s="5"/>
      <c r="O1345" s="5"/>
      <c r="P1345" s="5"/>
      <c r="Q1345" s="3"/>
    </row>
    <row r="1346" spans="1:17" ht="10.5">
      <c r="A1346" s="6" t="s">
        <v>1696</v>
      </c>
      <c r="B1346" s="27" t="s">
        <v>2135</v>
      </c>
      <c r="C1346" s="148">
        <v>50.15</v>
      </c>
      <c r="D1346" s="148">
        <v>1826964.5</v>
      </c>
      <c r="E1346" s="5"/>
      <c r="F1346" s="5"/>
      <c r="G1346" s="148"/>
      <c r="H1346" s="148"/>
      <c r="I1346" s="148">
        <v>50.15</v>
      </c>
      <c r="J1346" s="148">
        <v>1826964.5</v>
      </c>
      <c r="K1346" s="5"/>
      <c r="L1346" s="5"/>
      <c r="M1346" s="5"/>
      <c r="N1346" s="5"/>
      <c r="O1346" s="5"/>
      <c r="P1346" s="5"/>
      <c r="Q1346" s="3"/>
    </row>
    <row r="1347" spans="1:17" ht="10.5">
      <c r="A1347" s="6" t="s">
        <v>1697</v>
      </c>
      <c r="B1347" s="27" t="s">
        <v>2136</v>
      </c>
      <c r="C1347" s="148">
        <v>49.1</v>
      </c>
      <c r="D1347" s="148">
        <v>1788713</v>
      </c>
      <c r="E1347" s="5"/>
      <c r="F1347" s="5"/>
      <c r="G1347" s="148"/>
      <c r="H1347" s="148"/>
      <c r="I1347" s="148">
        <v>49.1</v>
      </c>
      <c r="J1347" s="148">
        <v>1788713</v>
      </c>
      <c r="K1347" s="5"/>
      <c r="L1347" s="5"/>
      <c r="M1347" s="5"/>
      <c r="N1347" s="5"/>
      <c r="O1347" s="5"/>
      <c r="P1347" s="5"/>
      <c r="Q1347" s="3"/>
    </row>
    <row r="1348" spans="1:17" ht="10.5">
      <c r="A1348" s="98"/>
      <c r="B1348" s="203" t="s">
        <v>1913</v>
      </c>
      <c r="C1348" s="148"/>
      <c r="D1348" s="148"/>
      <c r="E1348" s="5"/>
      <c r="F1348" s="5"/>
      <c r="G1348" s="148"/>
      <c r="H1348" s="148"/>
      <c r="I1348" s="5"/>
      <c r="J1348" s="5"/>
      <c r="K1348" s="5"/>
      <c r="L1348" s="5"/>
      <c r="M1348" s="5"/>
      <c r="N1348" s="5"/>
      <c r="O1348" s="5"/>
      <c r="P1348" s="5"/>
      <c r="Q1348" s="3"/>
    </row>
    <row r="1349" spans="1:17" ht="21">
      <c r="A1349" s="98"/>
      <c r="B1349" s="1" t="s">
        <v>2269</v>
      </c>
      <c r="C1349" s="148"/>
      <c r="D1349" s="148"/>
      <c r="E1349" s="5"/>
      <c r="F1349" s="5"/>
      <c r="G1349" s="148"/>
      <c r="H1349" s="148"/>
      <c r="I1349" s="5"/>
      <c r="J1349" s="5"/>
      <c r="K1349" s="5"/>
      <c r="L1349" s="5"/>
      <c r="M1349" s="5"/>
      <c r="N1349" s="5"/>
      <c r="O1349" s="5"/>
      <c r="P1349" s="5"/>
      <c r="Q1349" s="3"/>
    </row>
    <row r="1350" spans="1:17" ht="21">
      <c r="A1350" s="98"/>
      <c r="B1350" s="1" t="s">
        <v>2284</v>
      </c>
      <c r="C1350" s="148">
        <f>SUM(C1351:C1361)</f>
        <v>1158.5</v>
      </c>
      <c r="D1350" s="148">
        <f>SUM(D1351:D1361)</f>
        <v>42204155</v>
      </c>
      <c r="E1350" s="148"/>
      <c r="F1350" s="148"/>
      <c r="G1350" s="148">
        <f>SUM(G1351:G1361)</f>
        <v>1158.5</v>
      </c>
      <c r="H1350" s="148">
        <f>SUM(H1351:H1361)</f>
        <v>42204155</v>
      </c>
      <c r="I1350" s="148"/>
      <c r="J1350" s="148"/>
      <c r="K1350" s="148"/>
      <c r="L1350" s="148"/>
      <c r="M1350" s="148"/>
      <c r="N1350" s="148"/>
      <c r="O1350" s="148"/>
      <c r="P1350" s="148"/>
      <c r="Q1350" s="3"/>
    </row>
    <row r="1351" spans="1:17" ht="10.5">
      <c r="A1351" s="6" t="s">
        <v>1698</v>
      </c>
      <c r="B1351" s="1" t="s">
        <v>915</v>
      </c>
      <c r="C1351" s="148">
        <v>58.8</v>
      </c>
      <c r="D1351" s="148">
        <v>2142084</v>
      </c>
      <c r="E1351" s="5"/>
      <c r="F1351" s="5"/>
      <c r="G1351" s="148">
        <v>58.8</v>
      </c>
      <c r="H1351" s="148">
        <v>2142084</v>
      </c>
      <c r="I1351" s="5"/>
      <c r="J1351" s="5"/>
      <c r="K1351" s="5"/>
      <c r="L1351" s="5"/>
      <c r="M1351" s="5"/>
      <c r="N1351" s="5"/>
      <c r="O1351" s="5"/>
      <c r="P1351" s="5"/>
      <c r="Q1351" s="3"/>
    </row>
    <row r="1352" spans="1:17" ht="10.5">
      <c r="A1352" s="6" t="s">
        <v>1699</v>
      </c>
      <c r="B1352" s="1" t="s">
        <v>2254</v>
      </c>
      <c r="C1352" s="148">
        <v>37.8</v>
      </c>
      <c r="D1352" s="148">
        <v>1377054</v>
      </c>
      <c r="E1352" s="5"/>
      <c r="F1352" s="5"/>
      <c r="G1352" s="148">
        <v>37.8</v>
      </c>
      <c r="H1352" s="148">
        <v>1377054</v>
      </c>
      <c r="I1352" s="5"/>
      <c r="J1352" s="5"/>
      <c r="K1352" s="5"/>
      <c r="L1352" s="5"/>
      <c r="M1352" s="5"/>
      <c r="N1352" s="5"/>
      <c r="O1352" s="5"/>
      <c r="P1352" s="5"/>
      <c r="Q1352" s="3"/>
    </row>
    <row r="1353" spans="1:17" ht="10.5">
      <c r="A1353" s="6" t="s">
        <v>1700</v>
      </c>
      <c r="B1353" s="1" t="s">
        <v>724</v>
      </c>
      <c r="C1353" s="148">
        <v>162.1</v>
      </c>
      <c r="D1353" s="148">
        <v>5905303</v>
      </c>
      <c r="E1353" s="5"/>
      <c r="F1353" s="5"/>
      <c r="G1353" s="148">
        <v>162.1</v>
      </c>
      <c r="H1353" s="148">
        <v>5905303</v>
      </c>
      <c r="I1353" s="5"/>
      <c r="J1353" s="5"/>
      <c r="K1353" s="5"/>
      <c r="L1353" s="5"/>
      <c r="M1353" s="5"/>
      <c r="N1353" s="5"/>
      <c r="O1353" s="5"/>
      <c r="P1353" s="5"/>
      <c r="Q1353" s="3"/>
    </row>
    <row r="1354" spans="1:17" ht="10.5">
      <c r="A1354" s="6" t="s">
        <v>1701</v>
      </c>
      <c r="B1354" s="1" t="s">
        <v>725</v>
      </c>
      <c r="C1354" s="148">
        <v>161.5</v>
      </c>
      <c r="D1354" s="148">
        <v>5883445</v>
      </c>
      <c r="E1354" s="5"/>
      <c r="F1354" s="5"/>
      <c r="G1354" s="148">
        <v>161.5</v>
      </c>
      <c r="H1354" s="148">
        <v>5883445</v>
      </c>
      <c r="I1354" s="5"/>
      <c r="J1354" s="5"/>
      <c r="K1354" s="5"/>
      <c r="L1354" s="5"/>
      <c r="M1354" s="5"/>
      <c r="N1354" s="5"/>
      <c r="O1354" s="5"/>
      <c r="P1354" s="5"/>
      <c r="Q1354" s="3"/>
    </row>
    <row r="1355" spans="1:17" ht="10.5">
      <c r="A1355" s="6" t="s">
        <v>1702</v>
      </c>
      <c r="B1355" s="1" t="s">
        <v>726</v>
      </c>
      <c r="C1355" s="148">
        <v>159.4</v>
      </c>
      <c r="D1355" s="148">
        <v>5806942</v>
      </c>
      <c r="E1355" s="5"/>
      <c r="F1355" s="5"/>
      <c r="G1355" s="148">
        <v>159.4</v>
      </c>
      <c r="H1355" s="148">
        <v>5806942</v>
      </c>
      <c r="I1355" s="5"/>
      <c r="J1355" s="5"/>
      <c r="K1355" s="5"/>
      <c r="L1355" s="5"/>
      <c r="M1355" s="5"/>
      <c r="N1355" s="5"/>
      <c r="O1355" s="5"/>
      <c r="P1355" s="5"/>
      <c r="Q1355" s="3"/>
    </row>
    <row r="1356" spans="1:17" ht="10.5">
      <c r="A1356" s="6" t="s">
        <v>1703</v>
      </c>
      <c r="B1356" s="1" t="s">
        <v>910</v>
      </c>
      <c r="C1356" s="148">
        <v>122.4</v>
      </c>
      <c r="D1356" s="148">
        <v>4459032</v>
      </c>
      <c r="E1356" s="5"/>
      <c r="F1356" s="5"/>
      <c r="G1356" s="148">
        <v>122.4</v>
      </c>
      <c r="H1356" s="148">
        <v>4459032</v>
      </c>
      <c r="I1356" s="5"/>
      <c r="J1356" s="5"/>
      <c r="K1356" s="5"/>
      <c r="L1356" s="5"/>
      <c r="M1356" s="5"/>
      <c r="N1356" s="5"/>
      <c r="O1356" s="5"/>
      <c r="P1356" s="5"/>
      <c r="Q1356" s="3"/>
    </row>
    <row r="1357" spans="1:17" ht="10.5">
      <c r="A1357" s="6" t="s">
        <v>1704</v>
      </c>
      <c r="B1357" s="1" t="s">
        <v>911</v>
      </c>
      <c r="C1357" s="148">
        <v>132.7</v>
      </c>
      <c r="D1357" s="148">
        <v>4834261</v>
      </c>
      <c r="E1357" s="5"/>
      <c r="F1357" s="5"/>
      <c r="G1357" s="148">
        <v>132.7</v>
      </c>
      <c r="H1357" s="148">
        <v>4834261</v>
      </c>
      <c r="I1357" s="5"/>
      <c r="J1357" s="5"/>
      <c r="K1357" s="5"/>
      <c r="L1357" s="5"/>
      <c r="M1357" s="5"/>
      <c r="N1357" s="5"/>
      <c r="O1357" s="5"/>
      <c r="P1357" s="5"/>
      <c r="Q1357" s="3"/>
    </row>
    <row r="1358" spans="1:17" ht="10.5">
      <c r="A1358" s="6" t="s">
        <v>1705</v>
      </c>
      <c r="B1358" s="1" t="s">
        <v>912</v>
      </c>
      <c r="C1358" s="148">
        <v>24.5</v>
      </c>
      <c r="D1358" s="148">
        <v>892535</v>
      </c>
      <c r="E1358" s="5"/>
      <c r="F1358" s="5"/>
      <c r="G1358" s="148">
        <v>24.5</v>
      </c>
      <c r="H1358" s="148">
        <v>892535</v>
      </c>
      <c r="I1358" s="5"/>
      <c r="J1358" s="5"/>
      <c r="K1358" s="5"/>
      <c r="L1358" s="5"/>
      <c r="M1358" s="5"/>
      <c r="N1358" s="5"/>
      <c r="O1358" s="5"/>
      <c r="P1358" s="5"/>
      <c r="Q1358" s="3"/>
    </row>
    <row r="1359" spans="1:17" ht="10.5">
      <c r="A1359" s="6" t="s">
        <v>1706</v>
      </c>
      <c r="B1359" s="1" t="s">
        <v>913</v>
      </c>
      <c r="C1359" s="148">
        <v>57.6</v>
      </c>
      <c r="D1359" s="148">
        <v>2098368</v>
      </c>
      <c r="E1359" s="5"/>
      <c r="F1359" s="5"/>
      <c r="G1359" s="148">
        <v>57.6</v>
      </c>
      <c r="H1359" s="148">
        <v>2098368</v>
      </c>
      <c r="I1359" s="5"/>
      <c r="J1359" s="5"/>
      <c r="K1359" s="5"/>
      <c r="L1359" s="5"/>
      <c r="M1359" s="5"/>
      <c r="N1359" s="5"/>
      <c r="O1359" s="5"/>
      <c r="P1359" s="5"/>
      <c r="Q1359" s="3"/>
    </row>
    <row r="1360" spans="1:17" ht="10.5">
      <c r="A1360" s="6" t="s">
        <v>2255</v>
      </c>
      <c r="B1360" s="1" t="s">
        <v>914</v>
      </c>
      <c r="C1360" s="148">
        <v>104</v>
      </c>
      <c r="D1360" s="148">
        <v>3788720</v>
      </c>
      <c r="E1360" s="5"/>
      <c r="F1360" s="5"/>
      <c r="G1360" s="148">
        <v>104</v>
      </c>
      <c r="H1360" s="148">
        <v>3788720</v>
      </c>
      <c r="I1360" s="5"/>
      <c r="J1360" s="5"/>
      <c r="K1360" s="5"/>
      <c r="L1360" s="5"/>
      <c r="M1360" s="5"/>
      <c r="N1360" s="5"/>
      <c r="O1360" s="5"/>
      <c r="P1360" s="5"/>
      <c r="Q1360" s="3"/>
    </row>
    <row r="1361" spans="1:17" ht="10.5">
      <c r="A1361" s="6" t="s">
        <v>1507</v>
      </c>
      <c r="B1361" s="1" t="s">
        <v>916</v>
      </c>
      <c r="C1361" s="148">
        <v>137.7</v>
      </c>
      <c r="D1361" s="148">
        <v>5016411</v>
      </c>
      <c r="E1361" s="5"/>
      <c r="F1361" s="5"/>
      <c r="G1361" s="148">
        <v>137.7</v>
      </c>
      <c r="H1361" s="148">
        <v>5016411</v>
      </c>
      <c r="I1361" s="5"/>
      <c r="J1361" s="5"/>
      <c r="K1361" s="5"/>
      <c r="L1361" s="5"/>
      <c r="M1361" s="5"/>
      <c r="N1361" s="5"/>
      <c r="O1361" s="5"/>
      <c r="P1361" s="5"/>
      <c r="Q1361" s="3"/>
    </row>
    <row r="1362" spans="1:17" ht="30" customHeight="1">
      <c r="A1362" s="98"/>
      <c r="B1362" s="29" t="s">
        <v>1505</v>
      </c>
      <c r="C1362" s="13">
        <f>C1365+C1368+C1384+C1389+C1394+C1399+C1403+C1407+C1372</f>
        <v>4347.97</v>
      </c>
      <c r="D1362" s="13">
        <f aca="true" t="shared" si="21" ref="D1362:Q1362">D1365+D1368+D1384+D1389+D1394+D1399+D1403+D1407+D1372</f>
        <v>147882849.1</v>
      </c>
      <c r="E1362" s="13"/>
      <c r="F1362" s="13"/>
      <c r="G1362" s="13">
        <f t="shared" si="21"/>
        <v>3170.1499999999996</v>
      </c>
      <c r="H1362" s="13">
        <f t="shared" si="21"/>
        <v>115488564.5</v>
      </c>
      <c r="I1362" s="13">
        <f t="shared" si="21"/>
        <v>889.22</v>
      </c>
      <c r="J1362" s="13">
        <f t="shared" si="21"/>
        <v>32394284.6</v>
      </c>
      <c r="K1362" s="13">
        <f t="shared" si="21"/>
        <v>0</v>
      </c>
      <c r="L1362" s="13">
        <f t="shared" si="21"/>
        <v>0</v>
      </c>
      <c r="M1362" s="13">
        <f t="shared" si="21"/>
        <v>0</v>
      </c>
      <c r="N1362" s="13">
        <f t="shared" si="21"/>
        <v>0</v>
      </c>
      <c r="O1362" s="13">
        <f t="shared" si="21"/>
        <v>0</v>
      </c>
      <c r="P1362" s="13">
        <f t="shared" si="21"/>
        <v>288.6</v>
      </c>
      <c r="Q1362" s="272">
        <f t="shared" si="21"/>
        <v>0</v>
      </c>
    </row>
    <row r="1363" spans="1:17" ht="10.5">
      <c r="A1363" s="6"/>
      <c r="B1363" s="29" t="s">
        <v>854</v>
      </c>
      <c r="C1363" s="148"/>
      <c r="D1363" s="148"/>
      <c r="E1363" s="5"/>
      <c r="F1363" s="5"/>
      <c r="G1363" s="148"/>
      <c r="H1363" s="148"/>
      <c r="I1363" s="5"/>
      <c r="J1363" s="5"/>
      <c r="K1363" s="5"/>
      <c r="L1363" s="5"/>
      <c r="M1363" s="5"/>
      <c r="N1363" s="5"/>
      <c r="O1363" s="5"/>
      <c r="P1363" s="5"/>
      <c r="Q1363" s="3"/>
    </row>
    <row r="1364" spans="1:17" ht="21">
      <c r="A1364" s="6"/>
      <c r="B1364" s="29" t="s">
        <v>764</v>
      </c>
      <c r="C1364" s="148"/>
      <c r="D1364" s="148"/>
      <c r="E1364" s="5"/>
      <c r="F1364" s="5"/>
      <c r="G1364" s="148"/>
      <c r="H1364" s="148"/>
      <c r="I1364" s="5"/>
      <c r="J1364" s="5"/>
      <c r="K1364" s="5"/>
      <c r="L1364" s="11"/>
      <c r="M1364" s="5"/>
      <c r="N1364" s="5"/>
      <c r="O1364" s="5"/>
      <c r="P1364" s="5"/>
      <c r="Q1364" s="3"/>
    </row>
    <row r="1365" spans="1:17" ht="21">
      <c r="A1365" s="6"/>
      <c r="B1365" s="1" t="s">
        <v>1367</v>
      </c>
      <c r="C1365" s="148">
        <f>SUM(C1366)</f>
        <v>250.27</v>
      </c>
      <c r="D1365" s="148">
        <f>SUM(D1366)</f>
        <v>9117336.1</v>
      </c>
      <c r="E1365" s="148"/>
      <c r="F1365" s="148"/>
      <c r="G1365" s="148"/>
      <c r="H1365" s="148"/>
      <c r="I1365" s="148">
        <f>SUM(I1366)</f>
        <v>250.27</v>
      </c>
      <c r="J1365" s="148">
        <f>SUM(J1366)</f>
        <v>9117336.1</v>
      </c>
      <c r="K1365" s="5"/>
      <c r="L1365" s="11"/>
      <c r="M1365" s="5"/>
      <c r="N1365" s="11"/>
      <c r="O1365" s="5"/>
      <c r="P1365" s="5"/>
      <c r="Q1365" s="3"/>
    </row>
    <row r="1366" spans="1:17" ht="10.5">
      <c r="A1366" s="6" t="s">
        <v>1903</v>
      </c>
      <c r="B1366" s="27" t="s">
        <v>2107</v>
      </c>
      <c r="C1366" s="148">
        <v>250.27</v>
      </c>
      <c r="D1366" s="148">
        <v>9117336.1</v>
      </c>
      <c r="E1366" s="5"/>
      <c r="F1366" s="5"/>
      <c r="G1366" s="148"/>
      <c r="H1366" s="148"/>
      <c r="I1366" s="148">
        <v>250.27</v>
      </c>
      <c r="J1366" s="148">
        <v>9117336.1</v>
      </c>
      <c r="K1366" s="5"/>
      <c r="L1366" s="5"/>
      <c r="M1366" s="5"/>
      <c r="N1366" s="5"/>
      <c r="O1366" s="5"/>
      <c r="P1366" s="5"/>
      <c r="Q1366" s="3"/>
    </row>
    <row r="1367" spans="1:17" ht="21">
      <c r="A1367" s="31"/>
      <c r="B1367" s="1" t="s">
        <v>204</v>
      </c>
      <c r="C1367" s="148"/>
      <c r="D1367" s="148"/>
      <c r="E1367" s="5"/>
      <c r="F1367" s="5"/>
      <c r="G1367" s="148"/>
      <c r="H1367" s="148"/>
      <c r="I1367" s="5"/>
      <c r="J1367" s="5"/>
      <c r="K1367" s="5"/>
      <c r="L1367" s="5"/>
      <c r="M1367" s="5"/>
      <c r="N1367" s="5"/>
      <c r="O1367" s="5"/>
      <c r="P1367" s="5"/>
      <c r="Q1367" s="3"/>
    </row>
    <row r="1368" spans="1:17" ht="21">
      <c r="A1368" s="31"/>
      <c r="B1368" s="1" t="s">
        <v>2289</v>
      </c>
      <c r="C1368" s="11">
        <f>SUM(C1369:C1370)</f>
        <v>288.6</v>
      </c>
      <c r="D1368" s="11">
        <f>SUM(D1369:D1370)</f>
        <v>0</v>
      </c>
      <c r="E1368" s="11"/>
      <c r="F1368" s="11"/>
      <c r="G1368" s="11"/>
      <c r="H1368" s="11"/>
      <c r="I1368" s="11"/>
      <c r="J1368" s="11"/>
      <c r="K1368" s="5"/>
      <c r="L1368" s="5"/>
      <c r="M1368" s="5"/>
      <c r="N1368" s="5"/>
      <c r="O1368" s="5"/>
      <c r="P1368" s="11">
        <f>SUM(P1369:P1370)</f>
        <v>288.6</v>
      </c>
      <c r="Q1368" s="3">
        <v>0</v>
      </c>
    </row>
    <row r="1369" spans="1:17" ht="10.5">
      <c r="A1369" s="6" t="s">
        <v>1520</v>
      </c>
      <c r="B1369" s="6" t="s">
        <v>1330</v>
      </c>
      <c r="C1369" s="11">
        <v>216.8</v>
      </c>
      <c r="D1369" s="148">
        <v>0</v>
      </c>
      <c r="E1369" s="5"/>
      <c r="F1369" s="5"/>
      <c r="G1369" s="148"/>
      <c r="H1369" s="148"/>
      <c r="I1369" s="11"/>
      <c r="J1369" s="5"/>
      <c r="K1369" s="5"/>
      <c r="L1369" s="5"/>
      <c r="M1369" s="5"/>
      <c r="N1369" s="5"/>
      <c r="O1369" s="5"/>
      <c r="P1369" s="11">
        <v>216.8</v>
      </c>
      <c r="Q1369" s="3">
        <v>0</v>
      </c>
    </row>
    <row r="1370" spans="1:17" ht="10.5">
      <c r="A1370" s="6" t="s">
        <v>1524</v>
      </c>
      <c r="B1370" s="6" t="s">
        <v>1331</v>
      </c>
      <c r="C1370" s="11">
        <v>71.8</v>
      </c>
      <c r="D1370" s="148">
        <v>0</v>
      </c>
      <c r="E1370" s="5"/>
      <c r="F1370" s="5"/>
      <c r="G1370" s="148"/>
      <c r="H1370" s="148"/>
      <c r="I1370" s="11"/>
      <c r="J1370" s="5"/>
      <c r="K1370" s="5"/>
      <c r="L1370" s="5"/>
      <c r="M1370" s="5"/>
      <c r="N1370" s="5"/>
      <c r="O1370" s="5"/>
      <c r="P1370" s="11">
        <v>71.8</v>
      </c>
      <c r="Q1370" s="3">
        <v>0</v>
      </c>
    </row>
    <row r="1371" spans="1:17" ht="21">
      <c r="A1371" s="31"/>
      <c r="B1371" s="53" t="s">
        <v>239</v>
      </c>
      <c r="C1371" s="72"/>
      <c r="D1371" s="72"/>
      <c r="E1371" s="5"/>
      <c r="F1371" s="5"/>
      <c r="G1371" s="72"/>
      <c r="H1371" s="16"/>
      <c r="I1371" s="5"/>
      <c r="J1371" s="5"/>
      <c r="K1371" s="5"/>
      <c r="L1371" s="5"/>
      <c r="M1371" s="5"/>
      <c r="N1371" s="5"/>
      <c r="O1371" s="5"/>
      <c r="P1371" s="5"/>
      <c r="Q1371" s="3"/>
    </row>
    <row r="1372" spans="1:17" ht="21">
      <c r="A1372" s="98"/>
      <c r="B1372" s="30" t="s">
        <v>2283</v>
      </c>
      <c r="C1372" s="72">
        <f>SUM(C1373:C1381)</f>
        <v>1479.7</v>
      </c>
      <c r="D1372" s="72">
        <f>SUM(D1373:D1381)</f>
        <v>53905471</v>
      </c>
      <c r="E1372" s="5"/>
      <c r="F1372" s="5"/>
      <c r="G1372" s="72">
        <f>SUM(G1373:G1381)</f>
        <v>1479.7</v>
      </c>
      <c r="H1372" s="72">
        <f>SUM(H1373:H1381)</f>
        <v>53905471</v>
      </c>
      <c r="I1372" s="5"/>
      <c r="J1372" s="5"/>
      <c r="K1372" s="5"/>
      <c r="L1372" s="5"/>
      <c r="M1372" s="5"/>
      <c r="N1372" s="5"/>
      <c r="O1372" s="5"/>
      <c r="P1372" s="5"/>
      <c r="Q1372" s="3"/>
    </row>
    <row r="1373" spans="1:17" ht="10.5">
      <c r="A1373" s="6" t="s">
        <v>1522</v>
      </c>
      <c r="B1373" s="6" t="s">
        <v>1212</v>
      </c>
      <c r="C1373" s="148">
        <v>199.8</v>
      </c>
      <c r="D1373" s="148">
        <v>7278714</v>
      </c>
      <c r="E1373" s="5"/>
      <c r="F1373" s="5"/>
      <c r="G1373" s="148">
        <v>199.8</v>
      </c>
      <c r="H1373" s="148">
        <v>7278714</v>
      </c>
      <c r="I1373" s="5"/>
      <c r="J1373" s="5"/>
      <c r="K1373" s="5"/>
      <c r="L1373" s="5"/>
      <c r="M1373" s="5"/>
      <c r="N1373" s="5"/>
      <c r="O1373" s="5"/>
      <c r="P1373" s="5"/>
      <c r="Q1373" s="3"/>
    </row>
    <row r="1374" spans="1:17" ht="10.5">
      <c r="A1374" s="6" t="s">
        <v>2220</v>
      </c>
      <c r="B1374" s="6" t="s">
        <v>1204</v>
      </c>
      <c r="C1374" s="148">
        <v>80.5</v>
      </c>
      <c r="D1374" s="148">
        <v>2932615</v>
      </c>
      <c r="E1374" s="5"/>
      <c r="F1374" s="5"/>
      <c r="G1374" s="148">
        <v>80.5</v>
      </c>
      <c r="H1374" s="148">
        <v>2932615</v>
      </c>
      <c r="I1374" s="5"/>
      <c r="J1374" s="5"/>
      <c r="K1374" s="5"/>
      <c r="L1374" s="5"/>
      <c r="M1374" s="5"/>
      <c r="N1374" s="5"/>
      <c r="O1374" s="5"/>
      <c r="P1374" s="5"/>
      <c r="Q1374" s="3"/>
    </row>
    <row r="1375" spans="1:17" ht="10.5">
      <c r="A1375" s="6" t="s">
        <v>1731</v>
      </c>
      <c r="B1375" s="6" t="s">
        <v>1205</v>
      </c>
      <c r="C1375" s="148">
        <v>115.8</v>
      </c>
      <c r="D1375" s="148">
        <v>4218594</v>
      </c>
      <c r="E1375" s="5"/>
      <c r="F1375" s="5"/>
      <c r="G1375" s="148">
        <v>115.8</v>
      </c>
      <c r="H1375" s="148">
        <v>4218594</v>
      </c>
      <c r="I1375" s="5"/>
      <c r="J1375" s="5"/>
      <c r="K1375" s="5"/>
      <c r="L1375" s="5"/>
      <c r="M1375" s="5"/>
      <c r="N1375" s="5"/>
      <c r="O1375" s="5"/>
      <c r="P1375" s="5"/>
      <c r="Q1375" s="3"/>
    </row>
    <row r="1376" spans="1:17" ht="10.5">
      <c r="A1376" s="6" t="s">
        <v>1518</v>
      </c>
      <c r="B1376" s="6" t="s">
        <v>1206</v>
      </c>
      <c r="C1376" s="148">
        <v>108</v>
      </c>
      <c r="D1376" s="148">
        <v>3934440</v>
      </c>
      <c r="E1376" s="5"/>
      <c r="F1376" s="5"/>
      <c r="G1376" s="148">
        <v>108</v>
      </c>
      <c r="H1376" s="148">
        <v>3934440</v>
      </c>
      <c r="I1376" s="5"/>
      <c r="J1376" s="5"/>
      <c r="K1376" s="5"/>
      <c r="L1376" s="5"/>
      <c r="M1376" s="5"/>
      <c r="N1376" s="5"/>
      <c r="O1376" s="5"/>
      <c r="P1376" s="5"/>
      <c r="Q1376" s="3"/>
    </row>
    <row r="1377" spans="1:17" ht="10.5">
      <c r="A1377" s="6" t="s">
        <v>1523</v>
      </c>
      <c r="B1377" s="6" t="s">
        <v>1207</v>
      </c>
      <c r="C1377" s="148">
        <v>112.2</v>
      </c>
      <c r="D1377" s="148">
        <v>4087446</v>
      </c>
      <c r="E1377" s="5"/>
      <c r="F1377" s="5"/>
      <c r="G1377" s="148">
        <v>112.2</v>
      </c>
      <c r="H1377" s="148">
        <v>4087446</v>
      </c>
      <c r="I1377" s="5"/>
      <c r="J1377" s="5"/>
      <c r="K1377" s="5"/>
      <c r="L1377" s="5"/>
      <c r="M1377" s="5"/>
      <c r="N1377" s="5"/>
      <c r="O1377" s="5"/>
      <c r="P1377" s="5"/>
      <c r="Q1377" s="3"/>
    </row>
    <row r="1378" spans="1:17" ht="10.5">
      <c r="A1378" s="6" t="s">
        <v>1730</v>
      </c>
      <c r="B1378" s="6" t="s">
        <v>1208</v>
      </c>
      <c r="C1378" s="148">
        <v>67.8</v>
      </c>
      <c r="D1378" s="148">
        <v>2469954</v>
      </c>
      <c r="E1378" s="5"/>
      <c r="F1378" s="5"/>
      <c r="G1378" s="148">
        <v>67.8</v>
      </c>
      <c r="H1378" s="148">
        <v>2469954</v>
      </c>
      <c r="I1378" s="5"/>
      <c r="J1378" s="5"/>
      <c r="K1378" s="5"/>
      <c r="L1378" s="5"/>
      <c r="M1378" s="5"/>
      <c r="N1378" s="5"/>
      <c r="O1378" s="5"/>
      <c r="P1378" s="5"/>
      <c r="Q1378" s="3"/>
    </row>
    <row r="1379" spans="1:17" ht="10.5">
      <c r="A1379" s="6" t="s">
        <v>1519</v>
      </c>
      <c r="B1379" s="6" t="s">
        <v>1209</v>
      </c>
      <c r="C1379" s="148">
        <v>210.9</v>
      </c>
      <c r="D1379" s="148">
        <v>7683087</v>
      </c>
      <c r="E1379" s="5"/>
      <c r="F1379" s="5"/>
      <c r="G1379" s="148">
        <v>210.9</v>
      </c>
      <c r="H1379" s="148">
        <v>7683087</v>
      </c>
      <c r="I1379" s="5"/>
      <c r="J1379" s="5"/>
      <c r="K1379" s="5"/>
      <c r="L1379" s="5"/>
      <c r="M1379" s="5"/>
      <c r="N1379" s="5"/>
      <c r="O1379" s="5"/>
      <c r="P1379" s="5"/>
      <c r="Q1379" s="3"/>
    </row>
    <row r="1380" spans="1:17" ht="10.5">
      <c r="A1380" s="6" t="s">
        <v>1521</v>
      </c>
      <c r="B1380" s="6" t="s">
        <v>720</v>
      </c>
      <c r="C1380" s="148">
        <v>231.4</v>
      </c>
      <c r="D1380" s="148">
        <v>8429902</v>
      </c>
      <c r="E1380" s="5"/>
      <c r="F1380" s="5"/>
      <c r="G1380" s="148">
        <v>231.4</v>
      </c>
      <c r="H1380" s="148">
        <v>8429902</v>
      </c>
      <c r="I1380" s="5"/>
      <c r="J1380" s="5"/>
      <c r="K1380" s="5"/>
      <c r="L1380" s="5"/>
      <c r="M1380" s="5"/>
      <c r="N1380" s="5"/>
      <c r="O1380" s="5"/>
      <c r="P1380" s="5"/>
      <c r="Q1380" s="3"/>
    </row>
    <row r="1381" spans="1:17" ht="10.5">
      <c r="A1381" s="6" t="s">
        <v>1729</v>
      </c>
      <c r="B1381" s="6" t="s">
        <v>1201</v>
      </c>
      <c r="C1381" s="148">
        <v>353.3</v>
      </c>
      <c r="D1381" s="148">
        <v>12870719</v>
      </c>
      <c r="E1381" s="5"/>
      <c r="F1381" s="5"/>
      <c r="G1381" s="148">
        <v>353.3</v>
      </c>
      <c r="H1381" s="148">
        <v>12870719</v>
      </c>
      <c r="I1381" s="5"/>
      <c r="J1381" s="5"/>
      <c r="K1381" s="5"/>
      <c r="L1381" s="5"/>
      <c r="M1381" s="5"/>
      <c r="N1381" s="5"/>
      <c r="O1381" s="5"/>
      <c r="P1381" s="5"/>
      <c r="Q1381" s="3"/>
    </row>
    <row r="1382" spans="1:17" ht="10.5">
      <c r="A1382" s="98"/>
      <c r="B1382" s="29" t="s">
        <v>133</v>
      </c>
      <c r="C1382" s="148"/>
      <c r="D1382" s="148"/>
      <c r="E1382" s="5"/>
      <c r="F1382" s="5"/>
      <c r="G1382" s="148"/>
      <c r="H1382" s="148"/>
      <c r="I1382" s="5"/>
      <c r="J1382" s="5"/>
      <c r="K1382" s="5"/>
      <c r="L1382" s="5"/>
      <c r="M1382" s="5"/>
      <c r="N1382" s="5"/>
      <c r="O1382" s="5"/>
      <c r="P1382" s="5"/>
      <c r="Q1382" s="3"/>
    </row>
    <row r="1383" spans="1:17" ht="21">
      <c r="A1383" s="98"/>
      <c r="B1383" s="6" t="s">
        <v>2238</v>
      </c>
      <c r="C1383" s="148"/>
      <c r="D1383" s="148"/>
      <c r="E1383" s="5"/>
      <c r="F1383" s="5"/>
      <c r="G1383" s="148"/>
      <c r="H1383" s="148"/>
      <c r="I1383" s="5"/>
      <c r="J1383" s="5"/>
      <c r="K1383" s="5"/>
      <c r="L1383" s="5"/>
      <c r="M1383" s="5"/>
      <c r="N1383" s="5"/>
      <c r="O1383" s="5"/>
      <c r="P1383" s="5"/>
      <c r="Q1383" s="3"/>
    </row>
    <row r="1384" spans="1:17" ht="21">
      <c r="A1384" s="98"/>
      <c r="B1384" s="6" t="s">
        <v>463</v>
      </c>
      <c r="C1384" s="148">
        <f>SUM(C1385:C1386)</f>
        <v>597.45</v>
      </c>
      <c r="D1384" s="148">
        <f>SUM(D1385:D1386)</f>
        <v>21765103.5</v>
      </c>
      <c r="E1384" s="148"/>
      <c r="F1384" s="148"/>
      <c r="G1384" s="148">
        <f>SUM(G1385:G1386)</f>
        <v>597.45</v>
      </c>
      <c r="H1384" s="148">
        <f>SUM(H1385:H1386)</f>
        <v>21765103.5</v>
      </c>
      <c r="I1384" s="148"/>
      <c r="J1384" s="148"/>
      <c r="K1384" s="148"/>
      <c r="L1384" s="148"/>
      <c r="M1384" s="148"/>
      <c r="N1384" s="148"/>
      <c r="O1384" s="148"/>
      <c r="P1384" s="148"/>
      <c r="Q1384" s="3"/>
    </row>
    <row r="1385" spans="1:17" ht="10.5">
      <c r="A1385" s="6" t="s">
        <v>1728</v>
      </c>
      <c r="B1385" s="6" t="s">
        <v>1355</v>
      </c>
      <c r="C1385" s="148">
        <v>506.3</v>
      </c>
      <c r="D1385" s="148">
        <v>18444509</v>
      </c>
      <c r="E1385" s="5"/>
      <c r="F1385" s="5"/>
      <c r="G1385" s="148">
        <v>506.3</v>
      </c>
      <c r="H1385" s="148">
        <v>18444509</v>
      </c>
      <c r="I1385" s="5"/>
      <c r="J1385" s="5"/>
      <c r="K1385" s="5"/>
      <c r="L1385" s="5"/>
      <c r="M1385" s="5"/>
      <c r="N1385" s="5"/>
      <c r="O1385" s="5"/>
      <c r="P1385" s="5"/>
      <c r="Q1385" s="3"/>
    </row>
    <row r="1386" spans="1:17" ht="10.5">
      <c r="A1386" s="6" t="s">
        <v>2218</v>
      </c>
      <c r="B1386" s="6" t="s">
        <v>841</v>
      </c>
      <c r="C1386" s="148">
        <v>91.15</v>
      </c>
      <c r="D1386" s="148">
        <v>3320594.5</v>
      </c>
      <c r="E1386" s="5"/>
      <c r="F1386" s="5"/>
      <c r="G1386" s="148">
        <v>91.15</v>
      </c>
      <c r="H1386" s="148">
        <v>3320594.5</v>
      </c>
      <c r="I1386" s="5"/>
      <c r="J1386" s="5"/>
      <c r="K1386" s="5"/>
      <c r="L1386" s="5"/>
      <c r="M1386" s="5"/>
      <c r="N1386" s="5"/>
      <c r="O1386" s="5"/>
      <c r="P1386" s="5"/>
      <c r="Q1386" s="3"/>
    </row>
    <row r="1387" spans="1:17" ht="10.5">
      <c r="A1387" s="98"/>
      <c r="B1387" s="203" t="s">
        <v>132</v>
      </c>
      <c r="C1387" s="148"/>
      <c r="D1387" s="148"/>
      <c r="E1387" s="5"/>
      <c r="F1387" s="5"/>
      <c r="G1387" s="148"/>
      <c r="H1387" s="148"/>
      <c r="I1387" s="5"/>
      <c r="J1387" s="5"/>
      <c r="K1387" s="5"/>
      <c r="L1387" s="5"/>
      <c r="M1387" s="5"/>
      <c r="N1387" s="5"/>
      <c r="O1387" s="5"/>
      <c r="P1387" s="5"/>
      <c r="Q1387" s="3"/>
    </row>
    <row r="1388" spans="1:17" ht="21">
      <c r="A1388" s="98"/>
      <c r="B1388" s="30" t="s">
        <v>1895</v>
      </c>
      <c r="C1388" s="148"/>
      <c r="D1388" s="148"/>
      <c r="E1388" s="5"/>
      <c r="F1388" s="5"/>
      <c r="G1388" s="148"/>
      <c r="H1388" s="148"/>
      <c r="I1388" s="5"/>
      <c r="J1388" s="5"/>
      <c r="K1388" s="5"/>
      <c r="L1388" s="5"/>
      <c r="M1388" s="5"/>
      <c r="N1388" s="5"/>
      <c r="O1388" s="5"/>
      <c r="P1388" s="5"/>
      <c r="Q1388" s="3"/>
    </row>
    <row r="1389" spans="1:17" ht="21">
      <c r="A1389" s="98"/>
      <c r="B1389" s="1" t="s">
        <v>77</v>
      </c>
      <c r="C1389" s="148">
        <f>SUM(C1390:C1392)</f>
        <v>902.4</v>
      </c>
      <c r="D1389" s="148">
        <f>SUM(D1390:D1392)</f>
        <v>32874432</v>
      </c>
      <c r="E1389" s="148"/>
      <c r="F1389" s="148"/>
      <c r="G1389" s="148">
        <f>SUM(G1390:G1392)</f>
        <v>902.4</v>
      </c>
      <c r="H1389" s="148">
        <f>SUM(H1390:H1392)</f>
        <v>32874432</v>
      </c>
      <c r="I1389" s="148"/>
      <c r="J1389" s="148"/>
      <c r="K1389" s="148"/>
      <c r="L1389" s="148"/>
      <c r="M1389" s="148"/>
      <c r="N1389" s="148"/>
      <c r="O1389" s="148"/>
      <c r="P1389" s="148"/>
      <c r="Q1389" s="3"/>
    </row>
    <row r="1390" spans="1:17" ht="10.5">
      <c r="A1390" s="6" t="s">
        <v>2219</v>
      </c>
      <c r="B1390" s="30" t="s">
        <v>1126</v>
      </c>
      <c r="C1390" s="148">
        <v>120.7</v>
      </c>
      <c r="D1390" s="148">
        <v>4397101</v>
      </c>
      <c r="E1390" s="5"/>
      <c r="F1390" s="5"/>
      <c r="G1390" s="148">
        <v>120.7</v>
      </c>
      <c r="H1390" s="148">
        <v>4397101</v>
      </c>
      <c r="I1390" s="5"/>
      <c r="J1390" s="5"/>
      <c r="K1390" s="5"/>
      <c r="L1390" s="5"/>
      <c r="M1390" s="5"/>
      <c r="N1390" s="5"/>
      <c r="O1390" s="5"/>
      <c r="P1390" s="5"/>
      <c r="Q1390" s="3"/>
    </row>
    <row r="1391" spans="1:17" ht="10.5">
      <c r="A1391" s="6" t="s">
        <v>850</v>
      </c>
      <c r="B1391" s="30" t="s">
        <v>1127</v>
      </c>
      <c r="C1391" s="148">
        <v>360</v>
      </c>
      <c r="D1391" s="148">
        <v>13114800</v>
      </c>
      <c r="E1391" s="5"/>
      <c r="F1391" s="5"/>
      <c r="G1391" s="148">
        <v>360</v>
      </c>
      <c r="H1391" s="148">
        <v>13114800</v>
      </c>
      <c r="I1391" s="5"/>
      <c r="J1391" s="5"/>
      <c r="K1391" s="5"/>
      <c r="L1391" s="5"/>
      <c r="M1391" s="5"/>
      <c r="N1391" s="5"/>
      <c r="O1391" s="5"/>
      <c r="P1391" s="5"/>
      <c r="Q1391" s="3"/>
    </row>
    <row r="1392" spans="1:17" ht="10.5">
      <c r="A1392" s="6" t="s">
        <v>1724</v>
      </c>
      <c r="B1392" s="30" t="s">
        <v>1125</v>
      </c>
      <c r="C1392" s="148">
        <v>421.7</v>
      </c>
      <c r="D1392" s="148">
        <v>15362531.000000002</v>
      </c>
      <c r="E1392" s="5"/>
      <c r="F1392" s="5"/>
      <c r="G1392" s="148">
        <v>421.7</v>
      </c>
      <c r="H1392" s="148">
        <v>15362531.000000002</v>
      </c>
      <c r="I1392" s="5"/>
      <c r="J1392" s="5"/>
      <c r="K1392" s="5"/>
      <c r="L1392" s="5"/>
      <c r="M1392" s="5"/>
      <c r="N1392" s="5"/>
      <c r="O1392" s="5"/>
      <c r="P1392" s="5"/>
      <c r="Q1392" s="3"/>
    </row>
    <row r="1393" spans="1:17" ht="21">
      <c r="A1393" s="98"/>
      <c r="B1393" s="1" t="s">
        <v>845</v>
      </c>
      <c r="C1393" s="148"/>
      <c r="D1393" s="148"/>
      <c r="E1393" s="5"/>
      <c r="F1393" s="5"/>
      <c r="G1393" s="148"/>
      <c r="H1393" s="148"/>
      <c r="I1393" s="5"/>
      <c r="J1393" s="5"/>
      <c r="K1393" s="5"/>
      <c r="L1393" s="5"/>
      <c r="M1393" s="5"/>
      <c r="N1393" s="5"/>
      <c r="O1393" s="5"/>
      <c r="P1393" s="5"/>
      <c r="Q1393" s="3"/>
    </row>
    <row r="1394" spans="1:17" ht="21">
      <c r="A1394" s="98"/>
      <c r="B1394" s="1" t="s">
        <v>77</v>
      </c>
      <c r="C1394" s="148">
        <f>SUM(C1395:C1397)</f>
        <v>166.95</v>
      </c>
      <c r="D1394" s="148">
        <f>SUM(D1395:D1397)</f>
        <v>6081988.5</v>
      </c>
      <c r="E1394" s="148"/>
      <c r="F1394" s="148"/>
      <c r="G1394" s="148"/>
      <c r="H1394" s="148"/>
      <c r="I1394" s="148">
        <f>SUM(I1395:I1397)</f>
        <v>166.95</v>
      </c>
      <c r="J1394" s="148">
        <f>SUM(J1395:J1397)</f>
        <v>6081988.5</v>
      </c>
      <c r="K1394" s="148"/>
      <c r="L1394" s="148"/>
      <c r="M1394" s="148"/>
      <c r="N1394" s="148"/>
      <c r="O1394" s="148"/>
      <c r="P1394" s="148"/>
      <c r="Q1394" s="3"/>
    </row>
    <row r="1395" spans="1:17" ht="10.5">
      <c r="A1395" s="6" t="s">
        <v>2217</v>
      </c>
      <c r="B1395" s="1" t="s">
        <v>846</v>
      </c>
      <c r="C1395" s="148">
        <v>118.35</v>
      </c>
      <c r="D1395" s="148">
        <v>4311490.5</v>
      </c>
      <c r="E1395" s="5"/>
      <c r="F1395" s="5"/>
      <c r="G1395" s="148"/>
      <c r="H1395" s="148"/>
      <c r="I1395" s="148">
        <v>118.35</v>
      </c>
      <c r="J1395" s="5">
        <v>4311490.5</v>
      </c>
      <c r="K1395" s="5"/>
      <c r="L1395" s="5"/>
      <c r="M1395" s="5"/>
      <c r="N1395" s="5"/>
      <c r="O1395" s="5"/>
      <c r="P1395" s="5"/>
      <c r="Q1395" s="3"/>
    </row>
    <row r="1396" spans="1:17" ht="10.5">
      <c r="A1396" s="6" t="s">
        <v>1723</v>
      </c>
      <c r="B1396" s="1" t="s">
        <v>847</v>
      </c>
      <c r="C1396" s="148">
        <v>34.8</v>
      </c>
      <c r="D1396" s="148">
        <v>1267764</v>
      </c>
      <c r="E1396" s="5"/>
      <c r="F1396" s="5"/>
      <c r="G1396" s="148"/>
      <c r="H1396" s="148"/>
      <c r="I1396" s="148">
        <v>34.8</v>
      </c>
      <c r="J1396" s="5">
        <v>1267764</v>
      </c>
      <c r="K1396" s="5"/>
      <c r="L1396" s="5"/>
      <c r="M1396" s="5"/>
      <c r="N1396" s="5"/>
      <c r="O1396" s="5"/>
      <c r="P1396" s="5"/>
      <c r="Q1396" s="3"/>
    </row>
    <row r="1397" spans="1:17" ht="10.5">
      <c r="A1397" s="6" t="s">
        <v>1530</v>
      </c>
      <c r="B1397" s="1" t="s">
        <v>848</v>
      </c>
      <c r="C1397" s="148">
        <v>13.8</v>
      </c>
      <c r="D1397" s="148">
        <v>502734</v>
      </c>
      <c r="E1397" s="5"/>
      <c r="F1397" s="5"/>
      <c r="G1397" s="148"/>
      <c r="H1397" s="148"/>
      <c r="I1397" s="148">
        <v>13.8</v>
      </c>
      <c r="J1397" s="5">
        <v>502734</v>
      </c>
      <c r="K1397" s="5"/>
      <c r="L1397" s="5"/>
      <c r="M1397" s="5"/>
      <c r="N1397" s="5"/>
      <c r="O1397" s="5"/>
      <c r="P1397" s="5"/>
      <c r="Q1397" s="3"/>
    </row>
    <row r="1398" spans="1:17" ht="21">
      <c r="A1398" s="98"/>
      <c r="B1398" s="30" t="s">
        <v>1128</v>
      </c>
      <c r="C1398" s="148"/>
      <c r="D1398" s="148"/>
      <c r="E1398" s="5"/>
      <c r="F1398" s="5"/>
      <c r="G1398" s="148"/>
      <c r="H1398" s="148"/>
      <c r="I1398" s="5"/>
      <c r="J1398" s="5"/>
      <c r="K1398" s="5"/>
      <c r="L1398" s="5"/>
      <c r="M1398" s="5"/>
      <c r="N1398" s="5"/>
      <c r="O1398" s="5"/>
      <c r="P1398" s="5"/>
      <c r="Q1398" s="3"/>
    </row>
    <row r="1399" spans="1:17" ht="21">
      <c r="A1399" s="98"/>
      <c r="B1399" s="30" t="s">
        <v>1367</v>
      </c>
      <c r="C1399" s="148">
        <f>SUM(C1400)</f>
        <v>190.6</v>
      </c>
      <c r="D1399" s="148">
        <f>SUM(D1400)</f>
        <v>6943558</v>
      </c>
      <c r="E1399" s="148"/>
      <c r="F1399" s="148"/>
      <c r="G1399" s="148">
        <f>SUM(G1400)</f>
        <v>190.6</v>
      </c>
      <c r="H1399" s="148">
        <f>SUM(H1400)</f>
        <v>6943558</v>
      </c>
      <c r="I1399" s="148"/>
      <c r="J1399" s="148"/>
      <c r="K1399" s="148"/>
      <c r="L1399" s="148"/>
      <c r="M1399" s="148"/>
      <c r="N1399" s="148"/>
      <c r="O1399" s="148"/>
      <c r="P1399" s="148"/>
      <c r="Q1399" s="3"/>
    </row>
    <row r="1400" spans="1:17" ht="10.5">
      <c r="A1400" s="98">
        <v>21</v>
      </c>
      <c r="B1400" s="30" t="s">
        <v>1129</v>
      </c>
      <c r="C1400" s="148">
        <v>190.6</v>
      </c>
      <c r="D1400" s="148">
        <v>6943558</v>
      </c>
      <c r="E1400" s="5"/>
      <c r="F1400" s="5"/>
      <c r="G1400" s="148">
        <v>190.6</v>
      </c>
      <c r="H1400" s="148">
        <v>6943558</v>
      </c>
      <c r="I1400" s="5"/>
      <c r="J1400" s="5"/>
      <c r="K1400" s="5"/>
      <c r="L1400" s="5"/>
      <c r="M1400" s="5"/>
      <c r="N1400" s="5"/>
      <c r="O1400" s="5"/>
      <c r="P1400" s="5"/>
      <c r="Q1400" s="3"/>
    </row>
    <row r="1401" spans="1:17" ht="10.5">
      <c r="A1401" s="98"/>
      <c r="B1401" s="203" t="s">
        <v>1897</v>
      </c>
      <c r="C1401" s="148"/>
      <c r="D1401" s="148"/>
      <c r="E1401" s="5"/>
      <c r="F1401" s="5"/>
      <c r="G1401" s="148"/>
      <c r="H1401" s="148"/>
      <c r="I1401" s="5"/>
      <c r="J1401" s="5"/>
      <c r="K1401" s="5"/>
      <c r="L1401" s="5"/>
      <c r="M1401" s="5"/>
      <c r="N1401" s="5"/>
      <c r="O1401" s="5"/>
      <c r="P1401" s="5"/>
      <c r="Q1401" s="3"/>
    </row>
    <row r="1402" spans="1:17" ht="21">
      <c r="A1402" s="98"/>
      <c r="B1402" s="87" t="s">
        <v>1130</v>
      </c>
      <c r="C1402" s="148"/>
      <c r="D1402" s="148"/>
      <c r="E1402" s="5"/>
      <c r="F1402" s="5"/>
      <c r="G1402" s="148"/>
      <c r="H1402" s="148"/>
      <c r="I1402" s="5"/>
      <c r="J1402" s="5"/>
      <c r="K1402" s="5"/>
      <c r="L1402" s="5"/>
      <c r="M1402" s="5"/>
      <c r="N1402" s="5"/>
      <c r="O1402" s="5"/>
      <c r="P1402" s="5"/>
      <c r="Q1402" s="3"/>
    </row>
    <row r="1403" spans="1:17" ht="21">
      <c r="A1403" s="98"/>
      <c r="B1403" s="30" t="s">
        <v>1367</v>
      </c>
      <c r="C1403" s="148">
        <f>SUM(C1404)</f>
        <v>148.8</v>
      </c>
      <c r="D1403" s="148">
        <f>SUM(D1404)</f>
        <v>5420784</v>
      </c>
      <c r="E1403" s="148"/>
      <c r="F1403" s="148"/>
      <c r="G1403" s="148"/>
      <c r="H1403" s="148"/>
      <c r="I1403" s="148">
        <f>SUM(I1404)</f>
        <v>148.8</v>
      </c>
      <c r="J1403" s="148">
        <f>SUM(J1404)</f>
        <v>5420784</v>
      </c>
      <c r="K1403" s="148"/>
      <c r="L1403" s="148"/>
      <c r="M1403" s="148"/>
      <c r="N1403" s="148"/>
      <c r="O1403" s="148"/>
      <c r="P1403" s="148"/>
      <c r="Q1403" s="3"/>
    </row>
    <row r="1404" spans="1:17" ht="10.5">
      <c r="A1404" s="98">
        <v>22</v>
      </c>
      <c r="B1404" s="30" t="s">
        <v>1131</v>
      </c>
      <c r="C1404" s="148">
        <v>148.8</v>
      </c>
      <c r="D1404" s="148">
        <v>5420784</v>
      </c>
      <c r="E1404" s="5"/>
      <c r="F1404" s="5"/>
      <c r="G1404" s="148"/>
      <c r="H1404" s="148"/>
      <c r="I1404" s="148">
        <v>148.8</v>
      </c>
      <c r="J1404" s="5">
        <v>5420784</v>
      </c>
      <c r="K1404" s="5"/>
      <c r="L1404" s="5"/>
      <c r="M1404" s="5"/>
      <c r="N1404" s="5"/>
      <c r="O1404" s="5"/>
      <c r="P1404" s="5"/>
      <c r="Q1404" s="3"/>
    </row>
    <row r="1405" spans="1:17" ht="10.5">
      <c r="A1405" s="98"/>
      <c r="B1405" s="203" t="s">
        <v>1975</v>
      </c>
      <c r="C1405" s="148"/>
      <c r="D1405" s="148"/>
      <c r="E1405" s="5"/>
      <c r="F1405" s="5"/>
      <c r="G1405" s="148"/>
      <c r="H1405" s="148"/>
      <c r="I1405" s="5"/>
      <c r="J1405" s="5"/>
      <c r="K1405" s="5"/>
      <c r="L1405" s="5"/>
      <c r="M1405" s="5"/>
      <c r="N1405" s="5"/>
      <c r="O1405" s="5"/>
      <c r="P1405" s="5"/>
      <c r="Q1405" s="3"/>
    </row>
    <row r="1406" spans="1:17" ht="21">
      <c r="A1406" s="98"/>
      <c r="B1406" s="30" t="s">
        <v>1985</v>
      </c>
      <c r="C1406" s="148"/>
      <c r="D1406" s="148"/>
      <c r="E1406" s="5"/>
      <c r="F1406" s="5"/>
      <c r="G1406" s="148"/>
      <c r="H1406" s="148"/>
      <c r="I1406" s="5"/>
      <c r="J1406" s="5"/>
      <c r="K1406" s="5"/>
      <c r="L1406" s="5"/>
      <c r="M1406" s="5"/>
      <c r="N1406" s="5"/>
      <c r="O1406" s="5"/>
      <c r="P1406" s="5"/>
      <c r="Q1406" s="3"/>
    </row>
    <row r="1407" spans="1:17" ht="21">
      <c r="A1407" s="98"/>
      <c r="B1407" s="30" t="s">
        <v>1367</v>
      </c>
      <c r="C1407" s="148">
        <f>SUM(C1408)</f>
        <v>323.2</v>
      </c>
      <c r="D1407" s="148">
        <f>SUM(D1408)</f>
        <v>11774176</v>
      </c>
      <c r="E1407" s="148"/>
      <c r="F1407" s="148"/>
      <c r="G1407" s="148"/>
      <c r="H1407" s="148"/>
      <c r="I1407" s="148">
        <f>SUM(I1408)</f>
        <v>323.2</v>
      </c>
      <c r="J1407" s="148">
        <f>SUM(J1408)</f>
        <v>11774176</v>
      </c>
      <c r="K1407" s="148"/>
      <c r="L1407" s="148"/>
      <c r="M1407" s="148"/>
      <c r="N1407" s="148"/>
      <c r="O1407" s="148"/>
      <c r="P1407" s="148"/>
      <c r="Q1407" s="3"/>
    </row>
    <row r="1408" spans="1:17" ht="10.5">
      <c r="A1408" s="98">
        <v>23</v>
      </c>
      <c r="B1408" s="6" t="s">
        <v>1133</v>
      </c>
      <c r="C1408" s="148">
        <v>323.2</v>
      </c>
      <c r="D1408" s="148">
        <v>11774176</v>
      </c>
      <c r="E1408" s="5"/>
      <c r="F1408" s="5"/>
      <c r="G1408" s="148"/>
      <c r="H1408" s="148"/>
      <c r="I1408" s="148">
        <v>323.2</v>
      </c>
      <c r="J1408" s="11">
        <v>11774176</v>
      </c>
      <c r="K1408" s="5"/>
      <c r="L1408" s="5"/>
      <c r="M1408" s="5"/>
      <c r="N1408" s="5"/>
      <c r="O1408" s="5"/>
      <c r="P1408" s="5"/>
      <c r="Q1408" s="3"/>
    </row>
    <row r="1409" spans="1:17" ht="10.5">
      <c r="A1409" s="98"/>
      <c r="B1409" s="27"/>
      <c r="C1409" s="148"/>
      <c r="D1409" s="148"/>
      <c r="E1409" s="5"/>
      <c r="F1409" s="5"/>
      <c r="G1409" s="148"/>
      <c r="H1409" s="148"/>
      <c r="I1409" s="5"/>
      <c r="J1409" s="5"/>
      <c r="K1409" s="5"/>
      <c r="L1409" s="5"/>
      <c r="M1409" s="5"/>
      <c r="N1409" s="5"/>
      <c r="O1409" s="5"/>
      <c r="P1409" s="5"/>
      <c r="Q1409" s="3"/>
    </row>
  </sheetData>
  <sheetProtection/>
  <mergeCells count="22">
    <mergeCell ref="N6:O6"/>
    <mergeCell ref="P6:Q6"/>
    <mergeCell ref="N7:N8"/>
    <mergeCell ref="P7:P8"/>
    <mergeCell ref="A6:A7"/>
    <mergeCell ref="B6:B7"/>
    <mergeCell ref="I7:I8"/>
    <mergeCell ref="E6:F6"/>
    <mergeCell ref="H7:H8"/>
    <mergeCell ref="I6:J6"/>
    <mergeCell ref="A3:L3"/>
    <mergeCell ref="J7:J8"/>
    <mergeCell ref="K1:L1"/>
    <mergeCell ref="C7:C8"/>
    <mergeCell ref="D7:D8"/>
    <mergeCell ref="E7:E8"/>
    <mergeCell ref="F7:F8"/>
    <mergeCell ref="G6:H6"/>
    <mergeCell ref="C6:D6"/>
    <mergeCell ref="G7:G8"/>
    <mergeCell ref="K6:L6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341"/>
  <sheetViews>
    <sheetView view="pageBreakPreview" zoomScale="75" zoomScaleNormal="80" zoomScaleSheetLayoutView="75" zoomScalePageLayoutView="0" workbookViewId="0" topLeftCell="A310">
      <selection activeCell="G13" sqref="G13"/>
    </sheetView>
  </sheetViews>
  <sheetFormatPr defaultColWidth="9.140625" defaultRowHeight="15"/>
  <cols>
    <col min="1" max="1" width="6.140625" style="245" customWidth="1"/>
    <col min="2" max="2" width="38.57421875" style="246" customWidth="1"/>
    <col min="3" max="3" width="9.140625" style="114" customWidth="1"/>
    <col min="4" max="4" width="12.57421875" style="114" customWidth="1"/>
    <col min="5" max="8" width="12.7109375" style="114" customWidth="1"/>
    <col min="9" max="9" width="9.140625" style="114" customWidth="1"/>
    <col min="10" max="10" width="11.421875" style="114" customWidth="1"/>
    <col min="11" max="21" width="9.140625" style="114" customWidth="1"/>
    <col min="22" max="22" width="10.8515625" style="114" bestFit="1" customWidth="1"/>
    <col min="23" max="16384" width="9.140625" style="114" customWidth="1"/>
  </cols>
  <sheetData>
    <row r="3" spans="1:20" ht="14.25">
      <c r="A3" s="149"/>
      <c r="B3" s="150"/>
      <c r="C3" s="149"/>
      <c r="D3" s="151"/>
      <c r="E3" s="152"/>
      <c r="F3" s="152"/>
      <c r="G3" s="152"/>
      <c r="H3" s="149"/>
      <c r="I3" s="149"/>
      <c r="J3" s="149"/>
      <c r="K3" s="242"/>
      <c r="L3" s="242"/>
      <c r="M3" s="242"/>
      <c r="N3" s="242"/>
      <c r="O3" s="242"/>
      <c r="P3" s="242"/>
      <c r="Q3" s="299" t="s">
        <v>873</v>
      </c>
      <c r="R3" s="299"/>
      <c r="S3" s="299"/>
      <c r="T3" s="299"/>
    </row>
    <row r="4" spans="1:20" ht="14.25">
      <c r="A4" s="149"/>
      <c r="B4" s="150"/>
      <c r="C4" s="149"/>
      <c r="D4" s="151"/>
      <c r="E4" s="152"/>
      <c r="F4" s="152"/>
      <c r="G4" s="152"/>
      <c r="H4" s="149"/>
      <c r="I4" s="149"/>
      <c r="J4" s="149"/>
      <c r="K4" s="152"/>
      <c r="L4" s="152"/>
      <c r="M4" s="152"/>
      <c r="N4" s="149"/>
      <c r="O4" s="149"/>
      <c r="P4" s="149"/>
      <c r="Q4" s="299" t="s">
        <v>874</v>
      </c>
      <c r="R4" s="299"/>
      <c r="S4" s="299"/>
      <c r="T4" s="300"/>
    </row>
    <row r="5" spans="1:20" ht="14.25">
      <c r="A5" s="301" t="s">
        <v>875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4.25">
      <c r="A6" s="301" t="s">
        <v>876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ht="14.25">
      <c r="A7" s="149"/>
      <c r="B7" s="150"/>
      <c r="C7" s="149"/>
      <c r="D7" s="151"/>
      <c r="E7" s="152"/>
      <c r="F7" s="152"/>
      <c r="G7" s="152"/>
      <c r="H7" s="149"/>
      <c r="I7" s="149"/>
      <c r="J7" s="149"/>
      <c r="K7" s="152"/>
      <c r="L7" s="152"/>
      <c r="M7" s="152"/>
      <c r="N7" s="149"/>
      <c r="O7" s="149"/>
      <c r="P7" s="149"/>
      <c r="Q7" s="152"/>
      <c r="R7" s="152"/>
      <c r="S7" s="152"/>
      <c r="T7" s="149"/>
    </row>
    <row r="8" spans="1:20" ht="14.25">
      <c r="A8" s="302" t="s">
        <v>213</v>
      </c>
      <c r="B8" s="302" t="s">
        <v>71</v>
      </c>
      <c r="C8" s="305" t="s">
        <v>877</v>
      </c>
      <c r="D8" s="305"/>
      <c r="E8" s="305"/>
      <c r="F8" s="305"/>
      <c r="G8" s="305"/>
      <c r="H8" s="305"/>
      <c r="I8" s="305" t="s">
        <v>878</v>
      </c>
      <c r="J8" s="305"/>
      <c r="K8" s="305"/>
      <c r="L8" s="305"/>
      <c r="M8" s="305"/>
      <c r="N8" s="305"/>
      <c r="O8" s="305" t="s">
        <v>879</v>
      </c>
      <c r="P8" s="305"/>
      <c r="Q8" s="305"/>
      <c r="R8" s="305"/>
      <c r="S8" s="305"/>
      <c r="T8" s="305"/>
    </row>
    <row r="9" spans="1:20" ht="14.25">
      <c r="A9" s="303"/>
      <c r="B9" s="303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</row>
    <row r="10" spans="1:20" ht="27.75">
      <c r="A10" s="303"/>
      <c r="B10" s="303"/>
      <c r="C10" s="33" t="s">
        <v>880</v>
      </c>
      <c r="D10" s="33" t="s">
        <v>154</v>
      </c>
      <c r="E10" s="33" t="s">
        <v>973</v>
      </c>
      <c r="F10" s="33" t="s">
        <v>974</v>
      </c>
      <c r="G10" s="33" t="s">
        <v>975</v>
      </c>
      <c r="H10" s="33" t="s">
        <v>976</v>
      </c>
      <c r="I10" s="33" t="s">
        <v>977</v>
      </c>
      <c r="J10" s="33" t="s">
        <v>978</v>
      </c>
      <c r="K10" s="33" t="s">
        <v>979</v>
      </c>
      <c r="L10" s="33" t="s">
        <v>974</v>
      </c>
      <c r="M10" s="33" t="s">
        <v>975</v>
      </c>
      <c r="N10" s="33" t="s">
        <v>976</v>
      </c>
      <c r="O10" s="33" t="s">
        <v>980</v>
      </c>
      <c r="P10" s="33" t="s">
        <v>881</v>
      </c>
      <c r="Q10" s="33" t="s">
        <v>981</v>
      </c>
      <c r="R10" s="33" t="s">
        <v>974</v>
      </c>
      <c r="S10" s="33" t="s">
        <v>975</v>
      </c>
      <c r="T10" s="33" t="s">
        <v>976</v>
      </c>
    </row>
    <row r="11" spans="1:20" ht="14.25">
      <c r="A11" s="304"/>
      <c r="B11" s="304"/>
      <c r="C11" s="35" t="s">
        <v>219</v>
      </c>
      <c r="D11" s="36" t="s">
        <v>219</v>
      </c>
      <c r="E11" s="35" t="s">
        <v>219</v>
      </c>
      <c r="F11" s="35" t="s">
        <v>219</v>
      </c>
      <c r="G11" s="35" t="s">
        <v>219</v>
      </c>
      <c r="H11" s="35" t="s">
        <v>219</v>
      </c>
      <c r="I11" s="35" t="s">
        <v>222</v>
      </c>
      <c r="J11" s="35" t="s">
        <v>222</v>
      </c>
      <c r="K11" s="35" t="s">
        <v>222</v>
      </c>
      <c r="L11" s="35" t="s">
        <v>222</v>
      </c>
      <c r="M11" s="35" t="s">
        <v>222</v>
      </c>
      <c r="N11" s="35" t="s">
        <v>222</v>
      </c>
      <c r="O11" s="35" t="s">
        <v>217</v>
      </c>
      <c r="P11" s="35" t="s">
        <v>217</v>
      </c>
      <c r="Q11" s="35" t="s">
        <v>217</v>
      </c>
      <c r="R11" s="35" t="s">
        <v>217</v>
      </c>
      <c r="S11" s="35" t="s">
        <v>217</v>
      </c>
      <c r="T11" s="35" t="s">
        <v>217</v>
      </c>
    </row>
    <row r="12" spans="1:20" s="243" customFormat="1" ht="10.5">
      <c r="A12" s="51">
        <v>1</v>
      </c>
      <c r="B12" s="5">
        <v>2</v>
      </c>
      <c r="C12" s="51">
        <v>3</v>
      </c>
      <c r="D12" s="52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  <c r="Q12" s="51">
        <v>17</v>
      </c>
      <c r="R12" s="51">
        <v>18</v>
      </c>
      <c r="S12" s="51">
        <v>19</v>
      </c>
      <c r="T12" s="51">
        <v>20</v>
      </c>
    </row>
    <row r="13" spans="1:20" ht="14.25">
      <c r="A13" s="44"/>
      <c r="B13" s="45" t="s">
        <v>982</v>
      </c>
      <c r="C13" s="46"/>
      <c r="D13" s="47">
        <f>SUM(D14:D127)</f>
        <v>52460.81999999999</v>
      </c>
      <c r="E13" s="47">
        <f>SUM(E14:E127)</f>
        <v>48754.34</v>
      </c>
      <c r="F13" s="47">
        <f>SUM(F15:F127)</f>
        <v>42344.66</v>
      </c>
      <c r="G13" s="47">
        <f>SUM(G15:G127)</f>
        <v>47211.350000000006</v>
      </c>
      <c r="H13" s="48">
        <f>SUM(H14:H127)</f>
        <v>190771.16999999998</v>
      </c>
      <c r="I13" s="49"/>
      <c r="J13" s="49">
        <f>SUM(J14:J127)</f>
        <v>1336</v>
      </c>
      <c r="K13" s="49">
        <f>SUM(K14:K127)</f>
        <v>1249</v>
      </c>
      <c r="L13" s="49">
        <f>SUM(L14:L127)</f>
        <v>1085</v>
      </c>
      <c r="M13" s="49">
        <f>SUM(M14:M127)</f>
        <v>1226</v>
      </c>
      <c r="N13" s="49">
        <f>SUM(N14:N127)</f>
        <v>4896</v>
      </c>
      <c r="O13" s="49"/>
      <c r="P13" s="49">
        <f>SUM(P14:P127)</f>
        <v>3361</v>
      </c>
      <c r="Q13" s="49">
        <f>SUM(Q14:Q127)</f>
        <v>3080</v>
      </c>
      <c r="R13" s="49">
        <f>SUM(R14:R127)</f>
        <v>2689</v>
      </c>
      <c r="S13" s="49">
        <f>SUM(S14:S127)</f>
        <v>3069</v>
      </c>
      <c r="T13" s="50">
        <f>SUM(T14:T127)</f>
        <v>12199</v>
      </c>
    </row>
    <row r="14" spans="1:20" ht="14.25">
      <c r="A14" s="115"/>
      <c r="B14" s="38" t="s">
        <v>24</v>
      </c>
      <c r="C14" s="41"/>
      <c r="D14" s="36"/>
      <c r="E14" s="36"/>
      <c r="F14" s="36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27.75">
      <c r="A15" s="115" t="s">
        <v>1903</v>
      </c>
      <c r="B15" s="38" t="s">
        <v>155</v>
      </c>
      <c r="C15" s="34"/>
      <c r="D15" s="42">
        <v>1264.7</v>
      </c>
      <c r="E15" s="42">
        <v>1421.5</v>
      </c>
      <c r="F15" s="42"/>
      <c r="G15" s="42"/>
      <c r="H15" s="42">
        <f>SUM(D15:G15)</f>
        <v>2686.2</v>
      </c>
      <c r="I15" s="43"/>
      <c r="J15" s="43">
        <v>28</v>
      </c>
      <c r="K15" s="43">
        <v>32</v>
      </c>
      <c r="L15" s="43"/>
      <c r="M15" s="43"/>
      <c r="N15" s="43">
        <f>SUM(J15:M15)</f>
        <v>60</v>
      </c>
      <c r="O15" s="43"/>
      <c r="P15" s="43">
        <v>92</v>
      </c>
      <c r="Q15" s="43">
        <v>92</v>
      </c>
      <c r="R15" s="43"/>
      <c r="S15" s="43"/>
      <c r="T15" s="43">
        <f>SUM(P15:S15)</f>
        <v>184</v>
      </c>
    </row>
    <row r="16" spans="1:20" ht="27.75">
      <c r="A16" s="115" t="s">
        <v>1520</v>
      </c>
      <c r="B16" s="39" t="s">
        <v>1546</v>
      </c>
      <c r="C16" s="34"/>
      <c r="D16" s="42"/>
      <c r="E16" s="42"/>
      <c r="F16" s="42">
        <v>516.8</v>
      </c>
      <c r="G16" s="42"/>
      <c r="H16" s="42">
        <f aca="true" t="shared" si="0" ref="H16:H80">SUM(D16:G16)</f>
        <v>516.8</v>
      </c>
      <c r="I16" s="43"/>
      <c r="J16" s="43"/>
      <c r="K16" s="43"/>
      <c r="L16" s="43">
        <v>13</v>
      </c>
      <c r="M16" s="43"/>
      <c r="N16" s="43">
        <f aca="true" t="shared" si="1" ref="N16:N80">SUM(J16:M16)</f>
        <v>13</v>
      </c>
      <c r="O16" s="43"/>
      <c r="P16" s="43"/>
      <c r="Q16" s="43"/>
      <c r="R16" s="43">
        <v>39</v>
      </c>
      <c r="S16" s="43"/>
      <c r="T16" s="43">
        <f aca="true" t="shared" si="2" ref="T16:T80">SUM(P16:S16)</f>
        <v>39</v>
      </c>
    </row>
    <row r="17" spans="1:20" ht="27.75">
      <c r="A17" s="115" t="s">
        <v>1524</v>
      </c>
      <c r="B17" s="39" t="s">
        <v>2278</v>
      </c>
      <c r="C17" s="34"/>
      <c r="D17" s="42"/>
      <c r="E17" s="42"/>
      <c r="F17" s="42"/>
      <c r="G17" s="42">
        <v>186.9</v>
      </c>
      <c r="H17" s="42">
        <f t="shared" si="0"/>
        <v>186.9</v>
      </c>
      <c r="I17" s="43"/>
      <c r="J17" s="43"/>
      <c r="K17" s="43"/>
      <c r="L17" s="43"/>
      <c r="M17" s="43">
        <v>4</v>
      </c>
      <c r="N17" s="43">
        <f t="shared" si="1"/>
        <v>4</v>
      </c>
      <c r="O17" s="43"/>
      <c r="P17" s="43"/>
      <c r="Q17" s="43"/>
      <c r="R17" s="43"/>
      <c r="S17" s="43">
        <v>12</v>
      </c>
      <c r="T17" s="43">
        <f t="shared" si="2"/>
        <v>12</v>
      </c>
    </row>
    <row r="18" spans="1:20" ht="14.25">
      <c r="A18" s="115"/>
      <c r="B18" s="40" t="s">
        <v>1527</v>
      </c>
      <c r="C18" s="34"/>
      <c r="D18" s="42"/>
      <c r="E18" s="42"/>
      <c r="F18" s="42"/>
      <c r="G18" s="42"/>
      <c r="H18" s="42"/>
      <c r="I18" s="43"/>
      <c r="J18" s="43"/>
      <c r="K18" s="43"/>
      <c r="L18" s="43"/>
      <c r="M18" s="43"/>
      <c r="N18" s="43">
        <f t="shared" si="1"/>
        <v>0</v>
      </c>
      <c r="O18" s="43"/>
      <c r="P18" s="43"/>
      <c r="Q18" s="43"/>
      <c r="R18" s="43"/>
      <c r="S18" s="43"/>
      <c r="T18" s="43">
        <f t="shared" si="2"/>
        <v>0</v>
      </c>
    </row>
    <row r="19" spans="1:20" ht="27.75">
      <c r="A19" s="115" t="s">
        <v>1522</v>
      </c>
      <c r="B19" s="38" t="s">
        <v>2214</v>
      </c>
      <c r="C19" s="34"/>
      <c r="D19" s="42">
        <v>1045.18</v>
      </c>
      <c r="E19" s="42"/>
      <c r="F19" s="42">
        <v>695.92</v>
      </c>
      <c r="G19" s="42"/>
      <c r="H19" s="42">
        <f t="shared" si="0"/>
        <v>1741.1</v>
      </c>
      <c r="I19" s="43"/>
      <c r="J19" s="43">
        <v>34</v>
      </c>
      <c r="K19" s="43"/>
      <c r="L19" s="43">
        <v>23</v>
      </c>
      <c r="M19" s="43"/>
      <c r="N19" s="43">
        <f t="shared" si="1"/>
        <v>57</v>
      </c>
      <c r="O19" s="43"/>
      <c r="P19" s="43">
        <v>71</v>
      </c>
      <c r="Q19" s="43"/>
      <c r="R19" s="43">
        <v>43</v>
      </c>
      <c r="S19" s="43"/>
      <c r="T19" s="43">
        <f t="shared" si="2"/>
        <v>114</v>
      </c>
    </row>
    <row r="20" spans="1:20" ht="27.75">
      <c r="A20" s="115" t="s">
        <v>2220</v>
      </c>
      <c r="B20" s="38" t="s">
        <v>168</v>
      </c>
      <c r="C20" s="34"/>
      <c r="D20" s="42"/>
      <c r="E20" s="42">
        <v>1271.6</v>
      </c>
      <c r="F20" s="42"/>
      <c r="G20" s="42"/>
      <c r="H20" s="42">
        <f t="shared" si="0"/>
        <v>1271.6</v>
      </c>
      <c r="I20" s="43"/>
      <c r="J20" s="43"/>
      <c r="K20" s="43">
        <v>25</v>
      </c>
      <c r="L20" s="43"/>
      <c r="M20" s="43"/>
      <c r="N20" s="43">
        <f t="shared" si="1"/>
        <v>25</v>
      </c>
      <c r="O20" s="43"/>
      <c r="P20" s="43"/>
      <c r="Q20" s="43">
        <v>67</v>
      </c>
      <c r="R20" s="43"/>
      <c r="S20" s="43"/>
      <c r="T20" s="43">
        <f>SUM(P20:S20)</f>
        <v>67</v>
      </c>
    </row>
    <row r="21" spans="1:20" ht="27.75">
      <c r="A21" s="115" t="s">
        <v>1731</v>
      </c>
      <c r="B21" s="39" t="s">
        <v>1469</v>
      </c>
      <c r="C21" s="34"/>
      <c r="D21" s="42"/>
      <c r="E21" s="42">
        <v>1418.58</v>
      </c>
      <c r="F21" s="42"/>
      <c r="G21" s="42">
        <v>1856.24</v>
      </c>
      <c r="H21" s="42">
        <f t="shared" si="0"/>
        <v>3274.8199999999997</v>
      </c>
      <c r="I21" s="43"/>
      <c r="J21" s="43"/>
      <c r="K21" s="43">
        <v>40</v>
      </c>
      <c r="L21" s="43"/>
      <c r="M21" s="43">
        <v>44</v>
      </c>
      <c r="N21" s="43">
        <f t="shared" si="1"/>
        <v>84</v>
      </c>
      <c r="O21" s="43"/>
      <c r="P21" s="43"/>
      <c r="Q21" s="43">
        <v>95</v>
      </c>
      <c r="R21" s="43"/>
      <c r="S21" s="43">
        <v>97</v>
      </c>
      <c r="T21" s="43">
        <f t="shared" si="2"/>
        <v>192</v>
      </c>
    </row>
    <row r="22" spans="1:20" ht="27.75">
      <c r="A22" s="115" t="s">
        <v>1518</v>
      </c>
      <c r="B22" s="38" t="s">
        <v>1362</v>
      </c>
      <c r="C22" s="34"/>
      <c r="D22" s="42">
        <v>3284.66</v>
      </c>
      <c r="E22" s="42"/>
      <c r="F22" s="42">
        <v>1934.35</v>
      </c>
      <c r="G22" s="42"/>
      <c r="H22" s="42">
        <f t="shared" si="0"/>
        <v>5219.01</v>
      </c>
      <c r="I22" s="43"/>
      <c r="J22" s="43">
        <v>70</v>
      </c>
      <c r="K22" s="43"/>
      <c r="L22" s="43">
        <v>48</v>
      </c>
      <c r="M22" s="43"/>
      <c r="N22" s="43">
        <f t="shared" si="1"/>
        <v>118</v>
      </c>
      <c r="O22" s="43"/>
      <c r="P22" s="43">
        <v>155</v>
      </c>
      <c r="Q22" s="43"/>
      <c r="R22" s="43">
        <v>90</v>
      </c>
      <c r="S22" s="43"/>
      <c r="T22" s="43">
        <f t="shared" si="2"/>
        <v>245</v>
      </c>
    </row>
    <row r="23" spans="1:20" ht="14.25">
      <c r="A23" s="32"/>
      <c r="B23" s="40" t="s">
        <v>25</v>
      </c>
      <c r="C23" s="34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27.75">
      <c r="A24" s="115" t="s">
        <v>1523</v>
      </c>
      <c r="B24" s="38" t="s">
        <v>567</v>
      </c>
      <c r="C24" s="34"/>
      <c r="D24" s="42"/>
      <c r="E24" s="42"/>
      <c r="F24" s="42"/>
      <c r="G24" s="42">
        <v>112.8</v>
      </c>
      <c r="H24" s="42">
        <f t="shared" si="0"/>
        <v>112.8</v>
      </c>
      <c r="I24" s="43"/>
      <c r="J24" s="43"/>
      <c r="K24" s="43"/>
      <c r="L24" s="43"/>
      <c r="M24" s="43">
        <v>2</v>
      </c>
      <c r="N24" s="43">
        <f t="shared" si="1"/>
        <v>2</v>
      </c>
      <c r="O24" s="43"/>
      <c r="P24" s="43"/>
      <c r="Q24" s="43"/>
      <c r="R24" s="43"/>
      <c r="S24" s="43">
        <v>3</v>
      </c>
      <c r="T24" s="43">
        <f t="shared" si="2"/>
        <v>3</v>
      </c>
    </row>
    <row r="25" spans="1:20" ht="27.75">
      <c r="A25" s="115" t="s">
        <v>1730</v>
      </c>
      <c r="B25" s="38" t="s">
        <v>2001</v>
      </c>
      <c r="C25" s="34"/>
      <c r="D25" s="42">
        <v>3892.48</v>
      </c>
      <c r="E25" s="42">
        <v>2905.9</v>
      </c>
      <c r="F25" s="42"/>
      <c r="G25" s="42">
        <v>12150.7</v>
      </c>
      <c r="H25" s="42">
        <f t="shared" si="0"/>
        <v>18949.08</v>
      </c>
      <c r="I25" s="43"/>
      <c r="J25" s="43">
        <v>95</v>
      </c>
      <c r="K25" s="43">
        <v>70</v>
      </c>
      <c r="L25" s="43"/>
      <c r="M25" s="43">
        <v>315</v>
      </c>
      <c r="N25" s="43">
        <f t="shared" si="1"/>
        <v>480</v>
      </c>
      <c r="O25" s="43"/>
      <c r="P25" s="43">
        <v>234</v>
      </c>
      <c r="Q25" s="43">
        <v>179</v>
      </c>
      <c r="R25" s="43"/>
      <c r="S25" s="43">
        <v>865</v>
      </c>
      <c r="T25" s="43">
        <f t="shared" si="2"/>
        <v>1278</v>
      </c>
    </row>
    <row r="26" spans="1:20" ht="27.75">
      <c r="A26" s="115" t="s">
        <v>1519</v>
      </c>
      <c r="B26" s="38" t="s">
        <v>1356</v>
      </c>
      <c r="C26" s="34"/>
      <c r="D26" s="42">
        <v>1780.1</v>
      </c>
      <c r="E26" s="42">
        <v>1143</v>
      </c>
      <c r="F26" s="42"/>
      <c r="G26" s="42">
        <v>3959.9</v>
      </c>
      <c r="H26" s="42">
        <f t="shared" si="0"/>
        <v>6883</v>
      </c>
      <c r="I26" s="43"/>
      <c r="J26" s="43">
        <v>49</v>
      </c>
      <c r="K26" s="43">
        <v>34</v>
      </c>
      <c r="L26" s="43"/>
      <c r="M26" s="43">
        <v>109</v>
      </c>
      <c r="N26" s="43">
        <f t="shared" si="1"/>
        <v>192</v>
      </c>
      <c r="O26" s="43"/>
      <c r="P26" s="43">
        <v>133</v>
      </c>
      <c r="Q26" s="43">
        <v>74</v>
      </c>
      <c r="R26" s="43"/>
      <c r="S26" s="43">
        <v>271</v>
      </c>
      <c r="T26" s="43">
        <f t="shared" si="2"/>
        <v>478</v>
      </c>
    </row>
    <row r="27" spans="1:20" ht="27.75">
      <c r="A27" s="115" t="s">
        <v>1521</v>
      </c>
      <c r="B27" s="38" t="s">
        <v>2221</v>
      </c>
      <c r="C27" s="34"/>
      <c r="D27" s="42">
        <v>4009.5</v>
      </c>
      <c r="E27" s="42">
        <v>2607.28</v>
      </c>
      <c r="F27" s="42">
        <v>2688</v>
      </c>
      <c r="G27" s="42">
        <v>2226.6</v>
      </c>
      <c r="H27" s="42">
        <f t="shared" si="0"/>
        <v>11531.380000000001</v>
      </c>
      <c r="I27" s="43"/>
      <c r="J27" s="43">
        <v>92</v>
      </c>
      <c r="K27" s="43">
        <v>52</v>
      </c>
      <c r="L27" s="43">
        <v>60</v>
      </c>
      <c r="M27" s="43">
        <v>50</v>
      </c>
      <c r="N27" s="43">
        <f t="shared" si="1"/>
        <v>254</v>
      </c>
      <c r="O27" s="43"/>
      <c r="P27" s="43">
        <f>153+72</f>
        <v>225</v>
      </c>
      <c r="Q27" s="43">
        <v>143</v>
      </c>
      <c r="R27" s="43">
        <v>150</v>
      </c>
      <c r="S27" s="43">
        <v>124</v>
      </c>
      <c r="T27" s="43">
        <f t="shared" si="2"/>
        <v>642</v>
      </c>
    </row>
    <row r="28" spans="1:20" ht="27.75">
      <c r="A28" s="115" t="s">
        <v>1729</v>
      </c>
      <c r="B28" s="39" t="s">
        <v>2153</v>
      </c>
      <c r="C28" s="34"/>
      <c r="D28" s="42"/>
      <c r="E28" s="42">
        <v>47.6</v>
      </c>
      <c r="F28" s="42">
        <v>221.2</v>
      </c>
      <c r="G28" s="42"/>
      <c r="H28" s="42">
        <f t="shared" si="0"/>
        <v>268.8</v>
      </c>
      <c r="I28" s="43"/>
      <c r="J28" s="43"/>
      <c r="K28" s="43">
        <v>1</v>
      </c>
      <c r="L28" s="43">
        <v>5</v>
      </c>
      <c r="M28" s="43"/>
      <c r="N28" s="43">
        <f t="shared" si="1"/>
        <v>6</v>
      </c>
      <c r="O28" s="43"/>
      <c r="P28" s="43"/>
      <c r="Q28" s="43">
        <v>1</v>
      </c>
      <c r="R28" s="43">
        <v>17</v>
      </c>
      <c r="S28" s="43"/>
      <c r="T28" s="43">
        <f t="shared" si="2"/>
        <v>18</v>
      </c>
    </row>
    <row r="29" spans="1:20" ht="14.25">
      <c r="A29" s="32"/>
      <c r="B29" s="38" t="s">
        <v>854</v>
      </c>
      <c r="C29" s="34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27.75">
      <c r="A30" s="115" t="s">
        <v>1728</v>
      </c>
      <c r="B30" s="38" t="s">
        <v>2011</v>
      </c>
      <c r="C30" s="34"/>
      <c r="D30" s="42"/>
      <c r="E30" s="42"/>
      <c r="F30" s="42">
        <v>510.7</v>
      </c>
      <c r="G30" s="42"/>
      <c r="H30" s="42">
        <f t="shared" si="0"/>
        <v>510.7</v>
      </c>
      <c r="I30" s="43"/>
      <c r="J30" s="43"/>
      <c r="K30" s="43"/>
      <c r="L30" s="43">
        <v>14</v>
      </c>
      <c r="M30" s="43"/>
      <c r="N30" s="43">
        <f t="shared" si="1"/>
        <v>14</v>
      </c>
      <c r="O30" s="43"/>
      <c r="P30" s="43"/>
      <c r="Q30" s="43"/>
      <c r="R30" s="43">
        <v>30</v>
      </c>
      <c r="S30" s="43"/>
      <c r="T30" s="43">
        <f t="shared" si="2"/>
        <v>30</v>
      </c>
    </row>
    <row r="31" spans="1:20" ht="27.75">
      <c r="A31" s="115" t="s">
        <v>2218</v>
      </c>
      <c r="B31" s="38" t="s">
        <v>855</v>
      </c>
      <c r="C31" s="34"/>
      <c r="D31" s="42"/>
      <c r="E31" s="42"/>
      <c r="F31" s="42">
        <v>1530.17</v>
      </c>
      <c r="G31" s="42"/>
      <c r="H31" s="42">
        <f t="shared" si="0"/>
        <v>1530.17</v>
      </c>
      <c r="I31" s="43"/>
      <c r="J31" s="43"/>
      <c r="K31" s="43"/>
      <c r="L31" s="43">
        <v>43</v>
      </c>
      <c r="M31" s="43"/>
      <c r="N31" s="43">
        <f t="shared" si="1"/>
        <v>43</v>
      </c>
      <c r="O31" s="43"/>
      <c r="P31" s="43"/>
      <c r="Q31" s="43"/>
      <c r="R31" s="43">
        <v>103</v>
      </c>
      <c r="S31" s="43"/>
      <c r="T31" s="43">
        <f t="shared" si="2"/>
        <v>103</v>
      </c>
    </row>
    <row r="32" spans="1:20" ht="27.75">
      <c r="A32" s="115" t="s">
        <v>2219</v>
      </c>
      <c r="B32" s="38" t="s">
        <v>1295</v>
      </c>
      <c r="C32" s="34"/>
      <c r="D32" s="42">
        <v>5176</v>
      </c>
      <c r="E32" s="42">
        <v>5209.2</v>
      </c>
      <c r="F32" s="42">
        <v>3240.8</v>
      </c>
      <c r="G32" s="42"/>
      <c r="H32" s="42">
        <f t="shared" si="0"/>
        <v>13626</v>
      </c>
      <c r="I32" s="43"/>
      <c r="J32" s="43">
        <v>124</v>
      </c>
      <c r="K32" s="43">
        <v>117</v>
      </c>
      <c r="L32" s="43">
        <v>62</v>
      </c>
      <c r="M32" s="43"/>
      <c r="N32" s="43">
        <f t="shared" si="1"/>
        <v>303</v>
      </c>
      <c r="O32" s="43"/>
      <c r="P32" s="43">
        <f>239+64</f>
        <v>303</v>
      </c>
      <c r="Q32" s="43">
        <v>273</v>
      </c>
      <c r="R32" s="43">
        <v>201</v>
      </c>
      <c r="S32" s="43"/>
      <c r="T32" s="43">
        <f t="shared" si="2"/>
        <v>777</v>
      </c>
    </row>
    <row r="33" spans="1:20" ht="27.75">
      <c r="A33" s="115" t="s">
        <v>850</v>
      </c>
      <c r="B33" s="39" t="s">
        <v>1363</v>
      </c>
      <c r="C33" s="34"/>
      <c r="D33" s="42"/>
      <c r="E33" s="42">
        <v>53.1</v>
      </c>
      <c r="F33" s="42"/>
      <c r="G33" s="42">
        <v>1718.9</v>
      </c>
      <c r="H33" s="42">
        <f t="shared" si="0"/>
        <v>1772</v>
      </c>
      <c r="I33" s="43"/>
      <c r="J33" s="43"/>
      <c r="K33" s="43">
        <v>2</v>
      </c>
      <c r="L33" s="43"/>
      <c r="M33" s="43">
        <v>39</v>
      </c>
      <c r="N33" s="43">
        <f t="shared" si="1"/>
        <v>41</v>
      </c>
      <c r="O33" s="43"/>
      <c r="P33" s="43"/>
      <c r="Q33" s="43">
        <v>7</v>
      </c>
      <c r="R33" s="43"/>
      <c r="S33" s="43">
        <v>88</v>
      </c>
      <c r="T33" s="43">
        <f t="shared" si="2"/>
        <v>95</v>
      </c>
    </row>
    <row r="34" spans="1:20" ht="27.75">
      <c r="A34" s="115" t="s">
        <v>1724</v>
      </c>
      <c r="B34" s="39" t="s">
        <v>764</v>
      </c>
      <c r="C34" s="34"/>
      <c r="D34" s="42"/>
      <c r="E34" s="42"/>
      <c r="F34" s="42"/>
      <c r="G34" s="42">
        <v>250.27</v>
      </c>
      <c r="H34" s="42">
        <f t="shared" si="0"/>
        <v>250.27</v>
      </c>
      <c r="I34" s="43"/>
      <c r="J34" s="43"/>
      <c r="K34" s="43"/>
      <c r="L34" s="43"/>
      <c r="M34" s="43">
        <v>5</v>
      </c>
      <c r="N34" s="43">
        <f t="shared" si="1"/>
        <v>5</v>
      </c>
      <c r="O34" s="43"/>
      <c r="P34" s="43"/>
      <c r="Q34" s="43"/>
      <c r="R34" s="43"/>
      <c r="S34" s="43">
        <v>19</v>
      </c>
      <c r="T34" s="43">
        <f t="shared" si="2"/>
        <v>19</v>
      </c>
    </row>
    <row r="35" spans="1:20" ht="27.75">
      <c r="A35" s="115" t="s">
        <v>2217</v>
      </c>
      <c r="B35" s="39" t="s">
        <v>1406</v>
      </c>
      <c r="C35" s="34"/>
      <c r="D35" s="42"/>
      <c r="E35" s="42">
        <v>37.7</v>
      </c>
      <c r="F35" s="42">
        <v>419.2</v>
      </c>
      <c r="G35" s="42"/>
      <c r="H35" s="42">
        <f t="shared" si="0"/>
        <v>456.9</v>
      </c>
      <c r="I35" s="43"/>
      <c r="J35" s="43"/>
      <c r="K35" s="43">
        <v>1</v>
      </c>
      <c r="L35" s="43">
        <v>11</v>
      </c>
      <c r="M35" s="43"/>
      <c r="N35" s="43">
        <f t="shared" si="1"/>
        <v>12</v>
      </c>
      <c r="O35" s="43"/>
      <c r="P35" s="43"/>
      <c r="Q35" s="43">
        <v>3</v>
      </c>
      <c r="R35" s="43">
        <v>31</v>
      </c>
      <c r="S35" s="43"/>
      <c r="T35" s="43">
        <f t="shared" si="2"/>
        <v>34</v>
      </c>
    </row>
    <row r="36" spans="1:20" ht="27.75">
      <c r="A36" s="115" t="s">
        <v>1723</v>
      </c>
      <c r="B36" s="39" t="s">
        <v>1413</v>
      </c>
      <c r="C36" s="34"/>
      <c r="D36" s="42">
        <v>2463.21</v>
      </c>
      <c r="E36" s="42">
        <v>220.4</v>
      </c>
      <c r="F36" s="42"/>
      <c r="G36" s="42">
        <v>105.5</v>
      </c>
      <c r="H36" s="42">
        <f t="shared" si="0"/>
        <v>2789.11</v>
      </c>
      <c r="I36" s="43"/>
      <c r="J36" s="43">
        <v>72</v>
      </c>
      <c r="K36" s="43">
        <v>4</v>
      </c>
      <c r="L36" s="43"/>
      <c r="M36" s="43">
        <v>4</v>
      </c>
      <c r="N36" s="43">
        <f t="shared" si="1"/>
        <v>80</v>
      </c>
      <c r="O36" s="43"/>
      <c r="P36" s="43">
        <v>169</v>
      </c>
      <c r="Q36" s="43">
        <v>9</v>
      </c>
      <c r="R36" s="43"/>
      <c r="S36" s="43">
        <v>7</v>
      </c>
      <c r="T36" s="43">
        <f t="shared" si="2"/>
        <v>185</v>
      </c>
    </row>
    <row r="37" spans="1:20" ht="27.75">
      <c r="A37" s="115" t="s">
        <v>1530</v>
      </c>
      <c r="B37" s="39" t="s">
        <v>204</v>
      </c>
      <c r="C37" s="34"/>
      <c r="D37" s="42"/>
      <c r="E37" s="42"/>
      <c r="G37" s="42">
        <v>288.6</v>
      </c>
      <c r="H37" s="42">
        <f>SUM(D37:G37)</f>
        <v>288.6</v>
      </c>
      <c r="I37" s="43"/>
      <c r="J37" s="43"/>
      <c r="K37" s="43"/>
      <c r="M37" s="43">
        <v>8</v>
      </c>
      <c r="N37" s="43">
        <f>SUM(J37:M37)</f>
        <v>8</v>
      </c>
      <c r="O37" s="43"/>
      <c r="P37" s="43"/>
      <c r="Q37" s="43"/>
      <c r="S37" s="43">
        <v>13</v>
      </c>
      <c r="T37" s="43">
        <f>SUM(P37:S37)</f>
        <v>13</v>
      </c>
    </row>
    <row r="38" spans="1:20" ht="27.75">
      <c r="A38" s="115" t="s">
        <v>1528</v>
      </c>
      <c r="B38" s="39" t="s">
        <v>1381</v>
      </c>
      <c r="C38" s="34"/>
      <c r="D38" s="42"/>
      <c r="E38" s="42"/>
      <c r="F38" s="42">
        <v>66.2</v>
      </c>
      <c r="G38" s="42"/>
      <c r="H38" s="42">
        <f t="shared" si="0"/>
        <v>66.2</v>
      </c>
      <c r="I38" s="43"/>
      <c r="J38" s="43"/>
      <c r="K38" s="43"/>
      <c r="L38" s="43">
        <v>2</v>
      </c>
      <c r="M38" s="43"/>
      <c r="N38" s="43">
        <f t="shared" si="1"/>
        <v>2</v>
      </c>
      <c r="O38" s="43"/>
      <c r="P38" s="43"/>
      <c r="Q38" s="43"/>
      <c r="R38" s="43">
        <v>10</v>
      </c>
      <c r="S38" s="43"/>
      <c r="T38" s="43">
        <f t="shared" si="2"/>
        <v>10</v>
      </c>
    </row>
    <row r="39" spans="1:20" ht="27.75">
      <c r="A39" s="115" t="s">
        <v>1529</v>
      </c>
      <c r="B39" s="38" t="s">
        <v>239</v>
      </c>
      <c r="C39" s="34"/>
      <c r="D39" s="42">
        <f>1625.1+41.2</f>
        <v>1666.3</v>
      </c>
      <c r="E39" s="42"/>
      <c r="F39" s="42">
        <v>1648.4</v>
      </c>
      <c r="G39" s="42">
        <v>1479.7</v>
      </c>
      <c r="H39" s="42">
        <f t="shared" si="0"/>
        <v>4794.4</v>
      </c>
      <c r="I39" s="43"/>
      <c r="J39" s="43">
        <v>40</v>
      </c>
      <c r="K39" s="43"/>
      <c r="L39" s="43">
        <v>45</v>
      </c>
      <c r="M39" s="43">
        <v>36</v>
      </c>
      <c r="N39" s="43">
        <f t="shared" si="1"/>
        <v>121</v>
      </c>
      <c r="O39" s="43"/>
      <c r="P39" s="43">
        <v>112</v>
      </c>
      <c r="Q39" s="43"/>
      <c r="R39" s="43">
        <v>106</v>
      </c>
      <c r="S39" s="43">
        <v>88</v>
      </c>
      <c r="T39" s="43">
        <f t="shared" si="2"/>
        <v>306</v>
      </c>
    </row>
    <row r="40" spans="1:20" ht="27.75">
      <c r="A40" s="115" t="s">
        <v>1727</v>
      </c>
      <c r="B40" s="40" t="s">
        <v>1379</v>
      </c>
      <c r="C40" s="34"/>
      <c r="D40" s="42"/>
      <c r="E40" s="42"/>
      <c r="F40" s="42"/>
      <c r="G40" s="42">
        <v>434.8</v>
      </c>
      <c r="H40" s="42">
        <f t="shared" si="0"/>
        <v>434.8</v>
      </c>
      <c r="I40" s="43"/>
      <c r="J40" s="43"/>
      <c r="K40" s="43"/>
      <c r="L40" s="43"/>
      <c r="M40" s="43">
        <v>13</v>
      </c>
      <c r="N40" s="43">
        <f t="shared" si="1"/>
        <v>13</v>
      </c>
      <c r="O40" s="43"/>
      <c r="P40" s="43"/>
      <c r="Q40" s="43"/>
      <c r="R40" s="43"/>
      <c r="S40" s="43">
        <v>34</v>
      </c>
      <c r="T40" s="43">
        <f t="shared" si="2"/>
        <v>34</v>
      </c>
    </row>
    <row r="41" spans="1:20" ht="27.75">
      <c r="A41" s="115" t="s">
        <v>1726</v>
      </c>
      <c r="B41" s="38" t="s">
        <v>240</v>
      </c>
      <c r="C41" s="34"/>
      <c r="D41" s="42">
        <v>3317.16</v>
      </c>
      <c r="E41" s="42">
        <v>1803.27</v>
      </c>
      <c r="F41" s="42"/>
      <c r="G41" s="42">
        <v>2766.61</v>
      </c>
      <c r="H41" s="42">
        <f t="shared" si="0"/>
        <v>7887.040000000001</v>
      </c>
      <c r="I41" s="43"/>
      <c r="J41" s="43">
        <v>98</v>
      </c>
      <c r="K41" s="43">
        <v>53</v>
      </c>
      <c r="L41" s="43"/>
      <c r="M41" s="43">
        <v>77</v>
      </c>
      <c r="N41" s="43">
        <f t="shared" si="1"/>
        <v>228</v>
      </c>
      <c r="O41" s="43"/>
      <c r="P41" s="43">
        <v>257</v>
      </c>
      <c r="Q41" s="43">
        <v>128</v>
      </c>
      <c r="R41" s="43"/>
      <c r="S41" s="43">
        <v>186</v>
      </c>
      <c r="T41" s="43">
        <f t="shared" si="2"/>
        <v>571</v>
      </c>
    </row>
    <row r="42" spans="1:20" ht="27.75">
      <c r="A42" s="115" t="s">
        <v>1725</v>
      </c>
      <c r="B42" s="39" t="s">
        <v>1364</v>
      </c>
      <c r="C42" s="34"/>
      <c r="D42" s="42"/>
      <c r="E42" s="42"/>
      <c r="F42" s="42">
        <v>2028.76</v>
      </c>
      <c r="G42" s="42"/>
      <c r="H42" s="42">
        <f t="shared" si="0"/>
        <v>2028.76</v>
      </c>
      <c r="I42" s="43"/>
      <c r="J42" s="43"/>
      <c r="K42" s="43"/>
      <c r="L42" s="43">
        <v>73</v>
      </c>
      <c r="M42" s="43"/>
      <c r="N42" s="43">
        <f t="shared" si="1"/>
        <v>73</v>
      </c>
      <c r="O42" s="43"/>
      <c r="P42" s="43"/>
      <c r="Q42" s="43"/>
      <c r="R42" s="43">
        <v>162</v>
      </c>
      <c r="S42" s="43"/>
      <c r="T42" s="43">
        <f t="shared" si="2"/>
        <v>162</v>
      </c>
    </row>
    <row r="43" spans="1:20" ht="27.75">
      <c r="A43" s="115" t="s">
        <v>1526</v>
      </c>
      <c r="B43" s="40" t="s">
        <v>983</v>
      </c>
      <c r="C43" s="34"/>
      <c r="D43" s="42"/>
      <c r="E43" s="42">
        <v>2242.3</v>
      </c>
      <c r="F43" s="42"/>
      <c r="G43" s="42"/>
      <c r="H43" s="42">
        <f t="shared" si="0"/>
        <v>2242.3</v>
      </c>
      <c r="I43" s="43"/>
      <c r="J43" s="43"/>
      <c r="K43" s="43">
        <v>64</v>
      </c>
      <c r="L43" s="43"/>
      <c r="M43" s="43"/>
      <c r="N43" s="43">
        <f t="shared" si="1"/>
        <v>64</v>
      </c>
      <c r="O43" s="43"/>
      <c r="P43" s="43"/>
      <c r="Q43" s="43">
        <v>168</v>
      </c>
      <c r="R43" s="43"/>
      <c r="S43" s="43"/>
      <c r="T43" s="43">
        <f t="shared" si="2"/>
        <v>168</v>
      </c>
    </row>
    <row r="44" spans="1:20" ht="27.75">
      <c r="A44" s="115" t="s">
        <v>1525</v>
      </c>
      <c r="B44" s="40" t="s">
        <v>2186</v>
      </c>
      <c r="C44" s="34"/>
      <c r="D44" s="42"/>
      <c r="E44" s="42"/>
      <c r="F44" s="42"/>
      <c r="G44" s="42">
        <v>455.7</v>
      </c>
      <c r="H44" s="42">
        <f t="shared" si="0"/>
        <v>455.7</v>
      </c>
      <c r="I44" s="43"/>
      <c r="J44" s="43"/>
      <c r="K44" s="43"/>
      <c r="L44" s="43"/>
      <c r="M44" s="43">
        <v>10</v>
      </c>
      <c r="N44" s="43">
        <f t="shared" si="1"/>
        <v>10</v>
      </c>
      <c r="O44" s="43"/>
      <c r="P44" s="43"/>
      <c r="Q44" s="43"/>
      <c r="R44" s="43"/>
      <c r="S44" s="43">
        <v>21</v>
      </c>
      <c r="T44" s="43">
        <f t="shared" si="2"/>
        <v>21</v>
      </c>
    </row>
    <row r="45" spans="1:20" ht="14.25">
      <c r="A45" s="32"/>
      <c r="B45" s="40" t="s">
        <v>133</v>
      </c>
      <c r="C45" s="34"/>
      <c r="D45" s="42"/>
      <c r="E45" s="42"/>
      <c r="F45" s="42"/>
      <c r="G45" s="42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ht="27.75">
      <c r="A46" s="115" t="s">
        <v>2222</v>
      </c>
      <c r="B46" s="38" t="s">
        <v>1296</v>
      </c>
      <c r="C46" s="34"/>
      <c r="D46" s="42">
        <v>1344.03</v>
      </c>
      <c r="E46" s="42">
        <v>3395.23</v>
      </c>
      <c r="F46" s="42">
        <v>987.58</v>
      </c>
      <c r="G46" s="42"/>
      <c r="H46" s="42">
        <f t="shared" si="0"/>
        <v>5726.84</v>
      </c>
      <c r="I46" s="43"/>
      <c r="J46" s="43">
        <v>35</v>
      </c>
      <c r="K46" s="43">
        <v>82</v>
      </c>
      <c r="L46" s="43">
        <v>35</v>
      </c>
      <c r="M46" s="43"/>
      <c r="N46" s="43">
        <f t="shared" si="1"/>
        <v>152</v>
      </c>
      <c r="O46" s="43"/>
      <c r="P46" s="43">
        <v>101</v>
      </c>
      <c r="Q46" s="43">
        <v>211</v>
      </c>
      <c r="R46" s="43">
        <v>80</v>
      </c>
      <c r="S46" s="43"/>
      <c r="T46" s="43">
        <f t="shared" si="2"/>
        <v>392</v>
      </c>
    </row>
    <row r="47" spans="1:20" ht="27.75">
      <c r="A47" s="115" t="s">
        <v>851</v>
      </c>
      <c r="B47" s="38" t="s">
        <v>984</v>
      </c>
      <c r="C47" s="34"/>
      <c r="D47" s="42"/>
      <c r="E47" s="42"/>
      <c r="F47" s="42"/>
      <c r="G47" s="42">
        <v>597.45</v>
      </c>
      <c r="H47" s="42">
        <f t="shared" si="0"/>
        <v>597.45</v>
      </c>
      <c r="I47" s="43"/>
      <c r="J47" s="43"/>
      <c r="K47" s="43"/>
      <c r="L47" s="43"/>
      <c r="M47" s="43">
        <v>13</v>
      </c>
      <c r="N47" s="43">
        <f t="shared" si="1"/>
        <v>13</v>
      </c>
      <c r="O47" s="43"/>
      <c r="P47" s="43"/>
      <c r="Q47" s="43"/>
      <c r="R47" s="43"/>
      <c r="S47" s="43">
        <v>36</v>
      </c>
      <c r="T47" s="43">
        <f t="shared" si="2"/>
        <v>36</v>
      </c>
    </row>
    <row r="48" spans="1:20" ht="27.75">
      <c r="A48" s="115" t="s">
        <v>1534</v>
      </c>
      <c r="B48" s="39" t="s">
        <v>1384</v>
      </c>
      <c r="C48" s="34"/>
      <c r="D48" s="42">
        <v>158.5</v>
      </c>
      <c r="E48" s="42">
        <v>1745.63</v>
      </c>
      <c r="F48" s="42">
        <v>1423.56</v>
      </c>
      <c r="G48" s="42"/>
      <c r="H48" s="42">
        <f t="shared" si="0"/>
        <v>3327.69</v>
      </c>
      <c r="I48" s="43"/>
      <c r="J48" s="43">
        <v>3</v>
      </c>
      <c r="K48" s="43">
        <v>39</v>
      </c>
      <c r="L48" s="43">
        <v>35</v>
      </c>
      <c r="M48" s="43"/>
      <c r="N48" s="43">
        <f t="shared" si="1"/>
        <v>77</v>
      </c>
      <c r="O48" s="43"/>
      <c r="P48" s="43">
        <v>7</v>
      </c>
      <c r="Q48" s="43">
        <v>95</v>
      </c>
      <c r="R48" s="43">
        <v>88</v>
      </c>
      <c r="S48" s="43"/>
      <c r="T48" s="43">
        <f t="shared" si="2"/>
        <v>190</v>
      </c>
    </row>
    <row r="49" spans="1:20" ht="27.75">
      <c r="A49" s="115" t="s">
        <v>1533</v>
      </c>
      <c r="B49" s="39" t="s">
        <v>2263</v>
      </c>
      <c r="C49" s="34"/>
      <c r="D49" s="42"/>
      <c r="E49" s="42"/>
      <c r="F49" s="42"/>
      <c r="G49" s="42">
        <v>120.79</v>
      </c>
      <c r="H49" s="42">
        <f t="shared" si="0"/>
        <v>120.79</v>
      </c>
      <c r="I49" s="43"/>
      <c r="J49" s="43"/>
      <c r="K49" s="43"/>
      <c r="L49" s="43"/>
      <c r="M49" s="43">
        <v>4</v>
      </c>
      <c r="N49" s="43">
        <f t="shared" si="1"/>
        <v>4</v>
      </c>
      <c r="O49" s="43"/>
      <c r="P49" s="43"/>
      <c r="Q49" s="43"/>
      <c r="R49" s="43"/>
      <c r="S49" s="43">
        <v>9</v>
      </c>
      <c r="T49" s="43">
        <f t="shared" si="2"/>
        <v>9</v>
      </c>
    </row>
    <row r="50" spans="1:20" ht="27.75">
      <c r="A50" s="115" t="s">
        <v>1532</v>
      </c>
      <c r="B50" s="39" t="s">
        <v>2187</v>
      </c>
      <c r="C50" s="34"/>
      <c r="D50" s="42"/>
      <c r="E50" s="42"/>
      <c r="F50" s="42">
        <v>1026.79</v>
      </c>
      <c r="G50" s="42"/>
      <c r="H50" s="42">
        <f t="shared" si="0"/>
        <v>1026.79</v>
      </c>
      <c r="I50" s="43"/>
      <c r="J50" s="43"/>
      <c r="K50" s="43"/>
      <c r="L50" s="43">
        <v>32</v>
      </c>
      <c r="M50" s="43"/>
      <c r="N50" s="43">
        <f t="shared" si="1"/>
        <v>32</v>
      </c>
      <c r="O50" s="43"/>
      <c r="P50" s="43"/>
      <c r="Q50" s="43"/>
      <c r="R50" s="43">
        <v>78</v>
      </c>
      <c r="S50" s="43"/>
      <c r="T50" s="43">
        <f t="shared" si="2"/>
        <v>78</v>
      </c>
    </row>
    <row r="51" spans="1:20" ht="27.75">
      <c r="A51" s="115" t="s">
        <v>1531</v>
      </c>
      <c r="B51" s="39" t="s">
        <v>2321</v>
      </c>
      <c r="C51" s="34"/>
      <c r="D51" s="42"/>
      <c r="E51" s="42"/>
      <c r="F51" s="42"/>
      <c r="G51" s="42">
        <v>557.77</v>
      </c>
      <c r="H51" s="42">
        <f t="shared" si="0"/>
        <v>557.77</v>
      </c>
      <c r="I51" s="43"/>
      <c r="J51" s="43"/>
      <c r="K51" s="43"/>
      <c r="L51" s="43"/>
      <c r="M51" s="43">
        <v>16</v>
      </c>
      <c r="N51" s="43">
        <f t="shared" si="1"/>
        <v>16</v>
      </c>
      <c r="O51" s="43"/>
      <c r="P51" s="43"/>
      <c r="Q51" s="43"/>
      <c r="R51" s="43"/>
      <c r="S51" s="43">
        <v>40</v>
      </c>
      <c r="T51" s="43">
        <f t="shared" si="2"/>
        <v>40</v>
      </c>
    </row>
    <row r="52" spans="1:20" ht="27.75">
      <c r="A52" s="115" t="s">
        <v>849</v>
      </c>
      <c r="B52" s="38" t="s">
        <v>127</v>
      </c>
      <c r="C52" s="34"/>
      <c r="D52" s="42"/>
      <c r="E52" s="42"/>
      <c r="F52" s="42">
        <v>1233.81</v>
      </c>
      <c r="G52" s="42"/>
      <c r="H52" s="42">
        <f t="shared" si="0"/>
        <v>1233.81</v>
      </c>
      <c r="I52" s="43"/>
      <c r="J52" s="43"/>
      <c r="K52" s="43"/>
      <c r="L52" s="43">
        <v>31</v>
      </c>
      <c r="M52" s="43"/>
      <c r="N52" s="43">
        <f t="shared" si="1"/>
        <v>31</v>
      </c>
      <c r="O52" s="43"/>
      <c r="P52" s="43"/>
      <c r="Q52" s="43"/>
      <c r="R52" s="43">
        <v>62</v>
      </c>
      <c r="S52" s="43"/>
      <c r="T52" s="43">
        <f t="shared" si="2"/>
        <v>62</v>
      </c>
    </row>
    <row r="53" spans="1:20" ht="27.75">
      <c r="A53" s="115" t="s">
        <v>2235</v>
      </c>
      <c r="B53" s="39" t="s">
        <v>2266</v>
      </c>
      <c r="C53" s="34"/>
      <c r="D53" s="42"/>
      <c r="E53" s="42">
        <v>41.25</v>
      </c>
      <c r="F53" s="42">
        <v>462.15</v>
      </c>
      <c r="G53" s="42"/>
      <c r="H53" s="42">
        <f t="shared" si="0"/>
        <v>503.4</v>
      </c>
      <c r="I53" s="43"/>
      <c r="J53" s="43"/>
      <c r="K53" s="43">
        <v>1</v>
      </c>
      <c r="L53" s="43">
        <v>11</v>
      </c>
      <c r="M53" s="43"/>
      <c r="N53" s="43">
        <f t="shared" si="1"/>
        <v>12</v>
      </c>
      <c r="O53" s="43"/>
      <c r="P53" s="43"/>
      <c r="Q53" s="43">
        <v>1</v>
      </c>
      <c r="R53" s="43">
        <v>21</v>
      </c>
      <c r="S53" s="43"/>
      <c r="T53" s="43">
        <f t="shared" si="2"/>
        <v>22</v>
      </c>
    </row>
    <row r="54" spans="1:20" ht="27.75">
      <c r="A54" s="115" t="s">
        <v>2234</v>
      </c>
      <c r="B54" s="38" t="s">
        <v>172</v>
      </c>
      <c r="C54" s="34"/>
      <c r="D54" s="42"/>
      <c r="E54" s="42"/>
      <c r="F54" s="42"/>
      <c r="G54" s="42">
        <v>93.7</v>
      </c>
      <c r="H54" s="42">
        <f t="shared" si="0"/>
        <v>93.7</v>
      </c>
      <c r="I54" s="43"/>
      <c r="J54" s="43"/>
      <c r="K54" s="43"/>
      <c r="L54" s="43"/>
      <c r="M54" s="43">
        <v>3</v>
      </c>
      <c r="N54" s="43">
        <f t="shared" si="1"/>
        <v>3</v>
      </c>
      <c r="O54" s="43"/>
      <c r="P54" s="43"/>
      <c r="Q54" s="43"/>
      <c r="R54" s="43"/>
      <c r="S54" s="43">
        <v>3</v>
      </c>
      <c r="T54" s="43">
        <f t="shared" si="2"/>
        <v>3</v>
      </c>
    </row>
    <row r="55" spans="1:20" ht="14.25">
      <c r="A55" s="32"/>
      <c r="B55" s="40" t="s">
        <v>132</v>
      </c>
      <c r="C55" s="34"/>
      <c r="D55" s="42"/>
      <c r="E55" s="42"/>
      <c r="F55" s="42"/>
      <c r="G55" s="42"/>
      <c r="H55" s="42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ht="27.75">
      <c r="A56" s="115" t="s">
        <v>2232</v>
      </c>
      <c r="B56" s="38" t="s">
        <v>1246</v>
      </c>
      <c r="C56" s="34"/>
      <c r="D56" s="42"/>
      <c r="E56" s="42">
        <v>49</v>
      </c>
      <c r="F56" s="42">
        <v>1465.34</v>
      </c>
      <c r="G56" s="42"/>
      <c r="H56" s="42">
        <f t="shared" si="0"/>
        <v>1514.34</v>
      </c>
      <c r="I56" s="43"/>
      <c r="J56" s="43"/>
      <c r="K56" s="43">
        <v>1</v>
      </c>
      <c r="L56" s="43">
        <v>33</v>
      </c>
      <c r="M56" s="43"/>
      <c r="N56" s="43">
        <f t="shared" si="1"/>
        <v>34</v>
      </c>
      <c r="O56" s="43"/>
      <c r="P56" s="43"/>
      <c r="Q56" s="43">
        <v>2</v>
      </c>
      <c r="R56" s="43">
        <v>95</v>
      </c>
      <c r="S56" s="43"/>
      <c r="T56" s="43">
        <f t="shared" si="2"/>
        <v>97</v>
      </c>
    </row>
    <row r="57" spans="1:20" ht="27.75">
      <c r="A57" s="115" t="s">
        <v>2233</v>
      </c>
      <c r="B57" s="39" t="s">
        <v>2188</v>
      </c>
      <c r="C57" s="34"/>
      <c r="D57" s="42"/>
      <c r="E57" s="42"/>
      <c r="F57" s="42"/>
      <c r="G57" s="42">
        <v>1105.23</v>
      </c>
      <c r="H57" s="42">
        <f t="shared" si="0"/>
        <v>1105.23</v>
      </c>
      <c r="I57" s="43"/>
      <c r="J57" s="43"/>
      <c r="K57" s="43"/>
      <c r="L57" s="43"/>
      <c r="M57" s="43">
        <v>26</v>
      </c>
      <c r="N57" s="43">
        <f t="shared" si="1"/>
        <v>26</v>
      </c>
      <c r="O57" s="43"/>
      <c r="P57" s="43"/>
      <c r="Q57" s="43"/>
      <c r="R57" s="43"/>
      <c r="S57" s="43">
        <v>61</v>
      </c>
      <c r="T57" s="43">
        <f t="shared" si="2"/>
        <v>61</v>
      </c>
    </row>
    <row r="58" spans="1:20" ht="27.75">
      <c r="A58" s="115" t="s">
        <v>2231</v>
      </c>
      <c r="B58" s="38" t="s">
        <v>1895</v>
      </c>
      <c r="C58" s="34"/>
      <c r="D58" s="42">
        <v>1501.3</v>
      </c>
      <c r="E58" s="42"/>
      <c r="F58" s="42"/>
      <c r="G58" s="42">
        <v>902.4</v>
      </c>
      <c r="H58" s="42">
        <f t="shared" si="0"/>
        <v>2403.7</v>
      </c>
      <c r="I58" s="43"/>
      <c r="J58" s="43">
        <v>47</v>
      </c>
      <c r="K58" s="43"/>
      <c r="L58" s="43"/>
      <c r="M58" s="43">
        <v>28</v>
      </c>
      <c r="N58" s="43">
        <f t="shared" si="1"/>
        <v>75</v>
      </c>
      <c r="O58" s="43"/>
      <c r="P58" s="43">
        <v>107</v>
      </c>
      <c r="Q58" s="43"/>
      <c r="R58" s="43"/>
      <c r="S58" s="43">
        <v>63</v>
      </c>
      <c r="T58" s="43">
        <f t="shared" si="2"/>
        <v>170</v>
      </c>
    </row>
    <row r="59" spans="1:20" ht="27.75">
      <c r="A59" s="115" t="s">
        <v>2230</v>
      </c>
      <c r="B59" s="39" t="s">
        <v>2272</v>
      </c>
      <c r="C59" s="34"/>
      <c r="D59" s="42"/>
      <c r="E59" s="42"/>
      <c r="F59" s="42"/>
      <c r="G59" s="42">
        <v>256.1</v>
      </c>
      <c r="H59" s="42">
        <f t="shared" si="0"/>
        <v>256.1</v>
      </c>
      <c r="I59" s="43"/>
      <c r="J59" s="43"/>
      <c r="K59" s="43"/>
      <c r="L59" s="43"/>
      <c r="M59" s="43">
        <v>8</v>
      </c>
      <c r="N59" s="43">
        <f t="shared" si="1"/>
        <v>8</v>
      </c>
      <c r="O59" s="43"/>
      <c r="P59" s="43"/>
      <c r="Q59" s="43"/>
      <c r="R59" s="43"/>
      <c r="S59" s="43">
        <v>40</v>
      </c>
      <c r="T59" s="43">
        <f t="shared" si="2"/>
        <v>40</v>
      </c>
    </row>
    <row r="60" spans="1:20" ht="27.75">
      <c r="A60" s="115" t="s">
        <v>2229</v>
      </c>
      <c r="B60" s="39" t="s">
        <v>1404</v>
      </c>
      <c r="C60" s="34"/>
      <c r="D60" s="42"/>
      <c r="E60" s="42"/>
      <c r="F60" s="42"/>
      <c r="G60" s="42">
        <v>685.4</v>
      </c>
      <c r="H60" s="42">
        <f t="shared" si="0"/>
        <v>685.4</v>
      </c>
      <c r="I60" s="43"/>
      <c r="J60" s="43"/>
      <c r="K60" s="43"/>
      <c r="L60" s="43"/>
      <c r="M60" s="43">
        <v>19</v>
      </c>
      <c r="N60" s="43">
        <f t="shared" si="1"/>
        <v>19</v>
      </c>
      <c r="O60" s="43"/>
      <c r="P60" s="43"/>
      <c r="Q60" s="43"/>
      <c r="R60" s="43"/>
      <c r="S60" s="43">
        <v>46</v>
      </c>
      <c r="T60" s="43">
        <f t="shared" si="2"/>
        <v>46</v>
      </c>
    </row>
    <row r="61" spans="1:20" ht="27.75">
      <c r="A61" s="115" t="s">
        <v>2228</v>
      </c>
      <c r="B61" s="39" t="s">
        <v>845</v>
      </c>
      <c r="C61" s="34"/>
      <c r="D61" s="42"/>
      <c r="E61" s="42"/>
      <c r="F61" s="42"/>
      <c r="G61" s="42">
        <v>166.95</v>
      </c>
      <c r="H61" s="42">
        <f t="shared" si="0"/>
        <v>166.95</v>
      </c>
      <c r="I61" s="43"/>
      <c r="J61" s="43"/>
      <c r="K61" s="43"/>
      <c r="L61" s="43"/>
      <c r="M61" s="43">
        <v>5</v>
      </c>
      <c r="N61" s="43">
        <f t="shared" si="1"/>
        <v>5</v>
      </c>
      <c r="O61" s="43"/>
      <c r="P61" s="43"/>
      <c r="Q61" s="43"/>
      <c r="R61" s="43"/>
      <c r="S61" s="43">
        <v>5</v>
      </c>
      <c r="T61" s="43">
        <f t="shared" si="2"/>
        <v>5</v>
      </c>
    </row>
    <row r="62" spans="1:20" ht="27.75">
      <c r="A62" s="115" t="s">
        <v>2227</v>
      </c>
      <c r="B62" s="39" t="s">
        <v>1555</v>
      </c>
      <c r="C62" s="34"/>
      <c r="D62" s="42"/>
      <c r="E62" s="42"/>
      <c r="F62" s="42"/>
      <c r="G62" s="42">
        <v>313.6</v>
      </c>
      <c r="H62" s="42">
        <f t="shared" si="0"/>
        <v>313.6</v>
      </c>
      <c r="I62" s="43"/>
      <c r="J62" s="43"/>
      <c r="K62" s="43"/>
      <c r="L62" s="43"/>
      <c r="M62" s="43">
        <v>11</v>
      </c>
      <c r="N62" s="43">
        <f t="shared" si="1"/>
        <v>11</v>
      </c>
      <c r="O62" s="43"/>
      <c r="P62" s="43"/>
      <c r="Q62" s="43"/>
      <c r="R62" s="43"/>
      <c r="S62" s="43">
        <v>25</v>
      </c>
      <c r="T62" s="43">
        <f t="shared" si="2"/>
        <v>25</v>
      </c>
    </row>
    <row r="63" spans="1:20" ht="27.75">
      <c r="A63" s="115" t="s">
        <v>2226</v>
      </c>
      <c r="B63" s="39" t="s">
        <v>985</v>
      </c>
      <c r="C63" s="34"/>
      <c r="D63" s="42"/>
      <c r="E63" s="42"/>
      <c r="F63" s="42">
        <v>349.42</v>
      </c>
      <c r="G63" s="42"/>
      <c r="H63" s="42">
        <f t="shared" si="0"/>
        <v>349.42</v>
      </c>
      <c r="I63" s="43"/>
      <c r="J63" s="43"/>
      <c r="K63" s="43"/>
      <c r="L63" s="43">
        <v>10</v>
      </c>
      <c r="M63" s="43"/>
      <c r="N63" s="43">
        <f t="shared" si="1"/>
        <v>10</v>
      </c>
      <c r="O63" s="43"/>
      <c r="P63" s="43"/>
      <c r="Q63" s="43"/>
      <c r="R63" s="43">
        <v>24</v>
      </c>
      <c r="S63" s="43"/>
      <c r="T63" s="43">
        <f t="shared" si="2"/>
        <v>24</v>
      </c>
    </row>
    <row r="64" spans="1:20" ht="27.75">
      <c r="A64" s="115" t="s">
        <v>2224</v>
      </c>
      <c r="B64" s="39" t="s">
        <v>986</v>
      </c>
      <c r="C64" s="34"/>
      <c r="D64" s="42"/>
      <c r="E64" s="42"/>
      <c r="F64" s="42"/>
      <c r="G64" s="42">
        <v>190.6</v>
      </c>
      <c r="H64" s="42">
        <f t="shared" si="0"/>
        <v>190.6</v>
      </c>
      <c r="I64" s="43"/>
      <c r="J64" s="43"/>
      <c r="K64" s="43"/>
      <c r="L64" s="43"/>
      <c r="M64" s="43">
        <v>4</v>
      </c>
      <c r="N64" s="43">
        <f t="shared" si="1"/>
        <v>4</v>
      </c>
      <c r="O64" s="43"/>
      <c r="P64" s="43"/>
      <c r="Q64" s="43"/>
      <c r="R64" s="43"/>
      <c r="S64" s="43">
        <v>13</v>
      </c>
      <c r="T64" s="43">
        <f t="shared" si="2"/>
        <v>13</v>
      </c>
    </row>
    <row r="65" spans="1:21" ht="27.75">
      <c r="A65" s="115" t="s">
        <v>2223</v>
      </c>
      <c r="B65" s="38" t="s">
        <v>1894</v>
      </c>
      <c r="C65" s="34"/>
      <c r="D65" s="42">
        <v>3047.31</v>
      </c>
      <c r="E65" s="42">
        <v>2632.55</v>
      </c>
      <c r="F65" s="42">
        <v>1312.3</v>
      </c>
      <c r="G65" s="42">
        <v>1231.41</v>
      </c>
      <c r="H65" s="42">
        <f>SUM(D65:G65)</f>
        <v>8223.570000000002</v>
      </c>
      <c r="I65" s="43"/>
      <c r="J65" s="43">
        <v>68</v>
      </c>
      <c r="K65" s="43">
        <v>64</v>
      </c>
      <c r="L65" s="43">
        <v>26</v>
      </c>
      <c r="M65" s="43">
        <v>26</v>
      </c>
      <c r="N65" s="43">
        <f>SUM(J65:M65)</f>
        <v>184</v>
      </c>
      <c r="O65" s="43"/>
      <c r="P65" s="43">
        <v>165</v>
      </c>
      <c r="Q65" s="43">
        <v>172</v>
      </c>
      <c r="R65" s="43">
        <v>70</v>
      </c>
      <c r="S65" s="43">
        <v>80</v>
      </c>
      <c r="T65" s="43">
        <f>SUM(P65:S65)</f>
        <v>487</v>
      </c>
      <c r="U65" s="244"/>
    </row>
    <row r="66" spans="1:20" ht="27.75">
      <c r="A66" s="115" t="s">
        <v>853</v>
      </c>
      <c r="B66" s="39" t="s">
        <v>1565</v>
      </c>
      <c r="C66" s="34"/>
      <c r="D66" s="42"/>
      <c r="E66" s="42">
        <v>38</v>
      </c>
      <c r="F66" s="42"/>
      <c r="G66" s="42">
        <v>115</v>
      </c>
      <c r="H66" s="42">
        <f t="shared" si="0"/>
        <v>153</v>
      </c>
      <c r="I66" s="43"/>
      <c r="J66" s="43"/>
      <c r="K66" s="43">
        <v>1</v>
      </c>
      <c r="L66" s="43"/>
      <c r="M66" s="43">
        <v>6</v>
      </c>
      <c r="N66" s="43">
        <f t="shared" si="1"/>
        <v>7</v>
      </c>
      <c r="O66" s="43"/>
      <c r="P66" s="43"/>
      <c r="Q66" s="43">
        <v>4</v>
      </c>
      <c r="R66" s="43"/>
      <c r="S66" s="43">
        <v>14</v>
      </c>
      <c r="T66" s="43">
        <f t="shared" si="2"/>
        <v>18</v>
      </c>
    </row>
    <row r="67" spans="1:20" ht="14.25">
      <c r="A67" s="32"/>
      <c r="B67" s="40" t="s">
        <v>1897</v>
      </c>
      <c r="C67" s="34"/>
      <c r="D67" s="42"/>
      <c r="E67" s="42"/>
      <c r="F67" s="42"/>
      <c r="G67" s="42"/>
      <c r="H67" s="42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27.75">
      <c r="A68" s="115" t="s">
        <v>2225</v>
      </c>
      <c r="B68" s="38" t="s">
        <v>1898</v>
      </c>
      <c r="C68" s="34"/>
      <c r="D68" s="42">
        <v>1035.1</v>
      </c>
      <c r="E68" s="42"/>
      <c r="F68" s="42"/>
      <c r="G68" s="42"/>
      <c r="H68" s="42">
        <f t="shared" si="0"/>
        <v>1035.1</v>
      </c>
      <c r="I68" s="43"/>
      <c r="J68" s="43">
        <v>29</v>
      </c>
      <c r="K68" s="43"/>
      <c r="L68" s="43"/>
      <c r="M68" s="43"/>
      <c r="N68" s="43">
        <f t="shared" si="1"/>
        <v>29</v>
      </c>
      <c r="O68" s="43"/>
      <c r="P68" s="43">
        <v>74</v>
      </c>
      <c r="Q68" s="43"/>
      <c r="R68" s="43"/>
      <c r="S68" s="43"/>
      <c r="T68" s="43">
        <f t="shared" si="2"/>
        <v>74</v>
      </c>
    </row>
    <row r="69" spans="1:20" ht="27.75">
      <c r="A69" s="115" t="s">
        <v>252</v>
      </c>
      <c r="B69" s="38" t="s">
        <v>1130</v>
      </c>
      <c r="C69" s="34"/>
      <c r="D69" s="42"/>
      <c r="E69" s="42"/>
      <c r="F69" s="42"/>
      <c r="G69" s="42">
        <v>148.8</v>
      </c>
      <c r="H69" s="42">
        <f t="shared" si="0"/>
        <v>148.8</v>
      </c>
      <c r="I69" s="43"/>
      <c r="J69" s="43"/>
      <c r="K69" s="43"/>
      <c r="L69" s="43"/>
      <c r="M69" s="43">
        <v>2</v>
      </c>
      <c r="N69" s="43">
        <f t="shared" si="1"/>
        <v>2</v>
      </c>
      <c r="O69" s="43"/>
      <c r="P69" s="43"/>
      <c r="Q69" s="43"/>
      <c r="R69" s="43"/>
      <c r="S69" s="43">
        <v>2</v>
      </c>
      <c r="T69" s="43">
        <f t="shared" si="2"/>
        <v>2</v>
      </c>
    </row>
    <row r="70" spans="1:20" ht="27.75">
      <c r="A70" s="115" t="s">
        <v>256</v>
      </c>
      <c r="B70" s="38" t="s">
        <v>1899</v>
      </c>
      <c r="C70" s="34"/>
      <c r="D70" s="42">
        <v>1714.1</v>
      </c>
      <c r="E70" s="42"/>
      <c r="F70" s="42"/>
      <c r="G70" s="42"/>
      <c r="H70" s="42">
        <f t="shared" si="0"/>
        <v>1714.1</v>
      </c>
      <c r="I70" s="43"/>
      <c r="J70" s="43">
        <v>39</v>
      </c>
      <c r="K70" s="43"/>
      <c r="L70" s="43"/>
      <c r="M70" s="43"/>
      <c r="N70" s="43">
        <f t="shared" si="1"/>
        <v>39</v>
      </c>
      <c r="O70" s="43"/>
      <c r="P70" s="43">
        <v>107</v>
      </c>
      <c r="Q70" s="43"/>
      <c r="R70" s="43"/>
      <c r="S70" s="43"/>
      <c r="T70" s="43">
        <f t="shared" si="2"/>
        <v>107</v>
      </c>
    </row>
    <row r="71" spans="1:20" ht="14.25">
      <c r="A71" s="32"/>
      <c r="B71" s="40" t="s">
        <v>1462</v>
      </c>
      <c r="C71" s="34"/>
      <c r="D71" s="42"/>
      <c r="E71" s="42"/>
      <c r="F71" s="42"/>
      <c r="G71" s="42"/>
      <c r="H71" s="42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27.75">
      <c r="A72" s="115" t="s">
        <v>241</v>
      </c>
      <c r="B72" s="38" t="s">
        <v>1657</v>
      </c>
      <c r="C72" s="34"/>
      <c r="D72" s="42"/>
      <c r="E72" s="42">
        <v>33.8</v>
      </c>
      <c r="F72" s="42">
        <v>111.6</v>
      </c>
      <c r="G72" s="42"/>
      <c r="H72" s="42">
        <f t="shared" si="0"/>
        <v>145.39999999999998</v>
      </c>
      <c r="I72" s="43"/>
      <c r="J72" s="43"/>
      <c r="K72" s="43">
        <v>1</v>
      </c>
      <c r="L72" s="43">
        <v>3</v>
      </c>
      <c r="M72" s="43"/>
      <c r="N72" s="43">
        <f t="shared" si="1"/>
        <v>4</v>
      </c>
      <c r="O72" s="43"/>
      <c r="P72" s="43"/>
      <c r="Q72" s="43">
        <v>2</v>
      </c>
      <c r="R72" s="43">
        <v>30</v>
      </c>
      <c r="S72" s="43"/>
      <c r="T72" s="43">
        <f t="shared" si="2"/>
        <v>32</v>
      </c>
    </row>
    <row r="73" spans="1:20" ht="27.75">
      <c r="A73" s="115" t="s">
        <v>255</v>
      </c>
      <c r="B73" s="39" t="s">
        <v>2189</v>
      </c>
      <c r="C73" s="34"/>
      <c r="D73" s="42"/>
      <c r="E73" s="42"/>
      <c r="F73" s="42">
        <v>1087.4</v>
      </c>
      <c r="G73" s="42"/>
      <c r="H73" s="42">
        <f t="shared" si="0"/>
        <v>1087.4</v>
      </c>
      <c r="I73" s="43"/>
      <c r="J73" s="43"/>
      <c r="K73" s="43"/>
      <c r="L73" s="43">
        <v>28</v>
      </c>
      <c r="M73" s="43"/>
      <c r="N73" s="43">
        <f t="shared" si="1"/>
        <v>28</v>
      </c>
      <c r="O73" s="43"/>
      <c r="P73" s="43"/>
      <c r="Q73" s="43"/>
      <c r="R73" s="43">
        <v>50</v>
      </c>
      <c r="S73" s="43"/>
      <c r="T73" s="43">
        <f t="shared" si="2"/>
        <v>50</v>
      </c>
    </row>
    <row r="74" spans="1:20" ht="14.25">
      <c r="A74" s="32"/>
      <c r="B74" s="40" t="s">
        <v>1975</v>
      </c>
      <c r="C74" s="34"/>
      <c r="D74" s="42"/>
      <c r="E74" s="42"/>
      <c r="F74" s="42"/>
      <c r="G74" s="42"/>
      <c r="H74" s="42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27.75">
      <c r="A75" s="115" t="s">
        <v>254</v>
      </c>
      <c r="B75" s="39" t="s">
        <v>1009</v>
      </c>
      <c r="C75" s="34"/>
      <c r="D75" s="42"/>
      <c r="E75" s="42">
        <v>29.6</v>
      </c>
      <c r="F75" s="42">
        <v>1624.09</v>
      </c>
      <c r="G75" s="42"/>
      <c r="H75" s="42">
        <f t="shared" si="0"/>
        <v>1653.6899999999998</v>
      </c>
      <c r="I75" s="43"/>
      <c r="J75" s="43"/>
      <c r="K75" s="43">
        <v>1</v>
      </c>
      <c r="L75" s="43">
        <v>38</v>
      </c>
      <c r="M75" s="43"/>
      <c r="N75" s="43">
        <f t="shared" si="1"/>
        <v>39</v>
      </c>
      <c r="O75" s="43"/>
      <c r="P75" s="43"/>
      <c r="Q75" s="43">
        <v>1</v>
      </c>
      <c r="R75" s="43">
        <v>99</v>
      </c>
      <c r="S75" s="43"/>
      <c r="T75" s="43">
        <f t="shared" si="2"/>
        <v>100</v>
      </c>
    </row>
    <row r="76" spans="1:20" ht="27.75">
      <c r="A76" s="115" t="s">
        <v>868</v>
      </c>
      <c r="B76" s="38" t="s">
        <v>1010</v>
      </c>
      <c r="C76" s="34"/>
      <c r="D76" s="42">
        <v>1041.51</v>
      </c>
      <c r="E76" s="42">
        <v>366.5</v>
      </c>
      <c r="F76" s="42">
        <v>584.63</v>
      </c>
      <c r="G76" s="42"/>
      <c r="H76" s="42">
        <f t="shared" si="0"/>
        <v>1992.6399999999999</v>
      </c>
      <c r="I76" s="43"/>
      <c r="J76" s="43">
        <v>28</v>
      </c>
      <c r="K76" s="43">
        <v>12</v>
      </c>
      <c r="L76" s="43">
        <v>18</v>
      </c>
      <c r="M76" s="43"/>
      <c r="N76" s="43">
        <f t="shared" si="1"/>
        <v>58</v>
      </c>
      <c r="O76" s="43"/>
      <c r="P76" s="43">
        <v>56</v>
      </c>
      <c r="Q76" s="43">
        <v>18</v>
      </c>
      <c r="R76" s="43">
        <v>35</v>
      </c>
      <c r="S76" s="43"/>
      <c r="T76" s="43">
        <f t="shared" si="2"/>
        <v>109</v>
      </c>
    </row>
    <row r="77" spans="1:20" ht="27.75">
      <c r="A77" s="115" t="s">
        <v>243</v>
      </c>
      <c r="B77" s="38" t="s">
        <v>1976</v>
      </c>
      <c r="C77" s="34"/>
      <c r="D77" s="42"/>
      <c r="E77" s="42">
        <v>23.6</v>
      </c>
      <c r="F77" s="42">
        <v>945.4</v>
      </c>
      <c r="G77" s="42"/>
      <c r="H77" s="42">
        <f t="shared" si="0"/>
        <v>969</v>
      </c>
      <c r="I77" s="43"/>
      <c r="J77" s="43"/>
      <c r="K77" s="43">
        <v>1</v>
      </c>
      <c r="L77" s="43">
        <v>21</v>
      </c>
      <c r="M77" s="43"/>
      <c r="N77" s="43">
        <f t="shared" si="1"/>
        <v>22</v>
      </c>
      <c r="O77" s="43"/>
      <c r="P77" s="43"/>
      <c r="Q77" s="43">
        <v>3</v>
      </c>
      <c r="R77" s="43">
        <v>58</v>
      </c>
      <c r="S77" s="43"/>
      <c r="T77" s="43">
        <f t="shared" si="2"/>
        <v>61</v>
      </c>
    </row>
    <row r="78" spans="1:20" ht="27.75">
      <c r="A78" s="115" t="s">
        <v>242</v>
      </c>
      <c r="B78" s="39" t="s">
        <v>2160</v>
      </c>
      <c r="C78" s="34"/>
      <c r="D78" s="42"/>
      <c r="E78" s="42">
        <v>541.7</v>
      </c>
      <c r="F78" s="42"/>
      <c r="G78" s="42"/>
      <c r="H78" s="42">
        <f t="shared" si="0"/>
        <v>541.7</v>
      </c>
      <c r="I78" s="43"/>
      <c r="J78" s="43"/>
      <c r="K78" s="43">
        <v>13</v>
      </c>
      <c r="L78" s="43"/>
      <c r="M78" s="43"/>
      <c r="N78" s="43">
        <f t="shared" si="1"/>
        <v>13</v>
      </c>
      <c r="O78" s="43"/>
      <c r="P78" s="43"/>
      <c r="Q78" s="43">
        <v>30</v>
      </c>
      <c r="R78" s="43"/>
      <c r="S78" s="43"/>
      <c r="T78" s="43">
        <f t="shared" si="2"/>
        <v>30</v>
      </c>
    </row>
    <row r="79" spans="1:20" ht="27.75">
      <c r="A79" s="115" t="s">
        <v>863</v>
      </c>
      <c r="B79" s="38" t="s">
        <v>173</v>
      </c>
      <c r="C79" s="34"/>
      <c r="D79" s="42"/>
      <c r="E79" s="42"/>
      <c r="F79" s="42"/>
      <c r="G79" s="42">
        <v>1457.6</v>
      </c>
      <c r="H79" s="42">
        <f t="shared" si="0"/>
        <v>1457.6</v>
      </c>
      <c r="I79" s="43"/>
      <c r="J79" s="43"/>
      <c r="K79" s="43"/>
      <c r="L79" s="43"/>
      <c r="M79" s="43">
        <v>40</v>
      </c>
      <c r="N79" s="43">
        <f t="shared" si="1"/>
        <v>40</v>
      </c>
      <c r="O79" s="43"/>
      <c r="P79" s="43"/>
      <c r="Q79" s="43"/>
      <c r="R79" s="43"/>
      <c r="S79" s="43">
        <v>102</v>
      </c>
      <c r="T79" s="43">
        <f t="shared" si="2"/>
        <v>102</v>
      </c>
    </row>
    <row r="80" spans="1:20" ht="27.75">
      <c r="A80" s="115" t="s">
        <v>858</v>
      </c>
      <c r="B80" s="38" t="s">
        <v>1011</v>
      </c>
      <c r="C80" s="34"/>
      <c r="D80" s="42">
        <v>840.54</v>
      </c>
      <c r="E80" s="42"/>
      <c r="F80" s="42"/>
      <c r="G80" s="42">
        <v>323.2</v>
      </c>
      <c r="H80" s="42">
        <f t="shared" si="0"/>
        <v>1163.74</v>
      </c>
      <c r="I80" s="43"/>
      <c r="J80" s="43">
        <v>20</v>
      </c>
      <c r="K80" s="43"/>
      <c r="L80" s="43"/>
      <c r="M80" s="43">
        <v>7</v>
      </c>
      <c r="N80" s="43">
        <f t="shared" si="1"/>
        <v>27</v>
      </c>
      <c r="O80" s="43"/>
      <c r="P80" s="43">
        <v>45</v>
      </c>
      <c r="Q80" s="43"/>
      <c r="R80" s="43"/>
      <c r="S80" s="43">
        <v>14</v>
      </c>
      <c r="T80" s="43">
        <f t="shared" si="2"/>
        <v>59</v>
      </c>
    </row>
    <row r="81" spans="1:20" ht="27.75">
      <c r="A81" s="115" t="s">
        <v>865</v>
      </c>
      <c r="B81" s="38" t="s">
        <v>1988</v>
      </c>
      <c r="C81" s="34"/>
      <c r="D81" s="42">
        <v>444.8</v>
      </c>
      <c r="E81" s="42"/>
      <c r="F81" s="42"/>
      <c r="G81" s="42"/>
      <c r="H81" s="42">
        <f aca="true" t="shared" si="3" ref="H81:H127">SUM(D81:G81)</f>
        <v>444.8</v>
      </c>
      <c r="I81" s="43"/>
      <c r="J81" s="43">
        <v>15</v>
      </c>
      <c r="K81" s="43"/>
      <c r="L81" s="43"/>
      <c r="M81" s="43"/>
      <c r="N81" s="43">
        <f aca="true" t="shared" si="4" ref="N81:N127">SUM(J81:M81)</f>
        <v>15</v>
      </c>
      <c r="O81" s="43"/>
      <c r="P81" s="43">
        <v>33</v>
      </c>
      <c r="Q81" s="43"/>
      <c r="R81" s="43"/>
      <c r="S81" s="43"/>
      <c r="T81" s="43">
        <f aca="true" t="shared" si="5" ref="T81:T127">SUM(P81:S81)</f>
        <v>33</v>
      </c>
    </row>
    <row r="82" spans="1:20" ht="14.25">
      <c r="A82" s="32"/>
      <c r="B82" s="40" t="s">
        <v>1991</v>
      </c>
      <c r="C82" s="34"/>
      <c r="D82" s="42"/>
      <c r="E82" s="42"/>
      <c r="F82" s="42"/>
      <c r="G82" s="42"/>
      <c r="H82" s="42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27.75">
      <c r="A83" s="115" t="s">
        <v>859</v>
      </c>
      <c r="B83" s="38" t="s">
        <v>2016</v>
      </c>
      <c r="C83" s="34"/>
      <c r="D83" s="42"/>
      <c r="E83" s="42"/>
      <c r="F83" s="42"/>
      <c r="G83" s="42">
        <v>1981.6</v>
      </c>
      <c r="H83" s="42">
        <f t="shared" si="3"/>
        <v>1981.6</v>
      </c>
      <c r="I83" s="43"/>
      <c r="J83" s="43"/>
      <c r="K83" s="43"/>
      <c r="L83" s="43"/>
      <c r="M83" s="43">
        <v>54</v>
      </c>
      <c r="N83" s="43">
        <f t="shared" si="4"/>
        <v>54</v>
      </c>
      <c r="O83" s="43"/>
      <c r="P83" s="43"/>
      <c r="Q83" s="43"/>
      <c r="R83" s="43"/>
      <c r="S83" s="43">
        <v>126</v>
      </c>
      <c r="T83" s="43">
        <f t="shared" si="5"/>
        <v>126</v>
      </c>
    </row>
    <row r="84" spans="1:20" ht="27.75">
      <c r="A84" s="115" t="s">
        <v>857</v>
      </c>
      <c r="B84" s="38" t="s">
        <v>1439</v>
      </c>
      <c r="C84" s="34"/>
      <c r="D84" s="42"/>
      <c r="E84" s="42"/>
      <c r="F84" s="42"/>
      <c r="G84" s="42">
        <v>186</v>
      </c>
      <c r="H84" s="42">
        <f t="shared" si="3"/>
        <v>186</v>
      </c>
      <c r="I84" s="43"/>
      <c r="J84" s="43"/>
      <c r="K84" s="43"/>
      <c r="L84" s="43"/>
      <c r="M84" s="43">
        <v>5</v>
      </c>
      <c r="N84" s="43">
        <f t="shared" si="4"/>
        <v>5</v>
      </c>
      <c r="O84" s="43"/>
      <c r="P84" s="43"/>
      <c r="Q84" s="43"/>
      <c r="R84" s="43"/>
      <c r="S84" s="43">
        <v>10</v>
      </c>
      <c r="T84" s="43">
        <f t="shared" si="5"/>
        <v>10</v>
      </c>
    </row>
    <row r="85" spans="1:20" ht="27.75">
      <c r="A85" s="115" t="s">
        <v>862</v>
      </c>
      <c r="B85" s="38" t="s">
        <v>1992</v>
      </c>
      <c r="C85" s="34"/>
      <c r="D85" s="42">
        <v>1308.1</v>
      </c>
      <c r="E85" s="42">
        <v>2467.8</v>
      </c>
      <c r="F85" s="42"/>
      <c r="G85" s="42"/>
      <c r="H85" s="42">
        <f t="shared" si="3"/>
        <v>3775.9</v>
      </c>
      <c r="I85" s="43"/>
      <c r="J85" s="43">
        <v>38</v>
      </c>
      <c r="K85" s="43">
        <v>68</v>
      </c>
      <c r="L85" s="43"/>
      <c r="M85" s="43"/>
      <c r="N85" s="43">
        <f t="shared" si="4"/>
        <v>106</v>
      </c>
      <c r="O85" s="43"/>
      <c r="P85" s="43">
        <v>117</v>
      </c>
      <c r="Q85" s="43">
        <v>150</v>
      </c>
      <c r="R85" s="43"/>
      <c r="S85" s="43"/>
      <c r="T85" s="43">
        <f t="shared" si="5"/>
        <v>267</v>
      </c>
    </row>
    <row r="86" spans="1:20" ht="27.75">
      <c r="A86" s="115" t="s">
        <v>860</v>
      </c>
      <c r="B86" s="38" t="s">
        <v>1012</v>
      </c>
      <c r="C86" s="34"/>
      <c r="D86" s="42"/>
      <c r="E86" s="42">
        <v>950.8</v>
      </c>
      <c r="F86" s="42"/>
      <c r="G86" s="42"/>
      <c r="H86" s="42">
        <f t="shared" si="3"/>
        <v>950.8</v>
      </c>
      <c r="I86" s="43"/>
      <c r="J86" s="43"/>
      <c r="K86" s="43">
        <v>25</v>
      </c>
      <c r="L86" s="43"/>
      <c r="M86" s="43"/>
      <c r="N86" s="43">
        <f t="shared" si="4"/>
        <v>25</v>
      </c>
      <c r="O86" s="43"/>
      <c r="P86" s="43"/>
      <c r="Q86" s="43">
        <v>61</v>
      </c>
      <c r="R86" s="43"/>
      <c r="S86" s="43"/>
      <c r="T86" s="43">
        <f t="shared" si="5"/>
        <v>61</v>
      </c>
    </row>
    <row r="87" spans="1:20" ht="14.25">
      <c r="A87" s="32"/>
      <c r="B87" s="40" t="s">
        <v>1835</v>
      </c>
      <c r="C87" s="34"/>
      <c r="D87" s="42"/>
      <c r="E87" s="42"/>
      <c r="F87" s="42"/>
      <c r="G87" s="42"/>
      <c r="H87" s="42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27.75">
      <c r="A88" s="115" t="s">
        <v>263</v>
      </c>
      <c r="B88" s="38" t="s">
        <v>1013</v>
      </c>
      <c r="C88" s="34"/>
      <c r="D88" s="42"/>
      <c r="E88" s="42"/>
      <c r="F88" s="42">
        <v>436.06</v>
      </c>
      <c r="G88" s="42"/>
      <c r="H88" s="42">
        <f t="shared" si="3"/>
        <v>436.06</v>
      </c>
      <c r="I88" s="43"/>
      <c r="J88" s="43"/>
      <c r="K88" s="43"/>
      <c r="L88" s="43">
        <v>14</v>
      </c>
      <c r="M88" s="43"/>
      <c r="N88" s="43">
        <f t="shared" si="4"/>
        <v>14</v>
      </c>
      <c r="O88" s="43"/>
      <c r="P88" s="43"/>
      <c r="Q88" s="43"/>
      <c r="R88" s="43">
        <v>36</v>
      </c>
      <c r="S88" s="43"/>
      <c r="T88" s="43">
        <f t="shared" si="5"/>
        <v>36</v>
      </c>
    </row>
    <row r="89" spans="1:20" ht="27.75">
      <c r="A89" s="115" t="s">
        <v>262</v>
      </c>
      <c r="B89" s="38" t="s">
        <v>191</v>
      </c>
      <c r="C89" s="34"/>
      <c r="D89" s="42"/>
      <c r="E89" s="42"/>
      <c r="F89" s="42"/>
      <c r="G89" s="42">
        <v>1067.3</v>
      </c>
      <c r="H89" s="42">
        <f t="shared" si="3"/>
        <v>1067.3</v>
      </c>
      <c r="I89" s="43"/>
      <c r="J89" s="43"/>
      <c r="K89" s="43"/>
      <c r="L89" s="43"/>
      <c r="M89" s="43">
        <v>36</v>
      </c>
      <c r="N89" s="43">
        <f t="shared" si="4"/>
        <v>36</v>
      </c>
      <c r="O89" s="43"/>
      <c r="P89" s="43"/>
      <c r="Q89" s="43"/>
      <c r="R89" s="43"/>
      <c r="S89" s="43">
        <v>78</v>
      </c>
      <c r="T89" s="43">
        <f t="shared" si="5"/>
        <v>78</v>
      </c>
    </row>
    <row r="90" spans="1:20" ht="27.75">
      <c r="A90" s="115" t="s">
        <v>861</v>
      </c>
      <c r="B90" s="38" t="s">
        <v>1836</v>
      </c>
      <c r="C90" s="34"/>
      <c r="D90" s="42">
        <v>750.2</v>
      </c>
      <c r="E90" s="42"/>
      <c r="F90" s="42"/>
      <c r="G90" s="42"/>
      <c r="H90" s="42">
        <f t="shared" si="3"/>
        <v>750.2</v>
      </c>
      <c r="I90" s="43"/>
      <c r="J90" s="43">
        <v>18</v>
      </c>
      <c r="K90" s="43"/>
      <c r="L90" s="43"/>
      <c r="M90" s="43"/>
      <c r="N90" s="43">
        <f t="shared" si="4"/>
        <v>18</v>
      </c>
      <c r="O90" s="43"/>
      <c r="P90" s="43">
        <v>36</v>
      </c>
      <c r="Q90" s="43"/>
      <c r="R90" s="43"/>
      <c r="S90" s="43"/>
      <c r="T90" s="43">
        <f t="shared" si="5"/>
        <v>36</v>
      </c>
    </row>
    <row r="91" spans="1:20" ht="27.75">
      <c r="A91" s="115" t="s">
        <v>870</v>
      </c>
      <c r="B91" s="38" t="s">
        <v>192</v>
      </c>
      <c r="C91" s="34"/>
      <c r="D91" s="42"/>
      <c r="E91" s="42">
        <v>38.2</v>
      </c>
      <c r="F91" s="42"/>
      <c r="G91" s="42"/>
      <c r="H91" s="42">
        <f t="shared" si="3"/>
        <v>38.2</v>
      </c>
      <c r="I91" s="43"/>
      <c r="J91" s="43"/>
      <c r="K91" s="43">
        <v>1</v>
      </c>
      <c r="L91" s="43"/>
      <c r="M91" s="43"/>
      <c r="N91" s="43">
        <f t="shared" si="4"/>
        <v>1</v>
      </c>
      <c r="O91" s="43"/>
      <c r="P91" s="43"/>
      <c r="Q91" s="43">
        <v>2</v>
      </c>
      <c r="R91" s="43"/>
      <c r="S91" s="43"/>
      <c r="T91" s="43">
        <f t="shared" si="5"/>
        <v>2</v>
      </c>
    </row>
    <row r="92" spans="1:20" ht="27.75">
      <c r="A92" s="115" t="s">
        <v>261</v>
      </c>
      <c r="B92" s="38" t="s">
        <v>1733</v>
      </c>
      <c r="C92" s="34"/>
      <c r="D92" s="42"/>
      <c r="E92" s="42"/>
      <c r="F92" s="42">
        <v>139.3</v>
      </c>
      <c r="G92" s="42"/>
      <c r="H92" s="42">
        <f t="shared" si="3"/>
        <v>139.3</v>
      </c>
      <c r="I92" s="43"/>
      <c r="J92" s="43"/>
      <c r="K92" s="43"/>
      <c r="L92" s="43">
        <v>3</v>
      </c>
      <c r="M92" s="43"/>
      <c r="N92" s="43">
        <f t="shared" si="4"/>
        <v>3</v>
      </c>
      <c r="O92" s="43"/>
      <c r="P92" s="43"/>
      <c r="Q92" s="43"/>
      <c r="R92" s="43">
        <v>7</v>
      </c>
      <c r="S92" s="43"/>
      <c r="T92" s="43">
        <f t="shared" si="5"/>
        <v>7</v>
      </c>
    </row>
    <row r="93" spans="1:20" ht="27.75">
      <c r="A93" s="115" t="s">
        <v>260</v>
      </c>
      <c r="B93" s="38" t="s">
        <v>1369</v>
      </c>
      <c r="C93" s="34"/>
      <c r="D93" s="42"/>
      <c r="E93" s="42">
        <v>50.2</v>
      </c>
      <c r="F93" s="42">
        <v>156.9</v>
      </c>
      <c r="G93" s="42"/>
      <c r="H93" s="42">
        <f t="shared" si="3"/>
        <v>207.10000000000002</v>
      </c>
      <c r="I93" s="43"/>
      <c r="J93" s="43"/>
      <c r="K93" s="43">
        <v>1</v>
      </c>
      <c r="L93" s="43">
        <v>3</v>
      </c>
      <c r="M93" s="43"/>
      <c r="N93" s="43">
        <f t="shared" si="4"/>
        <v>4</v>
      </c>
      <c r="O93" s="43"/>
      <c r="P93" s="43"/>
      <c r="Q93" s="43">
        <v>4</v>
      </c>
      <c r="R93" s="43">
        <v>8</v>
      </c>
      <c r="S93" s="43"/>
      <c r="T93" s="43">
        <f t="shared" si="5"/>
        <v>12</v>
      </c>
    </row>
    <row r="94" spans="1:20" ht="27.75">
      <c r="A94" s="115" t="s">
        <v>259</v>
      </c>
      <c r="B94" s="38" t="s">
        <v>207</v>
      </c>
      <c r="C94" s="34"/>
      <c r="D94" s="42">
        <v>1040.7</v>
      </c>
      <c r="E94" s="42"/>
      <c r="F94" s="42"/>
      <c r="G94" s="42"/>
      <c r="H94" s="42">
        <f t="shared" si="3"/>
        <v>1040.7</v>
      </c>
      <c r="I94" s="43"/>
      <c r="J94" s="43">
        <v>31</v>
      </c>
      <c r="K94" s="43"/>
      <c r="L94" s="43"/>
      <c r="M94" s="43"/>
      <c r="N94" s="43">
        <f t="shared" si="4"/>
        <v>31</v>
      </c>
      <c r="O94" s="43"/>
      <c r="P94" s="43">
        <v>109</v>
      </c>
      <c r="Q94" s="43"/>
      <c r="R94" s="43"/>
      <c r="S94" s="43"/>
      <c r="T94" s="43">
        <f t="shared" si="5"/>
        <v>109</v>
      </c>
    </row>
    <row r="95" spans="1:20" ht="27.75">
      <c r="A95" s="115" t="s">
        <v>258</v>
      </c>
      <c r="B95" s="38" t="s">
        <v>1838</v>
      </c>
      <c r="C95" s="34"/>
      <c r="D95" s="42"/>
      <c r="E95" s="42">
        <v>308.5</v>
      </c>
      <c r="F95" s="42"/>
      <c r="G95" s="42"/>
      <c r="H95" s="42">
        <f t="shared" si="3"/>
        <v>308.5</v>
      </c>
      <c r="I95" s="43"/>
      <c r="J95" s="43"/>
      <c r="K95" s="43">
        <v>10</v>
      </c>
      <c r="L95" s="43"/>
      <c r="M95" s="43"/>
      <c r="N95" s="43">
        <f t="shared" si="4"/>
        <v>10</v>
      </c>
      <c r="O95" s="43"/>
      <c r="P95" s="43"/>
      <c r="Q95" s="43">
        <v>29</v>
      </c>
      <c r="R95" s="43"/>
      <c r="S95" s="43"/>
      <c r="T95" s="43">
        <f t="shared" si="5"/>
        <v>29</v>
      </c>
    </row>
    <row r="96" spans="1:21" ht="27.75">
      <c r="A96" s="115" t="s">
        <v>257</v>
      </c>
      <c r="B96" s="39" t="s">
        <v>2264</v>
      </c>
      <c r="C96" s="34"/>
      <c r="D96" s="42"/>
      <c r="E96" s="42">
        <v>47.1</v>
      </c>
      <c r="F96" s="42">
        <v>46.3</v>
      </c>
      <c r="G96" s="42"/>
      <c r="H96" s="42">
        <f t="shared" si="3"/>
        <v>93.4</v>
      </c>
      <c r="I96" s="43"/>
      <c r="J96" s="43"/>
      <c r="K96" s="43">
        <v>1</v>
      </c>
      <c r="L96" s="43">
        <v>1</v>
      </c>
      <c r="M96" s="43"/>
      <c r="N96" s="43">
        <f t="shared" si="4"/>
        <v>2</v>
      </c>
      <c r="O96" s="43"/>
      <c r="P96" s="43"/>
      <c r="Q96" s="43">
        <v>1</v>
      </c>
      <c r="R96" s="43">
        <v>3</v>
      </c>
      <c r="S96" s="43"/>
      <c r="T96" s="43">
        <f t="shared" si="5"/>
        <v>4</v>
      </c>
      <c r="U96" s="114">
        <v>4</v>
      </c>
    </row>
    <row r="97" spans="1:20" ht="14.25">
      <c r="A97" s="32"/>
      <c r="B97" s="40" t="s">
        <v>1973</v>
      </c>
      <c r="C97" s="34"/>
      <c r="D97" s="42"/>
      <c r="E97" s="42"/>
      <c r="F97" s="42"/>
      <c r="G97" s="42"/>
      <c r="H97" s="42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ht="27.75">
      <c r="A98" s="115" t="s">
        <v>251</v>
      </c>
      <c r="B98" s="39" t="s">
        <v>1466</v>
      </c>
      <c r="C98" s="34"/>
      <c r="D98" s="42"/>
      <c r="E98" s="42"/>
      <c r="F98" s="42"/>
      <c r="G98" s="42">
        <v>1038.2</v>
      </c>
      <c r="H98" s="42">
        <f t="shared" si="3"/>
        <v>1038.2</v>
      </c>
      <c r="I98" s="43"/>
      <c r="J98" s="43"/>
      <c r="K98" s="43"/>
      <c r="L98" s="43"/>
      <c r="M98" s="43">
        <v>16</v>
      </c>
      <c r="N98" s="43">
        <f t="shared" si="4"/>
        <v>16</v>
      </c>
      <c r="O98" s="43"/>
      <c r="P98" s="43"/>
      <c r="Q98" s="43"/>
      <c r="R98" s="43"/>
      <c r="S98" s="43">
        <v>57</v>
      </c>
      <c r="T98" s="43">
        <f t="shared" si="5"/>
        <v>57</v>
      </c>
    </row>
    <row r="99" spans="1:20" ht="27.75">
      <c r="A99" s="115" t="s">
        <v>250</v>
      </c>
      <c r="B99" s="38" t="s">
        <v>1974</v>
      </c>
      <c r="C99" s="34"/>
      <c r="D99" s="42">
        <v>2228.4</v>
      </c>
      <c r="E99" s="42">
        <v>1804.22</v>
      </c>
      <c r="F99" s="42">
        <v>1806.3</v>
      </c>
      <c r="G99" s="42"/>
      <c r="H99" s="42">
        <f t="shared" si="3"/>
        <v>5838.92</v>
      </c>
      <c r="I99" s="43"/>
      <c r="J99" s="43">
        <v>66</v>
      </c>
      <c r="K99" s="43">
        <v>56</v>
      </c>
      <c r="L99" s="43">
        <v>53</v>
      </c>
      <c r="M99" s="43"/>
      <c r="N99" s="43">
        <f t="shared" si="4"/>
        <v>175</v>
      </c>
      <c r="O99" s="43"/>
      <c r="P99" s="43">
        <v>157</v>
      </c>
      <c r="Q99" s="43">
        <v>124</v>
      </c>
      <c r="R99" s="43">
        <v>138</v>
      </c>
      <c r="S99" s="43"/>
      <c r="T99" s="43">
        <f t="shared" si="5"/>
        <v>419</v>
      </c>
    </row>
    <row r="100" spans="1:20" ht="27.75">
      <c r="A100" s="115" t="s">
        <v>249</v>
      </c>
      <c r="B100" s="38" t="s">
        <v>2320</v>
      </c>
      <c r="C100" s="34"/>
      <c r="D100" s="42"/>
      <c r="E100" s="42">
        <v>1483.4</v>
      </c>
      <c r="F100" s="42"/>
      <c r="G100" s="42"/>
      <c r="H100" s="42">
        <f t="shared" si="3"/>
        <v>1483.4</v>
      </c>
      <c r="I100" s="43"/>
      <c r="J100" s="43"/>
      <c r="K100" s="43">
        <v>42</v>
      </c>
      <c r="L100" s="43"/>
      <c r="M100" s="43"/>
      <c r="N100" s="43">
        <f t="shared" si="4"/>
        <v>42</v>
      </c>
      <c r="O100" s="43"/>
      <c r="P100" s="43"/>
      <c r="Q100" s="43">
        <v>92</v>
      </c>
      <c r="R100" s="43"/>
      <c r="S100" s="43"/>
      <c r="T100" s="43">
        <f t="shared" si="5"/>
        <v>92</v>
      </c>
    </row>
    <row r="101" spans="1:20" ht="27.75">
      <c r="A101" s="115" t="s">
        <v>248</v>
      </c>
      <c r="B101" s="39" t="s">
        <v>1370</v>
      </c>
      <c r="C101" s="34"/>
      <c r="D101" s="42"/>
      <c r="E101" s="42"/>
      <c r="F101" s="42">
        <v>28.6</v>
      </c>
      <c r="G101" s="42"/>
      <c r="H101" s="42">
        <f t="shared" si="3"/>
        <v>28.6</v>
      </c>
      <c r="I101" s="43"/>
      <c r="J101" s="43"/>
      <c r="K101" s="43"/>
      <c r="L101" s="43">
        <v>1</v>
      </c>
      <c r="M101" s="43"/>
      <c r="N101" s="43">
        <f t="shared" si="4"/>
        <v>1</v>
      </c>
      <c r="O101" s="43"/>
      <c r="P101" s="43"/>
      <c r="Q101" s="43"/>
      <c r="R101" s="43">
        <v>1</v>
      </c>
      <c r="S101" s="43"/>
      <c r="T101" s="43">
        <f t="shared" si="5"/>
        <v>1</v>
      </c>
    </row>
    <row r="102" spans="1:20" ht="27.75">
      <c r="A102" s="115" t="s">
        <v>232</v>
      </c>
      <c r="B102" s="39" t="s">
        <v>2161</v>
      </c>
      <c r="C102" s="34"/>
      <c r="D102" s="42"/>
      <c r="E102" s="42"/>
      <c r="F102" s="42">
        <v>166.5</v>
      </c>
      <c r="G102" s="42"/>
      <c r="H102" s="42">
        <f t="shared" si="3"/>
        <v>166.5</v>
      </c>
      <c r="I102" s="43"/>
      <c r="J102" s="43"/>
      <c r="K102" s="43"/>
      <c r="L102" s="43">
        <v>4</v>
      </c>
      <c r="M102" s="43"/>
      <c r="N102" s="43">
        <f t="shared" si="4"/>
        <v>4</v>
      </c>
      <c r="O102" s="43"/>
      <c r="P102" s="43"/>
      <c r="Q102" s="43"/>
      <c r="R102" s="43">
        <v>12</v>
      </c>
      <c r="S102" s="43"/>
      <c r="T102" s="43">
        <f t="shared" si="5"/>
        <v>12</v>
      </c>
    </row>
    <row r="103" spans="1:20" ht="14.25">
      <c r="A103" s="32"/>
      <c r="B103" s="40" t="s">
        <v>1900</v>
      </c>
      <c r="C103" s="34"/>
      <c r="D103" s="42"/>
      <c r="E103" s="42"/>
      <c r="F103" s="42"/>
      <c r="G103" s="42"/>
      <c r="H103" s="42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ht="27.75">
      <c r="A104" s="115" t="s">
        <v>237</v>
      </c>
      <c r="B104" s="38" t="s">
        <v>1901</v>
      </c>
      <c r="C104" s="34"/>
      <c r="D104" s="42"/>
      <c r="E104" s="42">
        <v>1953.6</v>
      </c>
      <c r="F104" s="42"/>
      <c r="G104" s="42"/>
      <c r="H104" s="42">
        <f t="shared" si="3"/>
        <v>1953.6</v>
      </c>
      <c r="I104" s="43"/>
      <c r="J104" s="43"/>
      <c r="K104" s="43">
        <v>49</v>
      </c>
      <c r="L104" s="43"/>
      <c r="M104" s="43"/>
      <c r="N104" s="43">
        <f t="shared" si="4"/>
        <v>49</v>
      </c>
      <c r="O104" s="43"/>
      <c r="P104" s="43"/>
      <c r="Q104" s="43">
        <v>115</v>
      </c>
      <c r="R104" s="43"/>
      <c r="S104" s="43"/>
      <c r="T104" s="43">
        <f t="shared" si="5"/>
        <v>115</v>
      </c>
    </row>
    <row r="105" spans="1:20" ht="27.75">
      <c r="A105" s="115" t="s">
        <v>236</v>
      </c>
      <c r="B105" s="39" t="s">
        <v>1371</v>
      </c>
      <c r="C105" s="34"/>
      <c r="D105" s="42"/>
      <c r="E105" s="42"/>
      <c r="F105" s="42">
        <v>2357.6</v>
      </c>
      <c r="G105" s="42">
        <v>1779.4</v>
      </c>
      <c r="H105" s="42">
        <f t="shared" si="3"/>
        <v>4137</v>
      </c>
      <c r="I105" s="43"/>
      <c r="J105" s="43"/>
      <c r="K105" s="43"/>
      <c r="L105" s="43">
        <v>50</v>
      </c>
      <c r="M105" s="43">
        <v>41</v>
      </c>
      <c r="N105" s="43">
        <f t="shared" si="4"/>
        <v>91</v>
      </c>
      <c r="O105" s="43"/>
      <c r="P105" s="43"/>
      <c r="Q105" s="43"/>
      <c r="R105" s="43">
        <v>127</v>
      </c>
      <c r="S105" s="43">
        <v>99</v>
      </c>
      <c r="T105" s="43">
        <f t="shared" si="5"/>
        <v>226</v>
      </c>
    </row>
    <row r="106" spans="1:20" ht="27.75">
      <c r="A106" s="115" t="s">
        <v>856</v>
      </c>
      <c r="B106" s="39" t="s">
        <v>1250</v>
      </c>
      <c r="C106" s="34"/>
      <c r="D106" s="42">
        <v>4055.6</v>
      </c>
      <c r="E106" s="42">
        <v>1336.8</v>
      </c>
      <c r="F106" s="42"/>
      <c r="G106" s="42"/>
      <c r="H106" s="42">
        <f t="shared" si="3"/>
        <v>5392.4</v>
      </c>
      <c r="I106" s="43"/>
      <c r="J106" s="43">
        <v>96</v>
      </c>
      <c r="K106" s="43">
        <v>35</v>
      </c>
      <c r="L106" s="43"/>
      <c r="M106" s="43"/>
      <c r="N106" s="43">
        <f t="shared" si="4"/>
        <v>131</v>
      </c>
      <c r="O106" s="43"/>
      <c r="P106" s="43">
        <v>248</v>
      </c>
      <c r="Q106" s="43">
        <v>66</v>
      </c>
      <c r="R106" s="43"/>
      <c r="S106" s="43"/>
      <c r="T106" s="43">
        <f t="shared" si="5"/>
        <v>314</v>
      </c>
    </row>
    <row r="107" spans="1:20" ht="27.75">
      <c r="A107" s="115" t="s">
        <v>866</v>
      </c>
      <c r="B107" s="39" t="s">
        <v>1418</v>
      </c>
      <c r="C107" s="34"/>
      <c r="D107" s="42">
        <v>2110.36</v>
      </c>
      <c r="E107" s="42"/>
      <c r="F107" s="42">
        <v>1962.2</v>
      </c>
      <c r="G107" s="42"/>
      <c r="H107" s="42">
        <f t="shared" si="3"/>
        <v>4072.5600000000004</v>
      </c>
      <c r="I107" s="43"/>
      <c r="J107" s="43">
        <v>48</v>
      </c>
      <c r="K107" s="43"/>
      <c r="L107" s="43">
        <v>47</v>
      </c>
      <c r="M107" s="43"/>
      <c r="N107" s="43">
        <f t="shared" si="4"/>
        <v>95</v>
      </c>
      <c r="O107" s="43"/>
      <c r="P107" s="43">
        <v>108</v>
      </c>
      <c r="Q107" s="43"/>
      <c r="R107" s="43">
        <v>107</v>
      </c>
      <c r="S107" s="43"/>
      <c r="T107" s="43">
        <f t="shared" si="5"/>
        <v>215</v>
      </c>
    </row>
    <row r="108" spans="1:20" ht="27.75">
      <c r="A108" s="115" t="s">
        <v>234</v>
      </c>
      <c r="B108" s="38" t="s">
        <v>1902</v>
      </c>
      <c r="C108" s="34"/>
      <c r="D108" s="42"/>
      <c r="E108" s="42">
        <v>2993.77</v>
      </c>
      <c r="F108" s="42">
        <v>1832.61</v>
      </c>
      <c r="G108" s="42">
        <v>3183.85</v>
      </c>
      <c r="H108" s="42">
        <f t="shared" si="3"/>
        <v>8010.23</v>
      </c>
      <c r="I108" s="43"/>
      <c r="J108" s="43"/>
      <c r="K108" s="43">
        <v>78</v>
      </c>
      <c r="L108" s="43">
        <v>45</v>
      </c>
      <c r="M108" s="43">
        <v>90</v>
      </c>
      <c r="N108" s="43">
        <f t="shared" si="4"/>
        <v>213</v>
      </c>
      <c r="O108" s="43"/>
      <c r="P108" s="43"/>
      <c r="Q108" s="43">
        <v>194</v>
      </c>
      <c r="R108" s="43">
        <v>128</v>
      </c>
      <c r="S108" s="43">
        <v>196</v>
      </c>
      <c r="T108" s="43">
        <f t="shared" si="5"/>
        <v>518</v>
      </c>
    </row>
    <row r="109" spans="1:20" ht="14.25">
      <c r="A109" s="32"/>
      <c r="B109" s="40" t="s">
        <v>2000</v>
      </c>
      <c r="C109" s="34"/>
      <c r="D109" s="42"/>
      <c r="E109" s="42"/>
      <c r="F109" s="42"/>
      <c r="G109" s="42"/>
      <c r="H109" s="42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 ht="27.75">
      <c r="A110" s="115" t="s">
        <v>244</v>
      </c>
      <c r="B110" s="39" t="s">
        <v>2322</v>
      </c>
      <c r="C110" s="34"/>
      <c r="D110" s="42"/>
      <c r="E110" s="42">
        <v>56.2</v>
      </c>
      <c r="F110" s="42">
        <v>97.7</v>
      </c>
      <c r="G110" s="42"/>
      <c r="H110" s="42">
        <f t="shared" si="3"/>
        <v>153.9</v>
      </c>
      <c r="I110" s="43"/>
      <c r="J110" s="43"/>
      <c r="K110" s="43">
        <v>1</v>
      </c>
      <c r="L110" s="43">
        <v>2</v>
      </c>
      <c r="M110" s="43"/>
      <c r="N110" s="43">
        <f t="shared" si="4"/>
        <v>3</v>
      </c>
      <c r="O110" s="43"/>
      <c r="P110" s="43"/>
      <c r="Q110" s="43">
        <v>2</v>
      </c>
      <c r="R110" s="43">
        <v>2</v>
      </c>
      <c r="S110" s="43"/>
      <c r="T110" s="43">
        <f t="shared" si="5"/>
        <v>4</v>
      </c>
    </row>
    <row r="111" spans="1:20" ht="27.75">
      <c r="A111" s="115" t="s">
        <v>246</v>
      </c>
      <c r="B111" s="39" t="s">
        <v>1438</v>
      </c>
      <c r="C111" s="34"/>
      <c r="D111" s="42"/>
      <c r="E111" s="42"/>
      <c r="F111" s="42">
        <v>211.4</v>
      </c>
      <c r="G111" s="42"/>
      <c r="H111" s="42">
        <f t="shared" si="3"/>
        <v>211.4</v>
      </c>
      <c r="I111" s="43"/>
      <c r="J111" s="43"/>
      <c r="K111" s="43"/>
      <c r="L111" s="43">
        <v>5</v>
      </c>
      <c r="M111" s="43"/>
      <c r="N111" s="43">
        <f t="shared" si="4"/>
        <v>5</v>
      </c>
      <c r="O111" s="43"/>
      <c r="P111" s="43"/>
      <c r="Q111" s="43"/>
      <c r="R111" s="43">
        <v>10</v>
      </c>
      <c r="S111" s="43"/>
      <c r="T111" s="43">
        <f t="shared" si="5"/>
        <v>10</v>
      </c>
    </row>
    <row r="112" spans="1:20" ht="27.75">
      <c r="A112" s="115" t="s">
        <v>245</v>
      </c>
      <c r="B112" s="39" t="s">
        <v>2256</v>
      </c>
      <c r="C112" s="34"/>
      <c r="D112" s="42"/>
      <c r="E112" s="42"/>
      <c r="F112" s="42">
        <v>100.6</v>
      </c>
      <c r="G112" s="42"/>
      <c r="H112" s="42">
        <f t="shared" si="3"/>
        <v>100.6</v>
      </c>
      <c r="I112" s="43"/>
      <c r="J112" s="43"/>
      <c r="K112" s="43"/>
      <c r="L112" s="43">
        <v>2</v>
      </c>
      <c r="M112" s="43"/>
      <c r="N112" s="43">
        <f t="shared" si="4"/>
        <v>2</v>
      </c>
      <c r="O112" s="43"/>
      <c r="P112" s="43"/>
      <c r="Q112" s="43"/>
      <c r="R112" s="43">
        <v>2</v>
      </c>
      <c r="S112" s="43"/>
      <c r="T112" s="43">
        <f t="shared" si="5"/>
        <v>2</v>
      </c>
    </row>
    <row r="113" spans="1:20" ht="27.75">
      <c r="A113" s="115" t="s">
        <v>231</v>
      </c>
      <c r="B113" s="39" t="s">
        <v>1411</v>
      </c>
      <c r="C113" s="34"/>
      <c r="D113" s="42"/>
      <c r="E113" s="42"/>
      <c r="F113" s="42">
        <v>178</v>
      </c>
      <c r="G113" s="42"/>
      <c r="H113" s="42">
        <f t="shared" si="3"/>
        <v>178</v>
      </c>
      <c r="I113" s="43"/>
      <c r="J113" s="43"/>
      <c r="K113" s="43"/>
      <c r="L113" s="43">
        <v>4</v>
      </c>
      <c r="M113" s="43"/>
      <c r="N113" s="43">
        <f t="shared" si="4"/>
        <v>4</v>
      </c>
      <c r="O113" s="43"/>
      <c r="P113" s="43"/>
      <c r="Q113" s="43"/>
      <c r="R113" s="43">
        <v>9</v>
      </c>
      <c r="S113" s="43"/>
      <c r="T113" s="43">
        <f t="shared" si="5"/>
        <v>9</v>
      </c>
    </row>
    <row r="114" spans="1:20" ht="27.75">
      <c r="A114" s="115" t="s">
        <v>864</v>
      </c>
      <c r="B114" s="39" t="s">
        <v>2258</v>
      </c>
      <c r="C114" s="34"/>
      <c r="D114" s="42"/>
      <c r="E114" s="42"/>
      <c r="F114" s="42">
        <v>452.4</v>
      </c>
      <c r="G114" s="42"/>
      <c r="H114" s="42">
        <f t="shared" si="3"/>
        <v>452.4</v>
      </c>
      <c r="I114" s="43"/>
      <c r="J114" s="43"/>
      <c r="K114" s="43"/>
      <c r="L114" s="43">
        <v>10</v>
      </c>
      <c r="M114" s="43"/>
      <c r="N114" s="43">
        <f t="shared" si="4"/>
        <v>10</v>
      </c>
      <c r="O114" s="43"/>
      <c r="P114" s="43"/>
      <c r="Q114" s="43"/>
      <c r="R114" s="43">
        <v>35</v>
      </c>
      <c r="S114" s="43"/>
      <c r="T114" s="43">
        <f t="shared" si="5"/>
        <v>35</v>
      </c>
    </row>
    <row r="115" spans="1:20" ht="27.75">
      <c r="A115" s="115" t="s">
        <v>230</v>
      </c>
      <c r="B115" s="38" t="s">
        <v>1904</v>
      </c>
      <c r="C115" s="34"/>
      <c r="D115" s="42">
        <v>1776.09</v>
      </c>
      <c r="E115" s="42">
        <v>1472.68</v>
      </c>
      <c r="F115" s="42"/>
      <c r="G115" s="42"/>
      <c r="H115" s="42">
        <f t="shared" si="3"/>
        <v>3248.77</v>
      </c>
      <c r="I115" s="43"/>
      <c r="J115" s="43">
        <v>48</v>
      </c>
      <c r="K115" s="43">
        <v>38</v>
      </c>
      <c r="L115" s="43"/>
      <c r="M115" s="43"/>
      <c r="N115" s="43">
        <f t="shared" si="4"/>
        <v>86</v>
      </c>
      <c r="O115" s="43"/>
      <c r="P115" s="43">
        <v>124</v>
      </c>
      <c r="Q115" s="43">
        <v>108</v>
      </c>
      <c r="R115" s="43"/>
      <c r="S115" s="43"/>
      <c r="T115" s="43">
        <f t="shared" si="5"/>
        <v>232</v>
      </c>
    </row>
    <row r="116" spans="1:20" ht="27.75">
      <c r="A116" s="115" t="s">
        <v>871</v>
      </c>
      <c r="B116" s="39" t="s">
        <v>1372</v>
      </c>
      <c r="C116" s="34"/>
      <c r="D116" s="42"/>
      <c r="E116" s="42">
        <v>821.26</v>
      </c>
      <c r="F116" s="42"/>
      <c r="G116" s="42"/>
      <c r="H116" s="42">
        <f t="shared" si="3"/>
        <v>821.26</v>
      </c>
      <c r="I116" s="43"/>
      <c r="J116" s="43"/>
      <c r="K116" s="43">
        <v>23</v>
      </c>
      <c r="L116" s="43"/>
      <c r="M116" s="43"/>
      <c r="N116" s="43">
        <f t="shared" si="4"/>
        <v>23</v>
      </c>
      <c r="O116" s="43"/>
      <c r="P116" s="43"/>
      <c r="Q116" s="43">
        <v>68</v>
      </c>
      <c r="R116" s="43"/>
      <c r="S116" s="43"/>
      <c r="T116" s="43">
        <f t="shared" si="5"/>
        <v>68</v>
      </c>
    </row>
    <row r="117" spans="1:20" ht="14.25">
      <c r="A117" s="32"/>
      <c r="B117" s="39" t="s">
        <v>1422</v>
      </c>
      <c r="C117" s="34"/>
      <c r="D117" s="42"/>
      <c r="E117" s="42"/>
      <c r="F117" s="42"/>
      <c r="G117" s="42"/>
      <c r="H117" s="42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>
        <f t="shared" si="5"/>
        <v>0</v>
      </c>
    </row>
    <row r="118" spans="1:20" ht="27.75">
      <c r="A118" s="115" t="s">
        <v>869</v>
      </c>
      <c r="B118" s="38" t="s">
        <v>2162</v>
      </c>
      <c r="C118" s="34"/>
      <c r="D118" s="42"/>
      <c r="E118" s="42"/>
      <c r="F118" s="42">
        <v>1606.79</v>
      </c>
      <c r="G118" s="42"/>
      <c r="H118" s="42">
        <f t="shared" si="3"/>
        <v>1606.79</v>
      </c>
      <c r="I118" s="43"/>
      <c r="J118" s="43"/>
      <c r="K118" s="43"/>
      <c r="L118" s="43">
        <v>50</v>
      </c>
      <c r="M118" s="43"/>
      <c r="N118" s="43">
        <f t="shared" si="4"/>
        <v>50</v>
      </c>
      <c r="O118" s="43"/>
      <c r="P118" s="43"/>
      <c r="Q118" s="43"/>
      <c r="R118" s="43">
        <v>124</v>
      </c>
      <c r="S118" s="43"/>
      <c r="T118" s="43">
        <f t="shared" si="5"/>
        <v>124</v>
      </c>
    </row>
    <row r="119" spans="1:20" ht="14.25">
      <c r="A119" s="32"/>
      <c r="B119" s="40" t="s">
        <v>1913</v>
      </c>
      <c r="C119" s="34"/>
      <c r="D119" s="42"/>
      <c r="E119" s="42"/>
      <c r="F119" s="42"/>
      <c r="G119" s="42"/>
      <c r="H119" s="42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spans="1:20" ht="27.75">
      <c r="A120" s="115" t="s">
        <v>235</v>
      </c>
      <c r="B120" s="39" t="s">
        <v>1373</v>
      </c>
      <c r="C120" s="34"/>
      <c r="D120" s="42"/>
      <c r="E120" s="42"/>
      <c r="F120" s="42"/>
      <c r="G120" s="42">
        <v>1158.5</v>
      </c>
      <c r="H120" s="42">
        <f t="shared" si="3"/>
        <v>1158.5</v>
      </c>
      <c r="I120" s="43"/>
      <c r="J120" s="43"/>
      <c r="K120" s="43"/>
      <c r="L120" s="43"/>
      <c r="M120" s="43">
        <v>33</v>
      </c>
      <c r="N120" s="43">
        <f t="shared" si="4"/>
        <v>33</v>
      </c>
      <c r="O120" s="43"/>
      <c r="P120" s="43"/>
      <c r="Q120" s="43"/>
      <c r="R120" s="43"/>
      <c r="S120" s="43">
        <v>86</v>
      </c>
      <c r="T120" s="43">
        <f t="shared" si="5"/>
        <v>86</v>
      </c>
    </row>
    <row r="121" spans="1:20" ht="27.75">
      <c r="A121" s="115" t="s">
        <v>233</v>
      </c>
      <c r="B121" s="38" t="s">
        <v>1834</v>
      </c>
      <c r="C121" s="34"/>
      <c r="D121" s="42"/>
      <c r="E121" s="42">
        <v>600.86</v>
      </c>
      <c r="F121" s="42"/>
      <c r="G121" s="42"/>
      <c r="H121" s="42">
        <f t="shared" si="3"/>
        <v>600.86</v>
      </c>
      <c r="I121" s="43"/>
      <c r="J121" s="43"/>
      <c r="K121" s="43">
        <v>14</v>
      </c>
      <c r="L121" s="43"/>
      <c r="M121" s="43"/>
      <c r="N121" s="43">
        <f t="shared" si="4"/>
        <v>14</v>
      </c>
      <c r="O121" s="43"/>
      <c r="P121" s="43"/>
      <c r="Q121" s="43">
        <v>37</v>
      </c>
      <c r="R121" s="43"/>
      <c r="S121" s="43"/>
      <c r="T121" s="43">
        <f t="shared" si="5"/>
        <v>37</v>
      </c>
    </row>
    <row r="122" spans="1:20" ht="27.75">
      <c r="A122" s="115" t="s">
        <v>253</v>
      </c>
      <c r="B122" s="39" t="s">
        <v>2163</v>
      </c>
      <c r="C122" s="34"/>
      <c r="D122" s="42"/>
      <c r="E122" s="42">
        <v>595.58</v>
      </c>
      <c r="F122" s="42"/>
      <c r="G122" s="42"/>
      <c r="H122" s="42">
        <f t="shared" si="3"/>
        <v>595.58</v>
      </c>
      <c r="I122" s="43"/>
      <c r="J122" s="43"/>
      <c r="K122" s="43">
        <v>19</v>
      </c>
      <c r="L122" s="43"/>
      <c r="M122" s="43"/>
      <c r="N122" s="43">
        <f t="shared" si="4"/>
        <v>19</v>
      </c>
      <c r="O122" s="43"/>
      <c r="P122" s="43"/>
      <c r="Q122" s="43">
        <v>39</v>
      </c>
      <c r="R122" s="43"/>
      <c r="S122" s="43"/>
      <c r="T122" s="43">
        <f t="shared" si="5"/>
        <v>39</v>
      </c>
    </row>
    <row r="123" spans="1:20" ht="14.25">
      <c r="A123" s="32"/>
      <c r="B123" s="40" t="s">
        <v>202</v>
      </c>
      <c r="C123" s="34"/>
      <c r="D123" s="42"/>
      <c r="E123" s="42"/>
      <c r="F123" s="42"/>
      <c r="G123" s="42"/>
      <c r="H123" s="4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:20" ht="27.75">
      <c r="A124" s="115" t="s">
        <v>247</v>
      </c>
      <c r="B124" s="39" t="s">
        <v>1374</v>
      </c>
      <c r="C124" s="34"/>
      <c r="D124" s="42"/>
      <c r="E124" s="42"/>
      <c r="F124" s="42"/>
      <c r="G124" s="42">
        <v>293.93</v>
      </c>
      <c r="H124" s="42">
        <f t="shared" si="3"/>
        <v>293.93</v>
      </c>
      <c r="I124" s="43"/>
      <c r="J124" s="43"/>
      <c r="K124" s="43"/>
      <c r="L124" s="43"/>
      <c r="M124" s="43">
        <v>9</v>
      </c>
      <c r="N124" s="43">
        <f t="shared" si="4"/>
        <v>9</v>
      </c>
      <c r="O124" s="43"/>
      <c r="P124" s="43"/>
      <c r="Q124" s="43"/>
      <c r="R124" s="43"/>
      <c r="S124" s="43">
        <v>20</v>
      </c>
      <c r="T124" s="43">
        <f t="shared" si="5"/>
        <v>20</v>
      </c>
    </row>
    <row r="125" spans="1:20" ht="27.75">
      <c r="A125" s="115" t="s">
        <v>238</v>
      </c>
      <c r="B125" s="39" t="s">
        <v>203</v>
      </c>
      <c r="C125" s="34"/>
      <c r="D125" s="42"/>
      <c r="E125" s="42"/>
      <c r="F125" s="42"/>
      <c r="G125" s="42">
        <v>164.1</v>
      </c>
      <c r="H125" s="42">
        <f t="shared" si="3"/>
        <v>164.1</v>
      </c>
      <c r="I125" s="43"/>
      <c r="J125" s="43"/>
      <c r="K125" s="43"/>
      <c r="L125" s="43"/>
      <c r="M125" s="43">
        <v>5</v>
      </c>
      <c r="N125" s="43">
        <f t="shared" si="4"/>
        <v>5</v>
      </c>
      <c r="O125" s="43"/>
      <c r="P125" s="43"/>
      <c r="Q125" s="43"/>
      <c r="R125" s="43"/>
      <c r="S125" s="43">
        <v>11</v>
      </c>
      <c r="T125" s="43">
        <f t="shared" si="5"/>
        <v>11</v>
      </c>
    </row>
    <row r="126" spans="1:20" ht="27.75">
      <c r="A126" s="115" t="s">
        <v>307</v>
      </c>
      <c r="B126" s="38" t="s">
        <v>178</v>
      </c>
      <c r="C126" s="34"/>
      <c r="D126" s="42">
        <v>164.89</v>
      </c>
      <c r="E126" s="42"/>
      <c r="F126" s="42"/>
      <c r="G126" s="42">
        <v>99.25</v>
      </c>
      <c r="H126" s="42">
        <f t="shared" si="3"/>
        <v>264.14</v>
      </c>
      <c r="I126" s="43"/>
      <c r="J126" s="43">
        <v>5</v>
      </c>
      <c r="K126" s="43"/>
      <c r="L126" s="43"/>
      <c r="M126" s="43">
        <v>3</v>
      </c>
      <c r="N126" s="43">
        <f t="shared" si="4"/>
        <v>8</v>
      </c>
      <c r="O126" s="43"/>
      <c r="P126" s="43">
        <v>16</v>
      </c>
      <c r="Q126" s="43"/>
      <c r="R126" s="43"/>
      <c r="S126" s="43">
        <v>5</v>
      </c>
      <c r="T126" s="43">
        <f t="shared" si="5"/>
        <v>21</v>
      </c>
    </row>
    <row r="127" spans="1:20" ht="27.75">
      <c r="A127" s="115" t="s">
        <v>308</v>
      </c>
      <c r="B127" s="38" t="s">
        <v>181</v>
      </c>
      <c r="C127" s="34"/>
      <c r="D127" s="42"/>
      <c r="E127" s="42">
        <v>2495.08</v>
      </c>
      <c r="F127" s="42">
        <v>2650.83</v>
      </c>
      <c r="G127" s="42"/>
      <c r="H127" s="42">
        <f t="shared" si="3"/>
        <v>5145.91</v>
      </c>
      <c r="I127" s="43"/>
      <c r="J127" s="43"/>
      <c r="K127" s="43">
        <v>77</v>
      </c>
      <c r="L127" s="43">
        <v>71</v>
      </c>
      <c r="M127" s="43"/>
      <c r="N127" s="43">
        <f t="shared" si="4"/>
        <v>148</v>
      </c>
      <c r="O127" s="43"/>
      <c r="P127" s="43"/>
      <c r="Q127" s="43">
        <v>210</v>
      </c>
      <c r="R127" s="43">
        <v>168</v>
      </c>
      <c r="S127" s="43"/>
      <c r="T127" s="43">
        <f t="shared" si="5"/>
        <v>378</v>
      </c>
    </row>
    <row r="128" spans="1:22" ht="14.25">
      <c r="A128" s="153"/>
      <c r="B128" s="117" t="s">
        <v>2164</v>
      </c>
      <c r="C128" s="118"/>
      <c r="D128" s="118">
        <f>SUM(D130:D169)</f>
        <v>52460.81999999999</v>
      </c>
      <c r="E128" s="118"/>
      <c r="F128" s="118"/>
      <c r="G128" s="118"/>
      <c r="H128" s="118">
        <f>SUM(H130:H169)</f>
        <v>52460.81999999999</v>
      </c>
      <c r="I128" s="120"/>
      <c r="J128" s="120">
        <f>SUM(J130:J169)</f>
        <v>1336</v>
      </c>
      <c r="K128" s="120"/>
      <c r="L128" s="120"/>
      <c r="M128" s="120"/>
      <c r="N128" s="120">
        <f>SUM(N130:N169)</f>
        <v>1336</v>
      </c>
      <c r="O128" s="120"/>
      <c r="P128" s="120">
        <f>SUM(P130:P169)</f>
        <v>3361</v>
      </c>
      <c r="Q128" s="120"/>
      <c r="R128" s="120"/>
      <c r="S128" s="120"/>
      <c r="T128" s="120">
        <f>SUM(T130:T169)</f>
        <v>3361</v>
      </c>
      <c r="V128" s="146"/>
    </row>
    <row r="129" spans="1:20" ht="14.25">
      <c r="A129" s="115"/>
      <c r="B129" s="38" t="s">
        <v>24</v>
      </c>
      <c r="C129" s="41"/>
      <c r="D129" s="36"/>
      <c r="E129" s="36"/>
      <c r="F129" s="36"/>
      <c r="G129" s="36"/>
      <c r="H129" s="36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27.75">
      <c r="A130" s="115" t="s">
        <v>1903</v>
      </c>
      <c r="B130" s="38" t="s">
        <v>1375</v>
      </c>
      <c r="C130" s="34"/>
      <c r="D130" s="42">
        <v>1264.7</v>
      </c>
      <c r="E130" s="42"/>
      <c r="F130" s="42"/>
      <c r="G130" s="42"/>
      <c r="H130" s="42">
        <f>SUM(D130:G130)</f>
        <v>1264.7</v>
      </c>
      <c r="I130" s="43"/>
      <c r="J130" s="43">
        <v>28</v>
      </c>
      <c r="K130" s="43"/>
      <c r="L130" s="43"/>
      <c r="M130" s="43"/>
      <c r="N130" s="43">
        <f>SUM(J130:M130)</f>
        <v>28</v>
      </c>
      <c r="O130" s="43"/>
      <c r="P130" s="43">
        <v>92</v>
      </c>
      <c r="Q130" s="43"/>
      <c r="R130" s="43"/>
      <c r="S130" s="43"/>
      <c r="T130" s="43">
        <f>SUM(P130:S130)</f>
        <v>92</v>
      </c>
    </row>
    <row r="131" spans="1:20" ht="14.25">
      <c r="A131" s="115"/>
      <c r="B131" s="40" t="s">
        <v>1527</v>
      </c>
      <c r="C131" s="34"/>
      <c r="D131" s="42"/>
      <c r="E131" s="42"/>
      <c r="F131" s="42"/>
      <c r="G131" s="42"/>
      <c r="H131" s="42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ht="27.75">
      <c r="A132" s="115" t="s">
        <v>1520</v>
      </c>
      <c r="B132" s="38" t="s">
        <v>2214</v>
      </c>
      <c r="C132" s="34"/>
      <c r="D132" s="42">
        <v>1045.18</v>
      </c>
      <c r="E132" s="42"/>
      <c r="F132" s="42"/>
      <c r="G132" s="42"/>
      <c r="H132" s="42">
        <f>SUM(D132:G132)</f>
        <v>1045.18</v>
      </c>
      <c r="I132" s="43"/>
      <c r="J132" s="43">
        <v>34</v>
      </c>
      <c r="K132" s="43"/>
      <c r="L132" s="43"/>
      <c r="M132" s="43"/>
      <c r="N132" s="43">
        <f>SUM(J132:M132)</f>
        <v>34</v>
      </c>
      <c r="O132" s="43"/>
      <c r="P132" s="43">
        <v>71</v>
      </c>
      <c r="Q132" s="43"/>
      <c r="R132" s="43"/>
      <c r="S132" s="43"/>
      <c r="T132" s="43">
        <f>SUM(P132:S132)</f>
        <v>71</v>
      </c>
    </row>
    <row r="133" spans="1:20" ht="27.75">
      <c r="A133" s="115" t="s">
        <v>1524</v>
      </c>
      <c r="B133" s="38" t="s">
        <v>169</v>
      </c>
      <c r="C133" s="34"/>
      <c r="D133" s="42">
        <v>3284.66</v>
      </c>
      <c r="E133" s="42"/>
      <c r="F133" s="42"/>
      <c r="G133" s="42"/>
      <c r="H133" s="42">
        <f>SUM(D133:G133)</f>
        <v>3284.66</v>
      </c>
      <c r="I133" s="43"/>
      <c r="J133" s="43">
        <v>70</v>
      </c>
      <c r="K133" s="43"/>
      <c r="L133" s="43"/>
      <c r="M133" s="43"/>
      <c r="N133" s="43">
        <f>SUM(J133:M133)</f>
        <v>70</v>
      </c>
      <c r="O133" s="43"/>
      <c r="P133" s="43">
        <v>155</v>
      </c>
      <c r="Q133" s="43"/>
      <c r="R133" s="43"/>
      <c r="S133" s="43"/>
      <c r="T133" s="43">
        <f>SUM(P133:S133)</f>
        <v>155</v>
      </c>
    </row>
    <row r="134" spans="1:20" ht="14.25">
      <c r="A134" s="32"/>
      <c r="B134" s="40" t="s">
        <v>25</v>
      </c>
      <c r="C134" s="34"/>
      <c r="D134" s="42"/>
      <c r="E134" s="42"/>
      <c r="F134" s="42"/>
      <c r="G134" s="42"/>
      <c r="H134" s="42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:20" ht="27.75">
      <c r="A135" s="115" t="s">
        <v>1522</v>
      </c>
      <c r="B135" s="38" t="s">
        <v>2001</v>
      </c>
      <c r="C135" s="34"/>
      <c r="D135" s="42">
        <v>3892.48</v>
      </c>
      <c r="E135" s="42"/>
      <c r="F135" s="42"/>
      <c r="G135" s="42"/>
      <c r="H135" s="42">
        <f>SUM(D135:G135)</f>
        <v>3892.48</v>
      </c>
      <c r="I135" s="43"/>
      <c r="J135" s="43">
        <v>95</v>
      </c>
      <c r="K135" s="43"/>
      <c r="L135" s="43"/>
      <c r="M135" s="43"/>
      <c r="N135" s="43">
        <f>SUM(J135:M135)</f>
        <v>95</v>
      </c>
      <c r="O135" s="43"/>
      <c r="P135" s="43">
        <v>234</v>
      </c>
      <c r="Q135" s="43"/>
      <c r="R135" s="43"/>
      <c r="S135" s="43"/>
      <c r="T135" s="43">
        <f>SUM(P135:S135)</f>
        <v>234</v>
      </c>
    </row>
    <row r="136" spans="1:20" ht="27.75">
      <c r="A136" s="115" t="s">
        <v>2220</v>
      </c>
      <c r="B136" s="38" t="s">
        <v>1356</v>
      </c>
      <c r="C136" s="34"/>
      <c r="D136" s="42">
        <v>1780.1</v>
      </c>
      <c r="E136" s="42"/>
      <c r="F136" s="42"/>
      <c r="G136" s="42"/>
      <c r="H136" s="42">
        <f>SUM(D136:G136)</f>
        <v>1780.1</v>
      </c>
      <c r="I136" s="43"/>
      <c r="J136" s="43">
        <v>49</v>
      </c>
      <c r="K136" s="43"/>
      <c r="L136" s="43"/>
      <c r="M136" s="43"/>
      <c r="N136" s="43">
        <f>SUM(J136:M136)</f>
        <v>49</v>
      </c>
      <c r="O136" s="43"/>
      <c r="P136" s="43">
        <v>133</v>
      </c>
      <c r="Q136" s="43"/>
      <c r="R136" s="43"/>
      <c r="S136" s="43"/>
      <c r="T136" s="43">
        <f>SUM(P136:S136)</f>
        <v>133</v>
      </c>
    </row>
    <row r="137" spans="1:20" ht="27.75">
      <c r="A137" s="115" t="s">
        <v>1731</v>
      </c>
      <c r="B137" s="38" t="s">
        <v>2221</v>
      </c>
      <c r="C137" s="34"/>
      <c r="D137" s="42">
        <v>4009.5</v>
      </c>
      <c r="E137" s="42"/>
      <c r="F137" s="42"/>
      <c r="G137" s="42"/>
      <c r="H137" s="42">
        <f>SUM(D137:G137)</f>
        <v>4009.5</v>
      </c>
      <c r="I137" s="43"/>
      <c r="J137" s="43">
        <v>92</v>
      </c>
      <c r="K137" s="43"/>
      <c r="L137" s="43"/>
      <c r="M137" s="43"/>
      <c r="N137" s="43">
        <f>SUM(J137:M137)</f>
        <v>92</v>
      </c>
      <c r="O137" s="43"/>
      <c r="P137" s="43">
        <v>225</v>
      </c>
      <c r="Q137" s="43"/>
      <c r="R137" s="43"/>
      <c r="S137" s="43"/>
      <c r="T137" s="43">
        <f>SUM(P137:S137)</f>
        <v>225</v>
      </c>
    </row>
    <row r="138" spans="1:20" ht="14.25">
      <c r="A138" s="32"/>
      <c r="B138" s="38" t="s">
        <v>854</v>
      </c>
      <c r="C138" s="34"/>
      <c r="D138" s="42"/>
      <c r="E138" s="42"/>
      <c r="F138" s="42"/>
      <c r="G138" s="42"/>
      <c r="H138" s="42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1:20" ht="27.75">
      <c r="A139" s="115" t="s">
        <v>1518</v>
      </c>
      <c r="B139" s="38" t="s">
        <v>1295</v>
      </c>
      <c r="C139" s="34"/>
      <c r="D139" s="42">
        <v>5176</v>
      </c>
      <c r="E139" s="42"/>
      <c r="F139" s="42"/>
      <c r="G139" s="42"/>
      <c r="H139" s="42">
        <f>SUM(D139:G139)</f>
        <v>5176</v>
      </c>
      <c r="I139" s="43"/>
      <c r="J139" s="43">
        <v>124</v>
      </c>
      <c r="K139" s="43"/>
      <c r="L139" s="43"/>
      <c r="M139" s="43"/>
      <c r="N139" s="43">
        <f>SUM(J139:M139)</f>
        <v>124</v>
      </c>
      <c r="O139" s="43"/>
      <c r="P139" s="43">
        <v>303</v>
      </c>
      <c r="Q139" s="43"/>
      <c r="R139" s="43"/>
      <c r="S139" s="43"/>
      <c r="T139" s="43">
        <f>SUM(P139:S139)</f>
        <v>303</v>
      </c>
    </row>
    <row r="140" spans="1:20" ht="27.75">
      <c r="A140" s="115" t="s">
        <v>1523</v>
      </c>
      <c r="B140" s="39" t="s">
        <v>1413</v>
      </c>
      <c r="C140" s="34"/>
      <c r="D140" s="42">
        <v>2463.21</v>
      </c>
      <c r="E140" s="42"/>
      <c r="F140" s="42"/>
      <c r="G140" s="42"/>
      <c r="H140" s="42">
        <f>SUM(D140:G140)</f>
        <v>2463.21</v>
      </c>
      <c r="I140" s="43"/>
      <c r="J140" s="43">
        <v>72</v>
      </c>
      <c r="K140" s="43"/>
      <c r="L140" s="43"/>
      <c r="M140" s="43"/>
      <c r="N140" s="43">
        <f>SUM(J140:M140)</f>
        <v>72</v>
      </c>
      <c r="O140" s="43"/>
      <c r="P140" s="43">
        <v>169</v>
      </c>
      <c r="Q140" s="43"/>
      <c r="R140" s="43"/>
      <c r="S140" s="43"/>
      <c r="T140" s="43">
        <f>SUM(P140:S140)</f>
        <v>169</v>
      </c>
    </row>
    <row r="141" spans="1:20" ht="27.75">
      <c r="A141" s="115" t="s">
        <v>1730</v>
      </c>
      <c r="B141" s="38" t="s">
        <v>239</v>
      </c>
      <c r="C141" s="34"/>
      <c r="D141" s="42">
        <f>1625.1+41.2</f>
        <v>1666.3</v>
      </c>
      <c r="E141" s="42"/>
      <c r="F141" s="42"/>
      <c r="G141" s="42"/>
      <c r="H141" s="42">
        <f>SUM(D141:G141)</f>
        <v>1666.3</v>
      </c>
      <c r="I141" s="43"/>
      <c r="J141" s="43">
        <v>40</v>
      </c>
      <c r="K141" s="43"/>
      <c r="L141" s="43"/>
      <c r="M141" s="43"/>
      <c r="N141" s="43">
        <f>SUM(J141:M141)</f>
        <v>40</v>
      </c>
      <c r="O141" s="43"/>
      <c r="P141" s="43">
        <v>112</v>
      </c>
      <c r="Q141" s="43"/>
      <c r="R141" s="43"/>
      <c r="S141" s="43"/>
      <c r="T141" s="43">
        <f>SUM(P141:S141)</f>
        <v>112</v>
      </c>
    </row>
    <row r="142" spans="1:20" ht="27.75">
      <c r="A142" s="115" t="s">
        <v>1519</v>
      </c>
      <c r="B142" s="38" t="s">
        <v>240</v>
      </c>
      <c r="C142" s="34"/>
      <c r="D142" s="42">
        <v>3317.16</v>
      </c>
      <c r="E142" s="42"/>
      <c r="F142" s="42"/>
      <c r="G142" s="42"/>
      <c r="H142" s="42">
        <f>SUM(D142:G142)</f>
        <v>3317.16</v>
      </c>
      <c r="I142" s="43"/>
      <c r="J142" s="43">
        <v>98</v>
      </c>
      <c r="K142" s="43"/>
      <c r="L142" s="43"/>
      <c r="M142" s="43"/>
      <c r="N142" s="43">
        <f>SUM(J142:M142)</f>
        <v>98</v>
      </c>
      <c r="O142" s="43"/>
      <c r="P142" s="43">
        <v>257</v>
      </c>
      <c r="Q142" s="43"/>
      <c r="R142" s="43"/>
      <c r="S142" s="43"/>
      <c r="T142" s="43">
        <f>SUM(P142:S142)</f>
        <v>257</v>
      </c>
    </row>
    <row r="143" spans="1:20" ht="14.25">
      <c r="A143" s="32"/>
      <c r="B143" s="40" t="s">
        <v>133</v>
      </c>
      <c r="C143" s="34"/>
      <c r="D143" s="42"/>
      <c r="E143" s="42"/>
      <c r="F143" s="42"/>
      <c r="G143" s="42"/>
      <c r="H143" s="42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 ht="27.75">
      <c r="A144" s="115" t="s">
        <v>1521</v>
      </c>
      <c r="B144" s="38" t="s">
        <v>1296</v>
      </c>
      <c r="C144" s="34"/>
      <c r="D144" s="42">
        <v>1344.03</v>
      </c>
      <c r="E144" s="42"/>
      <c r="F144" s="42"/>
      <c r="G144" s="42"/>
      <c r="H144" s="42">
        <f>SUM(D144:G144)</f>
        <v>1344.03</v>
      </c>
      <c r="I144" s="43"/>
      <c r="J144" s="43">
        <v>35</v>
      </c>
      <c r="K144" s="43"/>
      <c r="L144" s="43"/>
      <c r="M144" s="43"/>
      <c r="N144" s="43">
        <f>SUM(J144:M144)</f>
        <v>35</v>
      </c>
      <c r="O144" s="43"/>
      <c r="P144" s="43">
        <v>101</v>
      </c>
      <c r="Q144" s="43"/>
      <c r="R144" s="43"/>
      <c r="S144" s="43"/>
      <c r="T144" s="43">
        <f>SUM(P144:S144)</f>
        <v>101</v>
      </c>
    </row>
    <row r="145" spans="1:20" ht="27.75">
      <c r="A145" s="115" t="s">
        <v>1729</v>
      </c>
      <c r="B145" s="39" t="s">
        <v>1384</v>
      </c>
      <c r="C145" s="34"/>
      <c r="D145" s="42">
        <v>158.5</v>
      </c>
      <c r="E145" s="42"/>
      <c r="F145" s="42"/>
      <c r="G145" s="42"/>
      <c r="H145" s="42">
        <f>SUM(D145:G145)</f>
        <v>158.5</v>
      </c>
      <c r="I145" s="43"/>
      <c r="J145" s="43">
        <v>3</v>
      </c>
      <c r="K145" s="43"/>
      <c r="L145" s="43"/>
      <c r="M145" s="43"/>
      <c r="N145" s="43">
        <f>SUM(J145:M145)</f>
        <v>3</v>
      </c>
      <c r="O145" s="43"/>
      <c r="P145" s="43">
        <v>7</v>
      </c>
      <c r="Q145" s="43"/>
      <c r="R145" s="43"/>
      <c r="S145" s="43"/>
      <c r="T145" s="43">
        <f>SUM(P145:S145)</f>
        <v>7</v>
      </c>
    </row>
    <row r="146" spans="1:20" ht="14.25">
      <c r="A146" s="32"/>
      <c r="B146" s="40" t="s">
        <v>132</v>
      </c>
      <c r="C146" s="34"/>
      <c r="D146" s="42"/>
      <c r="E146" s="42"/>
      <c r="F146" s="42"/>
      <c r="G146" s="42"/>
      <c r="H146" s="42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1:20" ht="27.75">
      <c r="A147" s="115" t="s">
        <v>1728</v>
      </c>
      <c r="B147" s="38" t="s">
        <v>1895</v>
      </c>
      <c r="C147" s="34"/>
      <c r="D147" s="42">
        <v>1501.3</v>
      </c>
      <c r="E147" s="42"/>
      <c r="F147" s="42"/>
      <c r="G147" s="42"/>
      <c r="H147" s="42">
        <f>SUM(D147:G147)</f>
        <v>1501.3</v>
      </c>
      <c r="I147" s="43"/>
      <c r="J147" s="43">
        <v>47</v>
      </c>
      <c r="K147" s="43"/>
      <c r="L147" s="43"/>
      <c r="M147" s="43"/>
      <c r="N147" s="43">
        <f>SUM(J147:M147)</f>
        <v>47</v>
      </c>
      <c r="O147" s="43"/>
      <c r="P147" s="43">
        <v>107</v>
      </c>
      <c r="Q147" s="43"/>
      <c r="R147" s="43"/>
      <c r="S147" s="43"/>
      <c r="T147" s="43">
        <f>SUM(P147:S147)</f>
        <v>107</v>
      </c>
    </row>
    <row r="148" spans="1:20" ht="27.75">
      <c r="A148" s="115" t="s">
        <v>2218</v>
      </c>
      <c r="B148" s="38" t="s">
        <v>1894</v>
      </c>
      <c r="C148" s="34"/>
      <c r="D148" s="42">
        <v>3047.31</v>
      </c>
      <c r="E148" s="42"/>
      <c r="F148" s="42"/>
      <c r="G148" s="42"/>
      <c r="H148" s="42">
        <f>SUM(D148:G148)</f>
        <v>3047.31</v>
      </c>
      <c r="I148" s="43"/>
      <c r="J148" s="43">
        <v>68</v>
      </c>
      <c r="K148" s="43"/>
      <c r="L148" s="43"/>
      <c r="M148" s="43"/>
      <c r="N148" s="43">
        <f>SUM(J148:M148)</f>
        <v>68</v>
      </c>
      <c r="O148" s="43"/>
      <c r="P148" s="43">
        <v>165</v>
      </c>
      <c r="Q148" s="43"/>
      <c r="R148" s="43"/>
      <c r="S148" s="43"/>
      <c r="T148" s="43">
        <f>SUM(P148:S148)</f>
        <v>165</v>
      </c>
    </row>
    <row r="149" spans="1:20" ht="14.25">
      <c r="A149" s="32"/>
      <c r="B149" s="40" t="s">
        <v>1897</v>
      </c>
      <c r="C149" s="34"/>
      <c r="D149" s="42"/>
      <c r="E149" s="42"/>
      <c r="F149" s="42"/>
      <c r="G149" s="42"/>
      <c r="H149" s="42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1:20" ht="27.75">
      <c r="A150" s="115" t="s">
        <v>2219</v>
      </c>
      <c r="B150" s="38" t="s">
        <v>1898</v>
      </c>
      <c r="C150" s="34"/>
      <c r="D150" s="42">
        <v>1035.1</v>
      </c>
      <c r="E150" s="42"/>
      <c r="F150" s="42"/>
      <c r="G150" s="42"/>
      <c r="H150" s="42">
        <f>SUM(D150:G150)</f>
        <v>1035.1</v>
      </c>
      <c r="I150" s="43"/>
      <c r="J150" s="43">
        <v>29</v>
      </c>
      <c r="K150" s="43"/>
      <c r="L150" s="43"/>
      <c r="M150" s="43"/>
      <c r="N150" s="43">
        <f>SUM(J150:M150)</f>
        <v>29</v>
      </c>
      <c r="O150" s="43"/>
      <c r="P150" s="43">
        <v>74</v>
      </c>
      <c r="Q150" s="43"/>
      <c r="R150" s="43"/>
      <c r="S150" s="43"/>
      <c r="T150" s="43">
        <f>SUM(P150:S150)</f>
        <v>74</v>
      </c>
    </row>
    <row r="151" spans="1:20" ht="27.75">
      <c r="A151" s="115" t="s">
        <v>850</v>
      </c>
      <c r="B151" s="38" t="s">
        <v>1899</v>
      </c>
      <c r="C151" s="34"/>
      <c r="D151" s="42">
        <v>1714.1</v>
      </c>
      <c r="E151" s="42"/>
      <c r="F151" s="42"/>
      <c r="G151" s="42"/>
      <c r="H151" s="42">
        <f>SUM(D151:G151)</f>
        <v>1714.1</v>
      </c>
      <c r="I151" s="43"/>
      <c r="J151" s="43">
        <v>39</v>
      </c>
      <c r="K151" s="43"/>
      <c r="L151" s="43"/>
      <c r="M151" s="43"/>
      <c r="N151" s="43">
        <f>SUM(J151:M151)</f>
        <v>39</v>
      </c>
      <c r="O151" s="43"/>
      <c r="P151" s="43">
        <v>107</v>
      </c>
      <c r="Q151" s="43"/>
      <c r="R151" s="43"/>
      <c r="S151" s="43"/>
      <c r="T151" s="43">
        <f>SUM(P151:S151)</f>
        <v>107</v>
      </c>
    </row>
    <row r="152" spans="1:20" ht="14.25">
      <c r="A152" s="32"/>
      <c r="B152" s="40" t="s">
        <v>1975</v>
      </c>
      <c r="C152" s="34"/>
      <c r="D152" s="42"/>
      <c r="E152" s="42"/>
      <c r="F152" s="42"/>
      <c r="G152" s="42"/>
      <c r="H152" s="42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spans="1:20" ht="27.75">
      <c r="A153" s="115" t="s">
        <v>1724</v>
      </c>
      <c r="B153" s="38" t="s">
        <v>1256</v>
      </c>
      <c r="C153" s="34"/>
      <c r="D153" s="42">
        <v>1041.51</v>
      </c>
      <c r="E153" s="42"/>
      <c r="F153" s="42"/>
      <c r="G153" s="42"/>
      <c r="H153" s="42">
        <f>SUM(D153:G153)</f>
        <v>1041.51</v>
      </c>
      <c r="I153" s="43"/>
      <c r="J153" s="43">
        <v>28</v>
      </c>
      <c r="K153" s="43"/>
      <c r="L153" s="43"/>
      <c r="M153" s="43"/>
      <c r="N153" s="43">
        <f>SUM(J153:M153)</f>
        <v>28</v>
      </c>
      <c r="O153" s="43"/>
      <c r="P153" s="43">
        <v>56</v>
      </c>
      <c r="Q153" s="43"/>
      <c r="R153" s="43"/>
      <c r="S153" s="43"/>
      <c r="T153" s="43">
        <f>SUM(P153:S153)</f>
        <v>56</v>
      </c>
    </row>
    <row r="154" spans="1:20" ht="27.75">
      <c r="A154" s="115" t="s">
        <v>2217</v>
      </c>
      <c r="B154" s="38" t="s">
        <v>1011</v>
      </c>
      <c r="C154" s="34"/>
      <c r="D154" s="42">
        <v>840.54</v>
      </c>
      <c r="E154" s="42"/>
      <c r="F154" s="42"/>
      <c r="G154" s="42"/>
      <c r="H154" s="42">
        <f>SUM(D154:G154)</f>
        <v>840.54</v>
      </c>
      <c r="I154" s="43"/>
      <c r="J154" s="43">
        <v>20</v>
      </c>
      <c r="K154" s="43"/>
      <c r="L154" s="43"/>
      <c r="M154" s="43"/>
      <c r="N154" s="43">
        <f>SUM(J154:M154)</f>
        <v>20</v>
      </c>
      <c r="O154" s="43"/>
      <c r="P154" s="43">
        <v>45</v>
      </c>
      <c r="Q154" s="43"/>
      <c r="R154" s="43"/>
      <c r="S154" s="43"/>
      <c r="T154" s="43">
        <f>SUM(P154:S154)</f>
        <v>45</v>
      </c>
    </row>
    <row r="155" spans="1:20" ht="27.75">
      <c r="A155" s="115" t="s">
        <v>1723</v>
      </c>
      <c r="B155" s="38" t="s">
        <v>1988</v>
      </c>
      <c r="C155" s="34"/>
      <c r="D155" s="42">
        <v>444.8</v>
      </c>
      <c r="E155" s="42"/>
      <c r="F155" s="42"/>
      <c r="G155" s="42"/>
      <c r="H155" s="42">
        <f>SUM(D155:G155)</f>
        <v>444.8</v>
      </c>
      <c r="I155" s="43"/>
      <c r="J155" s="43">
        <v>15</v>
      </c>
      <c r="K155" s="43"/>
      <c r="L155" s="43"/>
      <c r="M155" s="43"/>
      <c r="N155" s="43">
        <f>SUM(J155:M155)</f>
        <v>15</v>
      </c>
      <c r="O155" s="43"/>
      <c r="P155" s="43">
        <v>33</v>
      </c>
      <c r="Q155" s="43"/>
      <c r="R155" s="43"/>
      <c r="S155" s="43"/>
      <c r="T155" s="43">
        <f>SUM(P155:S155)</f>
        <v>33</v>
      </c>
    </row>
    <row r="156" spans="1:20" ht="14.25">
      <c r="A156" s="32"/>
      <c r="B156" s="40" t="s">
        <v>1991</v>
      </c>
      <c r="C156" s="34"/>
      <c r="D156" s="42"/>
      <c r="E156" s="42"/>
      <c r="F156" s="42"/>
      <c r="G156" s="42"/>
      <c r="H156" s="42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  <row r="157" spans="1:20" ht="27.75">
      <c r="A157" s="115" t="s">
        <v>1530</v>
      </c>
      <c r="B157" s="38" t="s">
        <v>1992</v>
      </c>
      <c r="C157" s="34"/>
      <c r="D157" s="42">
        <v>1308.1</v>
      </c>
      <c r="E157" s="42"/>
      <c r="F157" s="42"/>
      <c r="G157" s="42"/>
      <c r="H157" s="42">
        <f>SUM(D157:G157)</f>
        <v>1308.1</v>
      </c>
      <c r="I157" s="43"/>
      <c r="J157" s="43">
        <v>38</v>
      </c>
      <c r="K157" s="43"/>
      <c r="L157" s="43"/>
      <c r="M157" s="43"/>
      <c r="N157" s="43">
        <f>SUM(J157:M157)</f>
        <v>38</v>
      </c>
      <c r="O157" s="43"/>
      <c r="P157" s="43">
        <v>117</v>
      </c>
      <c r="Q157" s="43"/>
      <c r="R157" s="43"/>
      <c r="S157" s="43"/>
      <c r="T157" s="43">
        <f>SUM(P157:S157)</f>
        <v>117</v>
      </c>
    </row>
    <row r="158" spans="1:20" ht="14.25">
      <c r="A158" s="32"/>
      <c r="B158" s="40" t="s">
        <v>1835</v>
      </c>
      <c r="C158" s="34"/>
      <c r="D158" s="42"/>
      <c r="E158" s="42"/>
      <c r="F158" s="42"/>
      <c r="G158" s="42"/>
      <c r="H158" s="42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spans="1:20" ht="27.75">
      <c r="A159" s="115" t="s">
        <v>1528</v>
      </c>
      <c r="B159" s="38" t="s">
        <v>1836</v>
      </c>
      <c r="C159" s="34"/>
      <c r="D159" s="42">
        <v>750.2</v>
      </c>
      <c r="E159" s="42"/>
      <c r="F159" s="42"/>
      <c r="G159" s="42"/>
      <c r="H159" s="42">
        <f>SUM(D159:G159)</f>
        <v>750.2</v>
      </c>
      <c r="I159" s="43"/>
      <c r="J159" s="43">
        <v>18</v>
      </c>
      <c r="K159" s="43"/>
      <c r="L159" s="43"/>
      <c r="M159" s="43"/>
      <c r="N159" s="43">
        <f>SUM(J159:M159)</f>
        <v>18</v>
      </c>
      <c r="O159" s="43"/>
      <c r="P159" s="43">
        <v>36</v>
      </c>
      <c r="Q159" s="43"/>
      <c r="R159" s="43"/>
      <c r="S159" s="43"/>
      <c r="T159" s="43">
        <f>SUM(P159:S159)</f>
        <v>36</v>
      </c>
    </row>
    <row r="160" spans="1:20" ht="27.75">
      <c r="A160" s="115" t="s">
        <v>1529</v>
      </c>
      <c r="B160" s="38" t="s">
        <v>207</v>
      </c>
      <c r="C160" s="34"/>
      <c r="D160" s="42">
        <v>1040.7</v>
      </c>
      <c r="E160" s="42"/>
      <c r="F160" s="42"/>
      <c r="G160" s="42"/>
      <c r="H160" s="42">
        <f>SUM(D160:G160)</f>
        <v>1040.7</v>
      </c>
      <c r="I160" s="43"/>
      <c r="J160" s="43">
        <v>31</v>
      </c>
      <c r="K160" s="43"/>
      <c r="L160" s="43"/>
      <c r="M160" s="43"/>
      <c r="N160" s="43">
        <f>SUM(J160:M160)</f>
        <v>31</v>
      </c>
      <c r="O160" s="43"/>
      <c r="P160" s="43">
        <v>109</v>
      </c>
      <c r="Q160" s="43"/>
      <c r="R160" s="43"/>
      <c r="S160" s="43"/>
      <c r="T160" s="43">
        <f>SUM(P160:S160)</f>
        <v>109</v>
      </c>
    </row>
    <row r="161" spans="1:20" ht="14.25">
      <c r="A161" s="32"/>
      <c r="B161" s="40" t="s">
        <v>1973</v>
      </c>
      <c r="C161" s="34"/>
      <c r="D161" s="42"/>
      <c r="E161" s="42"/>
      <c r="F161" s="42"/>
      <c r="G161" s="42"/>
      <c r="H161" s="42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spans="1:20" ht="27.75">
      <c r="A162" s="115" t="s">
        <v>1727</v>
      </c>
      <c r="B162" s="38" t="s">
        <v>1974</v>
      </c>
      <c r="C162" s="34"/>
      <c r="D162" s="42">
        <v>2228.4</v>
      </c>
      <c r="E162" s="42"/>
      <c r="F162" s="42"/>
      <c r="G162" s="42"/>
      <c r="H162" s="42">
        <f>SUM(D162:G162)</f>
        <v>2228.4</v>
      </c>
      <c r="I162" s="43"/>
      <c r="J162" s="43">
        <v>66</v>
      </c>
      <c r="K162" s="43"/>
      <c r="L162" s="43"/>
      <c r="M162" s="43"/>
      <c r="N162" s="43">
        <f>SUM(J162:M162)</f>
        <v>66</v>
      </c>
      <c r="O162" s="43"/>
      <c r="P162" s="43">
        <v>157</v>
      </c>
      <c r="Q162" s="43"/>
      <c r="R162" s="43"/>
      <c r="S162" s="43"/>
      <c r="T162" s="43">
        <f>SUM(P162:S162)</f>
        <v>157</v>
      </c>
    </row>
    <row r="163" spans="1:20" ht="14.25">
      <c r="A163" s="32"/>
      <c r="B163" s="40" t="s">
        <v>1900</v>
      </c>
      <c r="C163" s="34"/>
      <c r="D163" s="42"/>
      <c r="E163" s="42"/>
      <c r="F163" s="42"/>
      <c r="G163" s="42"/>
      <c r="H163" s="42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ht="27.75">
      <c r="A164" s="115" t="s">
        <v>1726</v>
      </c>
      <c r="B164" s="39" t="s">
        <v>1250</v>
      </c>
      <c r="C164" s="34"/>
      <c r="D164" s="42">
        <v>4055.6</v>
      </c>
      <c r="E164" s="42"/>
      <c r="F164" s="42"/>
      <c r="G164" s="42"/>
      <c r="H164" s="42">
        <f>SUM(D164:G164)</f>
        <v>4055.6</v>
      </c>
      <c r="I164" s="43"/>
      <c r="J164" s="43">
        <v>96</v>
      </c>
      <c r="K164" s="43"/>
      <c r="L164" s="43"/>
      <c r="M164" s="43"/>
      <c r="N164" s="43">
        <f>SUM(J164:M164)</f>
        <v>96</v>
      </c>
      <c r="O164" s="43"/>
      <c r="P164" s="43">
        <v>248</v>
      </c>
      <c r="Q164" s="43"/>
      <c r="R164" s="43"/>
      <c r="S164" s="43"/>
      <c r="T164" s="43">
        <f>SUM(P164:S164)</f>
        <v>248</v>
      </c>
    </row>
    <row r="165" spans="1:20" ht="27.75">
      <c r="A165" s="115" t="s">
        <v>1725</v>
      </c>
      <c r="B165" s="39" t="s">
        <v>1418</v>
      </c>
      <c r="C165" s="34"/>
      <c r="D165" s="42">
        <v>2110.36</v>
      </c>
      <c r="E165" s="42"/>
      <c r="F165" s="42"/>
      <c r="G165" s="42"/>
      <c r="H165" s="42">
        <f>SUM(D165:G165)</f>
        <v>2110.36</v>
      </c>
      <c r="I165" s="43"/>
      <c r="J165" s="43">
        <v>48</v>
      </c>
      <c r="K165" s="43"/>
      <c r="L165" s="43"/>
      <c r="M165" s="43"/>
      <c r="N165" s="43">
        <f>SUM(J165:M165)</f>
        <v>48</v>
      </c>
      <c r="O165" s="43"/>
      <c r="P165" s="43">
        <v>108</v>
      </c>
      <c r="Q165" s="43"/>
      <c r="R165" s="43"/>
      <c r="S165" s="43"/>
      <c r="T165" s="43">
        <f>SUM(P165:S165)</f>
        <v>108</v>
      </c>
    </row>
    <row r="166" spans="1:20" ht="14.25">
      <c r="A166" s="32"/>
      <c r="B166" s="40" t="s">
        <v>2000</v>
      </c>
      <c r="C166" s="34"/>
      <c r="D166" s="42"/>
      <c r="E166" s="42"/>
      <c r="F166" s="42"/>
      <c r="G166" s="42"/>
      <c r="H166" s="42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7.75">
      <c r="A167" s="115" t="s">
        <v>1526</v>
      </c>
      <c r="B167" s="38" t="s">
        <v>1904</v>
      </c>
      <c r="C167" s="34"/>
      <c r="D167" s="42">
        <v>1776.09</v>
      </c>
      <c r="E167" s="42"/>
      <c r="F167" s="42"/>
      <c r="G167" s="42"/>
      <c r="H167" s="42">
        <f>SUM(D167:G167)</f>
        <v>1776.09</v>
      </c>
      <c r="I167" s="43"/>
      <c r="J167" s="43">
        <v>48</v>
      </c>
      <c r="K167" s="43"/>
      <c r="L167" s="43"/>
      <c r="M167" s="43"/>
      <c r="N167" s="43">
        <f>SUM(J167:M167)</f>
        <v>48</v>
      </c>
      <c r="O167" s="43"/>
      <c r="P167" s="43">
        <v>124</v>
      </c>
      <c r="Q167" s="43"/>
      <c r="R167" s="43"/>
      <c r="S167" s="43"/>
      <c r="T167" s="43">
        <f>SUM(P167:S167)</f>
        <v>124</v>
      </c>
    </row>
    <row r="168" spans="1:20" ht="14.25">
      <c r="A168" s="32"/>
      <c r="B168" s="40" t="s">
        <v>202</v>
      </c>
      <c r="C168" s="34"/>
      <c r="D168" s="42"/>
      <c r="E168" s="42"/>
      <c r="F168" s="42"/>
      <c r="G168" s="42"/>
      <c r="H168" s="42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spans="1:20" ht="27.75">
      <c r="A169" s="115" t="s">
        <v>1525</v>
      </c>
      <c r="B169" s="38" t="s">
        <v>178</v>
      </c>
      <c r="C169" s="34"/>
      <c r="D169" s="42">
        <v>164.89</v>
      </c>
      <c r="E169" s="42"/>
      <c r="F169" s="42"/>
      <c r="G169" s="42"/>
      <c r="H169" s="42">
        <f>SUM(D169:G169)</f>
        <v>164.89</v>
      </c>
      <c r="I169" s="43"/>
      <c r="J169" s="43">
        <v>5</v>
      </c>
      <c r="K169" s="43"/>
      <c r="L169" s="43"/>
      <c r="M169" s="43"/>
      <c r="N169" s="43">
        <f>SUM(J169:M169)</f>
        <v>5</v>
      </c>
      <c r="O169" s="43"/>
      <c r="P169" s="43">
        <v>16</v>
      </c>
      <c r="Q169" s="43"/>
      <c r="R169" s="43"/>
      <c r="S169" s="43"/>
      <c r="T169" s="43">
        <f>SUM(P169:S169)</f>
        <v>16</v>
      </c>
    </row>
    <row r="170" spans="1:20" ht="14.25">
      <c r="A170" s="116"/>
      <c r="B170" s="117" t="s">
        <v>2165</v>
      </c>
      <c r="C170" s="118"/>
      <c r="D170" s="119"/>
      <c r="E170" s="118">
        <f>SUM(E172:E226)</f>
        <v>48754.34</v>
      </c>
      <c r="F170" s="118"/>
      <c r="G170" s="118"/>
      <c r="H170" s="118">
        <f>SUM(H172:H226)</f>
        <v>48754.34</v>
      </c>
      <c r="I170" s="118"/>
      <c r="J170" s="118"/>
      <c r="K170" s="120">
        <f>SUM(K172:K226)</f>
        <v>1249</v>
      </c>
      <c r="L170" s="120"/>
      <c r="M170" s="120"/>
      <c r="N170" s="120">
        <f>SUM(N172:N226)</f>
        <v>1249</v>
      </c>
      <c r="O170" s="118"/>
      <c r="P170" s="118"/>
      <c r="Q170" s="120">
        <f>SUM(Q172:Q226)</f>
        <v>3080</v>
      </c>
      <c r="R170" s="120"/>
      <c r="S170" s="120"/>
      <c r="T170" s="120">
        <f>SUM(T172:T226)</f>
        <v>3080</v>
      </c>
    </row>
    <row r="171" spans="1:20" ht="14.25">
      <c r="A171" s="115"/>
      <c r="B171" s="38" t="s">
        <v>24</v>
      </c>
      <c r="C171" s="41"/>
      <c r="D171" s="36"/>
      <c r="E171" s="36"/>
      <c r="F171" s="36"/>
      <c r="G171" s="36"/>
      <c r="H171" s="36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27.75">
      <c r="A172" s="115" t="s">
        <v>1903</v>
      </c>
      <c r="B172" s="38" t="s">
        <v>1311</v>
      </c>
      <c r="C172" s="34"/>
      <c r="D172" s="42"/>
      <c r="E172" s="42">
        <v>1421.5</v>
      </c>
      <c r="F172" s="42"/>
      <c r="G172" s="42"/>
      <c r="H172" s="42">
        <f>SUM(D172:G172)</f>
        <v>1421.5</v>
      </c>
      <c r="I172" s="43"/>
      <c r="J172" s="43"/>
      <c r="K172" s="43">
        <v>32</v>
      </c>
      <c r="L172" s="43"/>
      <c r="M172" s="43"/>
      <c r="N172" s="43">
        <f>SUM(J172:M172)</f>
        <v>32</v>
      </c>
      <c r="O172" s="43"/>
      <c r="P172" s="43"/>
      <c r="Q172" s="43">
        <v>92</v>
      </c>
      <c r="R172" s="43"/>
      <c r="S172" s="43"/>
      <c r="T172" s="43">
        <f>SUM(P172:S172)</f>
        <v>92</v>
      </c>
    </row>
    <row r="173" spans="1:20" ht="14.25">
      <c r="A173" s="115"/>
      <c r="B173" s="40" t="s">
        <v>1527</v>
      </c>
      <c r="C173" s="34"/>
      <c r="D173" s="42"/>
      <c r="E173" s="42"/>
      <c r="F173" s="42"/>
      <c r="G173" s="42"/>
      <c r="H173" s="42"/>
      <c r="I173" s="43"/>
      <c r="J173" s="43"/>
      <c r="K173" s="43"/>
      <c r="L173" s="43"/>
      <c r="M173" s="43"/>
      <c r="N173" s="43">
        <f>SUM(J173:M173)</f>
        <v>0</v>
      </c>
      <c r="O173" s="43"/>
      <c r="P173" s="43"/>
      <c r="Q173" s="43"/>
      <c r="R173" s="43"/>
      <c r="S173" s="43"/>
      <c r="T173" s="43">
        <f>SUM(P173:S173)</f>
        <v>0</v>
      </c>
    </row>
    <row r="174" spans="1:20" ht="27.75">
      <c r="A174" s="115" t="s">
        <v>1520</v>
      </c>
      <c r="B174" s="38" t="s">
        <v>1257</v>
      </c>
      <c r="C174" s="34"/>
      <c r="D174" s="42"/>
      <c r="E174" s="42">
        <v>1271.6</v>
      </c>
      <c r="F174" s="42"/>
      <c r="G174" s="42"/>
      <c r="H174" s="42">
        <f>SUM(D174:G174)</f>
        <v>1271.6</v>
      </c>
      <c r="I174" s="43"/>
      <c r="J174" s="43"/>
      <c r="K174" s="43">
        <v>25</v>
      </c>
      <c r="L174" s="43"/>
      <c r="M174" s="43"/>
      <c r="N174" s="43">
        <f>SUM(J174:M174)</f>
        <v>25</v>
      </c>
      <c r="O174" s="43"/>
      <c r="P174" s="43"/>
      <c r="Q174" s="43">
        <v>67</v>
      </c>
      <c r="R174" s="43"/>
      <c r="S174" s="43"/>
      <c r="T174" s="43">
        <f>SUM(P174:S174)</f>
        <v>67</v>
      </c>
    </row>
    <row r="175" spans="1:20" ht="27.75">
      <c r="A175" s="115" t="s">
        <v>1524</v>
      </c>
      <c r="B175" s="39" t="s">
        <v>1469</v>
      </c>
      <c r="C175" s="34"/>
      <c r="D175" s="42"/>
      <c r="E175" s="42">
        <v>1418.58</v>
      </c>
      <c r="F175" s="42"/>
      <c r="G175" s="42"/>
      <c r="H175" s="42">
        <f>SUM(D175:G175)</f>
        <v>1418.58</v>
      </c>
      <c r="I175" s="43"/>
      <c r="J175" s="43"/>
      <c r="K175" s="43">
        <v>40</v>
      </c>
      <c r="L175" s="43"/>
      <c r="M175" s="43"/>
      <c r="N175" s="43">
        <f>SUM(J175:M175)</f>
        <v>40</v>
      </c>
      <c r="O175" s="43"/>
      <c r="P175" s="43"/>
      <c r="Q175" s="43">
        <v>95</v>
      </c>
      <c r="R175" s="43"/>
      <c r="S175" s="43"/>
      <c r="T175" s="43">
        <f>SUM(P175:S175)</f>
        <v>95</v>
      </c>
    </row>
    <row r="176" spans="1:20" ht="14.25">
      <c r="A176" s="32"/>
      <c r="B176" s="40" t="s">
        <v>25</v>
      </c>
      <c r="C176" s="34"/>
      <c r="D176" s="42"/>
      <c r="E176" s="42"/>
      <c r="F176" s="42"/>
      <c r="G176" s="42"/>
      <c r="H176" s="42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spans="1:20" ht="27.75">
      <c r="A177" s="115" t="s">
        <v>1522</v>
      </c>
      <c r="B177" s="38" t="s">
        <v>2001</v>
      </c>
      <c r="C177" s="34"/>
      <c r="D177" s="42"/>
      <c r="E177" s="42">
        <v>2905.9</v>
      </c>
      <c r="F177" s="42"/>
      <c r="G177" s="42"/>
      <c r="H177" s="42">
        <f>SUM(D177:G177)</f>
        <v>2905.9</v>
      </c>
      <c r="I177" s="43"/>
      <c r="J177" s="43"/>
      <c r="K177" s="43">
        <v>70</v>
      </c>
      <c r="L177" s="43"/>
      <c r="M177" s="43"/>
      <c r="N177" s="43">
        <f>SUM(J177:M177)</f>
        <v>70</v>
      </c>
      <c r="O177" s="43"/>
      <c r="P177" s="43"/>
      <c r="Q177" s="43">
        <v>179</v>
      </c>
      <c r="R177" s="43"/>
      <c r="S177" s="43"/>
      <c r="T177" s="43">
        <f>SUM(P177:S177)</f>
        <v>179</v>
      </c>
    </row>
    <row r="178" spans="1:20" ht="27.75">
      <c r="A178" s="115" t="s">
        <v>2220</v>
      </c>
      <c r="B178" s="38" t="s">
        <v>1356</v>
      </c>
      <c r="C178" s="34"/>
      <c r="D178" s="42"/>
      <c r="E178" s="42">
        <v>1143</v>
      </c>
      <c r="F178" s="42"/>
      <c r="G178" s="42"/>
      <c r="H178" s="42">
        <f>SUM(D178:G178)</f>
        <v>1143</v>
      </c>
      <c r="I178" s="43"/>
      <c r="J178" s="43"/>
      <c r="K178" s="43">
        <v>34</v>
      </c>
      <c r="L178" s="43"/>
      <c r="M178" s="43"/>
      <c r="N178" s="43">
        <f>SUM(J178:M178)</f>
        <v>34</v>
      </c>
      <c r="O178" s="43"/>
      <c r="P178" s="43"/>
      <c r="Q178" s="43">
        <v>74</v>
      </c>
      <c r="R178" s="43"/>
      <c r="S178" s="43"/>
      <c r="T178" s="43">
        <f>SUM(P178:S178)</f>
        <v>74</v>
      </c>
    </row>
    <row r="179" spans="1:20" ht="27.75">
      <c r="A179" s="115" t="s">
        <v>1731</v>
      </c>
      <c r="B179" s="39" t="s">
        <v>2153</v>
      </c>
      <c r="C179" s="34"/>
      <c r="D179" s="42"/>
      <c r="E179" s="42">
        <v>47.6</v>
      </c>
      <c r="F179" s="42"/>
      <c r="G179" s="42"/>
      <c r="H179" s="42">
        <f>SUM(D179:G179)</f>
        <v>47.6</v>
      </c>
      <c r="I179" s="43"/>
      <c r="J179" s="43"/>
      <c r="K179" s="43">
        <v>1</v>
      </c>
      <c r="L179" s="43"/>
      <c r="M179" s="43"/>
      <c r="N179" s="43">
        <f>SUM(J179:M179)</f>
        <v>1</v>
      </c>
      <c r="O179" s="43"/>
      <c r="P179" s="43"/>
      <c r="Q179" s="43">
        <v>1</v>
      </c>
      <c r="R179" s="43"/>
      <c r="S179" s="43"/>
      <c r="T179" s="43">
        <f>SUM(P179:S179)</f>
        <v>1</v>
      </c>
    </row>
    <row r="180" spans="1:20" ht="27.75">
      <c r="A180" s="115" t="s">
        <v>1518</v>
      </c>
      <c r="B180" s="38" t="s">
        <v>2221</v>
      </c>
      <c r="C180" s="34"/>
      <c r="D180" s="42"/>
      <c r="E180" s="42">
        <v>2607.28</v>
      </c>
      <c r="F180" s="42"/>
      <c r="G180" s="42"/>
      <c r="H180" s="42">
        <f>SUM(D180:G180)</f>
        <v>2607.28</v>
      </c>
      <c r="I180" s="43"/>
      <c r="J180" s="43"/>
      <c r="K180" s="43">
        <v>52</v>
      </c>
      <c r="L180" s="43"/>
      <c r="M180" s="43"/>
      <c r="N180" s="43">
        <f>SUM(J180:M180)</f>
        <v>52</v>
      </c>
      <c r="O180" s="43"/>
      <c r="P180" s="43"/>
      <c r="Q180" s="43">
        <v>143</v>
      </c>
      <c r="R180" s="43"/>
      <c r="S180" s="43"/>
      <c r="T180" s="43">
        <f>SUM(P180:S180)</f>
        <v>143</v>
      </c>
    </row>
    <row r="181" spans="1:20" ht="14.25">
      <c r="A181" s="32"/>
      <c r="B181" s="38" t="s">
        <v>854</v>
      </c>
      <c r="C181" s="34"/>
      <c r="D181" s="42"/>
      <c r="E181" s="42"/>
      <c r="F181" s="42"/>
      <c r="G181" s="42"/>
      <c r="H181" s="42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spans="1:20" ht="27.75">
      <c r="A182" s="115" t="s">
        <v>1523</v>
      </c>
      <c r="B182" s="38" t="s">
        <v>1295</v>
      </c>
      <c r="C182" s="34"/>
      <c r="D182" s="42"/>
      <c r="E182" s="42">
        <v>5209.2</v>
      </c>
      <c r="F182" s="42"/>
      <c r="G182" s="42"/>
      <c r="H182" s="42">
        <f aca="true" t="shared" si="6" ref="H182:H187">SUM(D182:G182)</f>
        <v>5209.2</v>
      </c>
      <c r="I182" s="43"/>
      <c r="J182" s="43"/>
      <c r="K182" s="43">
        <v>117</v>
      </c>
      <c r="L182" s="43"/>
      <c r="M182" s="43"/>
      <c r="N182" s="43">
        <f aca="true" t="shared" si="7" ref="N182:N187">SUM(J182:M182)</f>
        <v>117</v>
      </c>
      <c r="O182" s="43"/>
      <c r="P182" s="43"/>
      <c r="Q182" s="43">
        <v>273</v>
      </c>
      <c r="R182" s="43"/>
      <c r="S182" s="43"/>
      <c r="T182" s="43">
        <f aca="true" t="shared" si="8" ref="T182:T187">SUM(P182:S182)</f>
        <v>273</v>
      </c>
    </row>
    <row r="183" spans="1:20" ht="27.75">
      <c r="A183" s="115" t="s">
        <v>1730</v>
      </c>
      <c r="B183" s="38" t="s">
        <v>240</v>
      </c>
      <c r="C183" s="34"/>
      <c r="D183" s="42"/>
      <c r="E183" s="42">
        <v>1803.27</v>
      </c>
      <c r="F183" s="42"/>
      <c r="G183" s="42"/>
      <c r="H183" s="42">
        <f t="shared" si="6"/>
        <v>1803.27</v>
      </c>
      <c r="I183" s="43"/>
      <c r="J183" s="43"/>
      <c r="K183" s="43">
        <v>53</v>
      </c>
      <c r="L183" s="43"/>
      <c r="M183" s="43"/>
      <c r="N183" s="43">
        <f t="shared" si="7"/>
        <v>53</v>
      </c>
      <c r="O183" s="43"/>
      <c r="P183" s="43"/>
      <c r="Q183" s="43">
        <v>128</v>
      </c>
      <c r="R183" s="43"/>
      <c r="S183" s="43"/>
      <c r="T183" s="43">
        <f t="shared" si="8"/>
        <v>128</v>
      </c>
    </row>
    <row r="184" spans="1:20" ht="27.75">
      <c r="A184" s="115" t="s">
        <v>1519</v>
      </c>
      <c r="B184" s="39" t="s">
        <v>1406</v>
      </c>
      <c r="C184" s="34"/>
      <c r="D184" s="42"/>
      <c r="E184" s="42">
        <v>37.7</v>
      </c>
      <c r="F184" s="42"/>
      <c r="G184" s="42"/>
      <c r="H184" s="42">
        <f t="shared" si="6"/>
        <v>37.7</v>
      </c>
      <c r="I184" s="43"/>
      <c r="J184" s="43"/>
      <c r="K184" s="43">
        <v>1</v>
      </c>
      <c r="L184" s="43"/>
      <c r="M184" s="43"/>
      <c r="N184" s="43">
        <f t="shared" si="7"/>
        <v>1</v>
      </c>
      <c r="O184" s="43"/>
      <c r="P184" s="43"/>
      <c r="Q184" s="43">
        <v>3</v>
      </c>
      <c r="R184" s="43"/>
      <c r="S184" s="43"/>
      <c r="T184" s="43">
        <f t="shared" si="8"/>
        <v>3</v>
      </c>
    </row>
    <row r="185" spans="1:20" ht="27.75">
      <c r="A185" s="115" t="s">
        <v>1521</v>
      </c>
      <c r="B185" s="40" t="s">
        <v>983</v>
      </c>
      <c r="C185" s="34"/>
      <c r="D185" s="42"/>
      <c r="E185" s="42">
        <v>2242.3</v>
      </c>
      <c r="F185" s="42"/>
      <c r="G185" s="42"/>
      <c r="H185" s="42">
        <f t="shared" si="6"/>
        <v>2242.3</v>
      </c>
      <c r="I185" s="43"/>
      <c r="J185" s="43"/>
      <c r="K185" s="43">
        <v>64</v>
      </c>
      <c r="L185" s="43"/>
      <c r="M185" s="43"/>
      <c r="N185" s="43">
        <f t="shared" si="7"/>
        <v>64</v>
      </c>
      <c r="O185" s="43"/>
      <c r="P185" s="43"/>
      <c r="Q185" s="43">
        <v>168</v>
      </c>
      <c r="R185" s="43"/>
      <c r="S185" s="43"/>
      <c r="T185" s="43">
        <f t="shared" si="8"/>
        <v>168</v>
      </c>
    </row>
    <row r="186" spans="1:20" ht="27.75">
      <c r="A186" s="115" t="s">
        <v>1729</v>
      </c>
      <c r="B186" s="39" t="s">
        <v>1413</v>
      </c>
      <c r="C186" s="34"/>
      <c r="D186" s="42"/>
      <c r="E186" s="42">
        <v>220.4</v>
      </c>
      <c r="F186" s="42"/>
      <c r="G186" s="42"/>
      <c r="H186" s="42">
        <f t="shared" si="6"/>
        <v>220.4</v>
      </c>
      <c r="I186" s="43"/>
      <c r="J186" s="43"/>
      <c r="K186" s="43">
        <v>4</v>
      </c>
      <c r="L186" s="43"/>
      <c r="M186" s="43"/>
      <c r="N186" s="43">
        <f t="shared" si="7"/>
        <v>4</v>
      </c>
      <c r="O186" s="43"/>
      <c r="P186" s="43"/>
      <c r="Q186" s="43">
        <v>9</v>
      </c>
      <c r="R186" s="43"/>
      <c r="S186" s="43"/>
      <c r="T186" s="43">
        <f t="shared" si="8"/>
        <v>9</v>
      </c>
    </row>
    <row r="187" spans="1:20" ht="27.75">
      <c r="A187" s="115" t="s">
        <v>1728</v>
      </c>
      <c r="B187" s="39" t="s">
        <v>1536</v>
      </c>
      <c r="C187" s="34"/>
      <c r="D187" s="42"/>
      <c r="E187" s="42">
        <v>53.1</v>
      </c>
      <c r="F187" s="42"/>
      <c r="G187" s="42"/>
      <c r="H187" s="42">
        <f t="shared" si="6"/>
        <v>53.1</v>
      </c>
      <c r="I187" s="43"/>
      <c r="J187" s="43"/>
      <c r="K187" s="43">
        <v>2</v>
      </c>
      <c r="L187" s="43"/>
      <c r="M187" s="43"/>
      <c r="N187" s="43">
        <f t="shared" si="7"/>
        <v>2</v>
      </c>
      <c r="O187" s="43"/>
      <c r="P187" s="43"/>
      <c r="Q187" s="43">
        <v>7</v>
      </c>
      <c r="R187" s="43"/>
      <c r="S187" s="43"/>
      <c r="T187" s="43">
        <f t="shared" si="8"/>
        <v>7</v>
      </c>
    </row>
    <row r="188" spans="1:20" ht="14.25">
      <c r="A188" s="32"/>
      <c r="B188" s="40" t="s">
        <v>133</v>
      </c>
      <c r="C188" s="34"/>
      <c r="D188" s="42"/>
      <c r="E188" s="42"/>
      <c r="F188" s="42"/>
      <c r="G188" s="42"/>
      <c r="H188" s="42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spans="1:20" ht="27.75">
      <c r="A189" s="115" t="s">
        <v>2218</v>
      </c>
      <c r="B189" s="38" t="s">
        <v>1296</v>
      </c>
      <c r="C189" s="34"/>
      <c r="D189" s="42"/>
      <c r="E189" s="42">
        <v>3395.23</v>
      </c>
      <c r="F189" s="42"/>
      <c r="G189" s="42"/>
      <c r="H189" s="42">
        <f>SUM(D189:G189)</f>
        <v>3395.23</v>
      </c>
      <c r="I189" s="43"/>
      <c r="J189" s="43"/>
      <c r="K189" s="43">
        <v>82</v>
      </c>
      <c r="L189" s="43"/>
      <c r="M189" s="43"/>
      <c r="N189" s="43">
        <f>SUM(J189:M189)</f>
        <v>82</v>
      </c>
      <c r="O189" s="43"/>
      <c r="P189" s="43"/>
      <c r="Q189" s="43">
        <v>211</v>
      </c>
      <c r="R189" s="43"/>
      <c r="S189" s="43"/>
      <c r="T189" s="43">
        <f>SUM(P189:S189)</f>
        <v>211</v>
      </c>
    </row>
    <row r="190" spans="1:20" ht="27.75">
      <c r="A190" s="115" t="s">
        <v>2219</v>
      </c>
      <c r="B190" s="39" t="s">
        <v>2266</v>
      </c>
      <c r="C190" s="34"/>
      <c r="D190" s="42"/>
      <c r="E190" s="42">
        <v>41.25</v>
      </c>
      <c r="F190" s="42"/>
      <c r="G190" s="42"/>
      <c r="H190" s="42">
        <f>SUM(D190:G190)</f>
        <v>41.25</v>
      </c>
      <c r="I190" s="43"/>
      <c r="J190" s="43"/>
      <c r="K190" s="43">
        <v>1</v>
      </c>
      <c r="L190" s="43"/>
      <c r="M190" s="43"/>
      <c r="N190" s="43">
        <f>SUM(J190:M190)</f>
        <v>1</v>
      </c>
      <c r="O190" s="43"/>
      <c r="P190" s="43"/>
      <c r="Q190" s="43">
        <v>1</v>
      </c>
      <c r="R190" s="43"/>
      <c r="S190" s="43"/>
      <c r="T190" s="43">
        <f>SUM(P190:S190)</f>
        <v>1</v>
      </c>
    </row>
    <row r="191" spans="1:20" ht="27.75">
      <c r="A191" s="115" t="s">
        <v>850</v>
      </c>
      <c r="B191" s="39" t="s">
        <v>1384</v>
      </c>
      <c r="C191" s="34"/>
      <c r="D191" s="42"/>
      <c r="E191" s="42">
        <v>1745.63</v>
      </c>
      <c r="F191" s="42"/>
      <c r="G191" s="42"/>
      <c r="H191" s="42">
        <f>SUM(D191:G191)</f>
        <v>1745.63</v>
      </c>
      <c r="I191" s="43"/>
      <c r="J191" s="43"/>
      <c r="K191" s="43">
        <v>39</v>
      </c>
      <c r="L191" s="43"/>
      <c r="M191" s="43"/>
      <c r="N191" s="43">
        <f>SUM(J191:M191)</f>
        <v>39</v>
      </c>
      <c r="O191" s="43"/>
      <c r="P191" s="43"/>
      <c r="Q191" s="43">
        <v>95</v>
      </c>
      <c r="R191" s="43"/>
      <c r="S191" s="43"/>
      <c r="T191" s="43">
        <f>SUM(P191:S191)</f>
        <v>95</v>
      </c>
    </row>
    <row r="192" spans="1:20" ht="14.25">
      <c r="A192" s="32"/>
      <c r="B192" s="40" t="s">
        <v>132</v>
      </c>
      <c r="C192" s="34"/>
      <c r="D192" s="42"/>
      <c r="E192" s="42"/>
      <c r="F192" s="42"/>
      <c r="G192" s="42"/>
      <c r="H192" s="42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spans="1:20" ht="27.75">
      <c r="A193" s="115" t="s">
        <v>1724</v>
      </c>
      <c r="B193" s="38" t="s">
        <v>1894</v>
      </c>
      <c r="C193" s="34"/>
      <c r="D193" s="42"/>
      <c r="E193" s="42">
        <v>2632.55</v>
      </c>
      <c r="F193" s="42"/>
      <c r="G193" s="42"/>
      <c r="H193" s="42">
        <f>SUM(D193:G193)</f>
        <v>2632.55</v>
      </c>
      <c r="I193" s="43"/>
      <c r="J193" s="43"/>
      <c r="K193" s="43">
        <v>64</v>
      </c>
      <c r="L193" s="43"/>
      <c r="M193" s="43"/>
      <c r="N193" s="43">
        <f>SUM(J193:M193)</f>
        <v>64</v>
      </c>
      <c r="O193" s="43"/>
      <c r="P193" s="43"/>
      <c r="Q193" s="43">
        <v>172</v>
      </c>
      <c r="R193" s="43"/>
      <c r="S193" s="43"/>
      <c r="T193" s="43">
        <f>SUM(P193:S193)</f>
        <v>172</v>
      </c>
    </row>
    <row r="194" spans="1:20" ht="27.75">
      <c r="A194" s="115" t="s">
        <v>2217</v>
      </c>
      <c r="B194" s="38" t="s">
        <v>1246</v>
      </c>
      <c r="C194" s="34"/>
      <c r="D194" s="42"/>
      <c r="E194" s="42">
        <v>49</v>
      </c>
      <c r="F194" s="42"/>
      <c r="G194" s="42"/>
      <c r="H194" s="42">
        <f>SUM(D194:G194)</f>
        <v>49</v>
      </c>
      <c r="I194" s="43"/>
      <c r="J194" s="43"/>
      <c r="K194" s="43">
        <v>1</v>
      </c>
      <c r="L194" s="43"/>
      <c r="M194" s="43"/>
      <c r="N194" s="43">
        <f>SUM(J194:M194)</f>
        <v>1</v>
      </c>
      <c r="O194" s="43"/>
      <c r="P194" s="43"/>
      <c r="Q194" s="43">
        <v>2</v>
      </c>
      <c r="R194" s="43"/>
      <c r="S194" s="43"/>
      <c r="T194" s="43">
        <f>SUM(P194:S194)</f>
        <v>2</v>
      </c>
    </row>
    <row r="195" spans="1:20" ht="27.75">
      <c r="A195" s="115" t="s">
        <v>1723</v>
      </c>
      <c r="B195" s="39" t="s">
        <v>1565</v>
      </c>
      <c r="C195" s="34"/>
      <c r="D195" s="42"/>
      <c r="E195" s="42">
        <v>38</v>
      </c>
      <c r="F195" s="42"/>
      <c r="G195" s="42"/>
      <c r="H195" s="42">
        <f>SUM(D195:G195)</f>
        <v>38</v>
      </c>
      <c r="I195" s="43"/>
      <c r="J195" s="43"/>
      <c r="K195" s="43">
        <v>1</v>
      </c>
      <c r="L195" s="43"/>
      <c r="M195" s="43"/>
      <c r="N195" s="43">
        <f>SUM(J195:M195)</f>
        <v>1</v>
      </c>
      <c r="O195" s="43"/>
      <c r="P195" s="43"/>
      <c r="Q195" s="43">
        <v>4</v>
      </c>
      <c r="R195" s="43"/>
      <c r="S195" s="43"/>
      <c r="T195" s="43">
        <f>SUM(P195:S195)</f>
        <v>4</v>
      </c>
    </row>
    <row r="196" spans="1:20" ht="14.25">
      <c r="A196" s="32"/>
      <c r="B196" s="40" t="s">
        <v>1975</v>
      </c>
      <c r="C196" s="34"/>
      <c r="D196" s="42"/>
      <c r="E196" s="42"/>
      <c r="F196" s="42"/>
      <c r="G196" s="42"/>
      <c r="H196" s="42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spans="1:20" ht="27.75">
      <c r="A197" s="115" t="s">
        <v>1530</v>
      </c>
      <c r="B197" s="39" t="s">
        <v>1009</v>
      </c>
      <c r="C197" s="34"/>
      <c r="D197" s="42"/>
      <c r="E197" s="42">
        <v>29.6</v>
      </c>
      <c r="G197" s="42"/>
      <c r="H197" s="42">
        <f>SUM(D197:G197)</f>
        <v>29.6</v>
      </c>
      <c r="I197" s="43"/>
      <c r="J197" s="43"/>
      <c r="K197" s="43">
        <v>1</v>
      </c>
      <c r="M197" s="43"/>
      <c r="N197" s="43">
        <f>SUM(J197:M197)</f>
        <v>1</v>
      </c>
      <c r="O197" s="43"/>
      <c r="P197" s="43"/>
      <c r="Q197" s="43">
        <v>1</v>
      </c>
      <c r="S197" s="43"/>
      <c r="T197" s="43">
        <f>SUM(P197:S197)</f>
        <v>1</v>
      </c>
    </row>
    <row r="198" spans="1:20" ht="27.75">
      <c r="A198" s="115" t="s">
        <v>1528</v>
      </c>
      <c r="B198" s="38" t="s">
        <v>1258</v>
      </c>
      <c r="C198" s="34"/>
      <c r="D198" s="42"/>
      <c r="E198" s="42">
        <v>366.5</v>
      </c>
      <c r="F198" s="42"/>
      <c r="G198" s="42"/>
      <c r="H198" s="42">
        <f>SUM(D198:G198)</f>
        <v>366.5</v>
      </c>
      <c r="I198" s="43"/>
      <c r="J198" s="43"/>
      <c r="K198" s="43">
        <v>12</v>
      </c>
      <c r="L198" s="43"/>
      <c r="M198" s="43"/>
      <c r="N198" s="43">
        <f>SUM(J198:M198)</f>
        <v>12</v>
      </c>
      <c r="O198" s="43"/>
      <c r="P198" s="43"/>
      <c r="Q198" s="43">
        <v>18</v>
      </c>
      <c r="R198" s="43"/>
      <c r="S198" s="43"/>
      <c r="T198" s="43">
        <f>SUM(P198:S198)</f>
        <v>18</v>
      </c>
    </row>
    <row r="199" spans="1:20" ht="27.75">
      <c r="A199" s="115" t="s">
        <v>1529</v>
      </c>
      <c r="B199" s="38" t="s">
        <v>1976</v>
      </c>
      <c r="C199" s="34"/>
      <c r="D199" s="42"/>
      <c r="E199" s="42">
        <v>23.6</v>
      </c>
      <c r="F199" s="42"/>
      <c r="G199" s="42"/>
      <c r="H199" s="42">
        <f>SUM(D199:G199)</f>
        <v>23.6</v>
      </c>
      <c r="I199" s="43"/>
      <c r="J199" s="43"/>
      <c r="K199" s="43">
        <v>1</v>
      </c>
      <c r="L199" s="43"/>
      <c r="M199" s="43"/>
      <c r="N199" s="43">
        <f>SUM(J199:M199)</f>
        <v>1</v>
      </c>
      <c r="O199" s="43"/>
      <c r="P199" s="43"/>
      <c r="Q199" s="43">
        <v>3</v>
      </c>
      <c r="R199" s="43"/>
      <c r="S199" s="43"/>
      <c r="T199" s="43">
        <f>SUM(P199:S199)</f>
        <v>3</v>
      </c>
    </row>
    <row r="200" spans="1:20" ht="27.75">
      <c r="A200" s="115" t="s">
        <v>1727</v>
      </c>
      <c r="B200" s="39" t="s">
        <v>2160</v>
      </c>
      <c r="C200" s="34"/>
      <c r="D200" s="42"/>
      <c r="E200" s="42">
        <v>541.7</v>
      </c>
      <c r="F200" s="42"/>
      <c r="G200" s="42"/>
      <c r="H200" s="42">
        <f>SUM(D200:G200)</f>
        <v>541.7</v>
      </c>
      <c r="I200" s="43"/>
      <c r="J200" s="43"/>
      <c r="K200" s="43">
        <v>13</v>
      </c>
      <c r="L200" s="43"/>
      <c r="M200" s="43"/>
      <c r="N200" s="43">
        <f>SUM(J200:M200)</f>
        <v>13</v>
      </c>
      <c r="O200" s="43"/>
      <c r="P200" s="43"/>
      <c r="Q200" s="43">
        <v>30</v>
      </c>
      <c r="R200" s="43"/>
      <c r="S200" s="43"/>
      <c r="T200" s="43">
        <f>SUM(P200:S200)</f>
        <v>30</v>
      </c>
    </row>
    <row r="201" spans="1:20" ht="14.25">
      <c r="A201" s="32"/>
      <c r="B201" s="40" t="s">
        <v>1462</v>
      </c>
      <c r="C201" s="34"/>
      <c r="D201" s="42"/>
      <c r="E201" s="42"/>
      <c r="F201" s="42"/>
      <c r="G201" s="42"/>
      <c r="H201" s="42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spans="1:20" ht="27.75">
      <c r="A202" s="115" t="s">
        <v>1726</v>
      </c>
      <c r="B202" s="38" t="s">
        <v>1657</v>
      </c>
      <c r="C202" s="34"/>
      <c r="D202" s="42"/>
      <c r="E202" s="42">
        <v>33.8</v>
      </c>
      <c r="F202" s="42"/>
      <c r="G202" s="42"/>
      <c r="H202" s="42">
        <f>SUM(D202:G202)</f>
        <v>33.8</v>
      </c>
      <c r="I202" s="43"/>
      <c r="J202" s="43"/>
      <c r="K202" s="43">
        <v>1</v>
      </c>
      <c r="L202" s="43"/>
      <c r="M202" s="43"/>
      <c r="N202" s="43">
        <f>SUM(J202:M202)</f>
        <v>1</v>
      </c>
      <c r="O202" s="43"/>
      <c r="P202" s="43"/>
      <c r="Q202" s="43">
        <v>2</v>
      </c>
      <c r="R202" s="43"/>
      <c r="S202" s="43"/>
      <c r="T202" s="43">
        <f>SUM(P202:S202)</f>
        <v>2</v>
      </c>
    </row>
    <row r="203" spans="1:20" ht="14.25">
      <c r="A203" s="32"/>
      <c r="B203" s="40" t="s">
        <v>1991</v>
      </c>
      <c r="C203" s="34"/>
      <c r="D203" s="42"/>
      <c r="E203" s="42"/>
      <c r="F203" s="42"/>
      <c r="G203" s="42"/>
      <c r="H203" s="42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spans="1:20" ht="27.75">
      <c r="A204" s="115" t="s">
        <v>1725</v>
      </c>
      <c r="B204" s="38" t="s">
        <v>1992</v>
      </c>
      <c r="C204" s="34"/>
      <c r="D204" s="42"/>
      <c r="E204" s="42">
        <v>2467.8</v>
      </c>
      <c r="F204" s="42"/>
      <c r="G204" s="42"/>
      <c r="H204" s="42">
        <f>SUM(D204:G204)</f>
        <v>2467.8</v>
      </c>
      <c r="I204" s="43"/>
      <c r="J204" s="43"/>
      <c r="K204" s="43">
        <v>68</v>
      </c>
      <c r="L204" s="43"/>
      <c r="M204" s="43"/>
      <c r="N204" s="43">
        <f>SUM(J204:M204)</f>
        <v>68</v>
      </c>
      <c r="O204" s="43"/>
      <c r="P204" s="43"/>
      <c r="Q204" s="43">
        <v>150</v>
      </c>
      <c r="R204" s="43"/>
      <c r="S204" s="43"/>
      <c r="T204" s="43">
        <f>SUM(P204:S204)</f>
        <v>150</v>
      </c>
    </row>
    <row r="205" spans="1:20" ht="27.75">
      <c r="A205" s="115" t="s">
        <v>1526</v>
      </c>
      <c r="B205" s="38" t="s">
        <v>1259</v>
      </c>
      <c r="C205" s="34"/>
      <c r="D205" s="42"/>
      <c r="E205" s="42">
        <v>950.8</v>
      </c>
      <c r="F205" s="42"/>
      <c r="G205" s="42"/>
      <c r="H205" s="42">
        <f>SUM(D205:G205)</f>
        <v>950.8</v>
      </c>
      <c r="I205" s="43"/>
      <c r="J205" s="43"/>
      <c r="K205" s="43">
        <v>25</v>
      </c>
      <c r="L205" s="43"/>
      <c r="M205" s="43"/>
      <c r="N205" s="43">
        <f>SUM(J205:M205)</f>
        <v>25</v>
      </c>
      <c r="O205" s="43"/>
      <c r="P205" s="43"/>
      <c r="Q205" s="43">
        <v>61</v>
      </c>
      <c r="R205" s="43"/>
      <c r="S205" s="43"/>
      <c r="T205" s="43">
        <f>SUM(P205:S205)</f>
        <v>61</v>
      </c>
    </row>
    <row r="206" spans="1:20" ht="14.25">
      <c r="A206" s="32"/>
      <c r="B206" s="40" t="s">
        <v>1835</v>
      </c>
      <c r="C206" s="34"/>
      <c r="D206" s="42"/>
      <c r="E206" s="42"/>
      <c r="F206" s="42"/>
      <c r="G206" s="42"/>
      <c r="H206" s="42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spans="1:20" ht="27.75">
      <c r="A207" s="115" t="s">
        <v>1525</v>
      </c>
      <c r="B207" s="38" t="s">
        <v>192</v>
      </c>
      <c r="C207" s="34"/>
      <c r="D207" s="42"/>
      <c r="E207" s="42">
        <v>38.2</v>
      </c>
      <c r="F207" s="42"/>
      <c r="G207" s="42"/>
      <c r="H207" s="42">
        <f>SUM(D207:G207)</f>
        <v>38.2</v>
      </c>
      <c r="I207" s="43"/>
      <c r="J207" s="43"/>
      <c r="K207" s="43">
        <v>1</v>
      </c>
      <c r="L207" s="43"/>
      <c r="M207" s="43"/>
      <c r="N207" s="43">
        <f>SUM(J207:M207)</f>
        <v>1</v>
      </c>
      <c r="O207" s="43"/>
      <c r="P207" s="43"/>
      <c r="Q207" s="43">
        <v>2</v>
      </c>
      <c r="R207" s="43"/>
      <c r="S207" s="43"/>
      <c r="T207" s="43">
        <f>SUM(P207:S207)</f>
        <v>2</v>
      </c>
    </row>
    <row r="208" spans="1:20" ht="27.75">
      <c r="A208" s="115" t="s">
        <v>2222</v>
      </c>
      <c r="B208" s="39" t="s">
        <v>2264</v>
      </c>
      <c r="C208" s="34"/>
      <c r="D208" s="42"/>
      <c r="E208" s="42">
        <v>47.1</v>
      </c>
      <c r="F208" s="42"/>
      <c r="G208" s="42"/>
      <c r="H208" s="42">
        <f>SUM(D208:G208)</f>
        <v>47.1</v>
      </c>
      <c r="I208" s="43"/>
      <c r="J208" s="43"/>
      <c r="K208" s="43">
        <v>1</v>
      </c>
      <c r="L208" s="43"/>
      <c r="M208" s="43"/>
      <c r="N208" s="43">
        <f>SUM(J208:M208)</f>
        <v>1</v>
      </c>
      <c r="O208" s="43"/>
      <c r="P208" s="43"/>
      <c r="Q208" s="43">
        <v>1</v>
      </c>
      <c r="R208" s="43"/>
      <c r="S208" s="43"/>
      <c r="T208" s="43">
        <f>SUM(P208:S208)</f>
        <v>1</v>
      </c>
    </row>
    <row r="209" spans="1:20" ht="27.75">
      <c r="A209" s="115" t="s">
        <v>851</v>
      </c>
      <c r="B209" s="38" t="s">
        <v>1369</v>
      </c>
      <c r="C209" s="34"/>
      <c r="D209" s="42"/>
      <c r="E209" s="42">
        <v>50.2</v>
      </c>
      <c r="F209" s="42"/>
      <c r="G209" s="42"/>
      <c r="H209" s="42">
        <f>SUM(D209:G209)</f>
        <v>50.2</v>
      </c>
      <c r="I209" s="43"/>
      <c r="J209" s="43"/>
      <c r="K209" s="43">
        <v>1</v>
      </c>
      <c r="L209" s="43"/>
      <c r="M209" s="43"/>
      <c r="N209" s="43">
        <f>SUM(J209:M209)</f>
        <v>1</v>
      </c>
      <c r="O209" s="43"/>
      <c r="P209" s="43"/>
      <c r="Q209" s="43">
        <v>4</v>
      </c>
      <c r="R209" s="43"/>
      <c r="S209" s="43"/>
      <c r="T209" s="43">
        <f>SUM(P209:S209)</f>
        <v>4</v>
      </c>
    </row>
    <row r="210" spans="1:20" ht="27.75">
      <c r="A210" s="115" t="s">
        <v>1534</v>
      </c>
      <c r="B210" s="38" t="s">
        <v>1838</v>
      </c>
      <c r="C210" s="34"/>
      <c r="D210" s="42"/>
      <c r="E210" s="42">
        <v>308.5</v>
      </c>
      <c r="F210" s="42"/>
      <c r="G210" s="42"/>
      <c r="H210" s="42">
        <f>SUM(D210:G210)</f>
        <v>308.5</v>
      </c>
      <c r="I210" s="43"/>
      <c r="J210" s="43"/>
      <c r="K210" s="43">
        <v>10</v>
      </c>
      <c r="L210" s="43"/>
      <c r="M210" s="43"/>
      <c r="N210" s="43">
        <f>SUM(J210:M210)</f>
        <v>10</v>
      </c>
      <c r="O210" s="43"/>
      <c r="P210" s="43"/>
      <c r="Q210" s="43">
        <v>29</v>
      </c>
      <c r="R210" s="43"/>
      <c r="S210" s="43"/>
      <c r="T210" s="43">
        <f>SUM(P210:S210)</f>
        <v>29</v>
      </c>
    </row>
    <row r="211" spans="1:20" ht="14.25">
      <c r="A211" s="32"/>
      <c r="B211" s="40" t="s">
        <v>1973</v>
      </c>
      <c r="C211" s="34"/>
      <c r="D211" s="42"/>
      <c r="E211" s="42"/>
      <c r="F211" s="42"/>
      <c r="G211" s="42"/>
      <c r="H211" s="42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spans="1:20" ht="27.75">
      <c r="A212" s="115" t="s">
        <v>1533</v>
      </c>
      <c r="B212" s="38" t="s">
        <v>1974</v>
      </c>
      <c r="C212" s="34"/>
      <c r="D212" s="42"/>
      <c r="E212" s="42">
        <v>1804.22</v>
      </c>
      <c r="F212" s="42"/>
      <c r="G212" s="42"/>
      <c r="H212" s="42">
        <f>SUM(D212:G212)</f>
        <v>1804.22</v>
      </c>
      <c r="I212" s="43"/>
      <c r="J212" s="43"/>
      <c r="K212" s="43">
        <v>56</v>
      </c>
      <c r="L212" s="43"/>
      <c r="M212" s="43"/>
      <c r="N212" s="43">
        <f>SUM(J212:M212)</f>
        <v>56</v>
      </c>
      <c r="O212" s="43"/>
      <c r="P212" s="43"/>
      <c r="Q212" s="43">
        <v>124</v>
      </c>
      <c r="R212" s="43"/>
      <c r="S212" s="43"/>
      <c r="T212" s="43">
        <f>SUM(P212:S212)</f>
        <v>124</v>
      </c>
    </row>
    <row r="213" spans="1:20" ht="27.75">
      <c r="A213" s="115" t="s">
        <v>1532</v>
      </c>
      <c r="B213" s="38" t="s">
        <v>2320</v>
      </c>
      <c r="C213" s="34"/>
      <c r="D213" s="42"/>
      <c r="E213" s="42">
        <v>1483.4</v>
      </c>
      <c r="F213" s="42"/>
      <c r="G213" s="42"/>
      <c r="H213" s="42">
        <f>SUM(D213:G213)</f>
        <v>1483.4</v>
      </c>
      <c r="I213" s="43"/>
      <c r="J213" s="43"/>
      <c r="K213" s="43">
        <v>42</v>
      </c>
      <c r="L213" s="43"/>
      <c r="M213" s="43"/>
      <c r="N213" s="43">
        <f>SUM(J213:M213)</f>
        <v>42</v>
      </c>
      <c r="O213" s="43"/>
      <c r="P213" s="43"/>
      <c r="Q213" s="43">
        <v>92</v>
      </c>
      <c r="R213" s="43"/>
      <c r="S213" s="43"/>
      <c r="T213" s="43">
        <f>SUM(P213:S213)</f>
        <v>92</v>
      </c>
    </row>
    <row r="214" spans="1:20" ht="14.25">
      <c r="A214" s="32"/>
      <c r="B214" s="40" t="s">
        <v>1900</v>
      </c>
      <c r="C214" s="34"/>
      <c r="D214" s="42"/>
      <c r="E214" s="42"/>
      <c r="F214" s="42"/>
      <c r="G214" s="42"/>
      <c r="H214" s="42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spans="1:20" ht="27.75">
      <c r="A215" s="115" t="s">
        <v>1531</v>
      </c>
      <c r="B215" s="38" t="s">
        <v>1901</v>
      </c>
      <c r="C215" s="34"/>
      <c r="D215" s="42"/>
      <c r="E215" s="42">
        <v>1953.6</v>
      </c>
      <c r="F215" s="42"/>
      <c r="G215" s="42"/>
      <c r="H215" s="42">
        <f>SUM(D215:G215)</f>
        <v>1953.6</v>
      </c>
      <c r="I215" s="43"/>
      <c r="J215" s="43"/>
      <c r="K215" s="43">
        <v>49</v>
      </c>
      <c r="L215" s="43"/>
      <c r="M215" s="43"/>
      <c r="N215" s="43">
        <f>SUM(J215:M215)</f>
        <v>49</v>
      </c>
      <c r="O215" s="43"/>
      <c r="P215" s="43"/>
      <c r="Q215" s="43">
        <v>115</v>
      </c>
      <c r="R215" s="43"/>
      <c r="S215" s="43"/>
      <c r="T215" s="43">
        <f>SUM(P215:S215)</f>
        <v>115</v>
      </c>
    </row>
    <row r="216" spans="1:20" ht="27.75">
      <c r="A216" s="115" t="s">
        <v>849</v>
      </c>
      <c r="B216" s="39" t="s">
        <v>1250</v>
      </c>
      <c r="C216" s="34"/>
      <c r="D216" s="42"/>
      <c r="E216" s="42">
        <v>1336.8</v>
      </c>
      <c r="F216" s="42"/>
      <c r="G216" s="42"/>
      <c r="H216" s="42">
        <f>SUM(D216:G216)</f>
        <v>1336.8</v>
      </c>
      <c r="I216" s="43"/>
      <c r="J216" s="43"/>
      <c r="K216" s="43">
        <v>35</v>
      </c>
      <c r="L216" s="43"/>
      <c r="M216" s="43"/>
      <c r="N216" s="43">
        <f>SUM(J216:M216)</f>
        <v>35</v>
      </c>
      <c r="O216" s="43"/>
      <c r="P216" s="43"/>
      <c r="Q216" s="43">
        <v>66</v>
      </c>
      <c r="R216" s="43"/>
      <c r="S216" s="43"/>
      <c r="T216" s="43">
        <f>SUM(P216:S216)</f>
        <v>66</v>
      </c>
    </row>
    <row r="217" spans="1:20" ht="27.75">
      <c r="A217" s="115" t="s">
        <v>2235</v>
      </c>
      <c r="B217" s="38" t="s">
        <v>1902</v>
      </c>
      <c r="C217" s="34"/>
      <c r="D217" s="42"/>
      <c r="E217" s="42">
        <v>2993.77</v>
      </c>
      <c r="F217" s="42"/>
      <c r="G217" s="42"/>
      <c r="H217" s="42">
        <f>SUM(D217:G217)</f>
        <v>2993.77</v>
      </c>
      <c r="I217" s="43"/>
      <c r="J217" s="43"/>
      <c r="K217" s="43">
        <v>78</v>
      </c>
      <c r="L217" s="43"/>
      <c r="M217" s="43"/>
      <c r="N217" s="43">
        <f>SUM(J217:M217)</f>
        <v>78</v>
      </c>
      <c r="O217" s="43"/>
      <c r="P217" s="43"/>
      <c r="Q217" s="43">
        <v>194</v>
      </c>
      <c r="R217" s="43"/>
      <c r="S217" s="43"/>
      <c r="T217" s="43">
        <f>SUM(P217:S217)</f>
        <v>194</v>
      </c>
    </row>
    <row r="218" spans="1:20" ht="14.25">
      <c r="A218" s="32"/>
      <c r="B218" s="40" t="s">
        <v>2000</v>
      </c>
      <c r="C218" s="34"/>
      <c r="D218" s="42"/>
      <c r="E218" s="42"/>
      <c r="F218" s="42"/>
      <c r="G218" s="42"/>
      <c r="H218" s="42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spans="1:20" ht="27.75">
      <c r="A219" s="115" t="s">
        <v>2234</v>
      </c>
      <c r="B219" s="38" t="s">
        <v>1904</v>
      </c>
      <c r="C219" s="34"/>
      <c r="D219" s="42"/>
      <c r="E219" s="42">
        <v>1472.68</v>
      </c>
      <c r="F219" s="42"/>
      <c r="G219" s="42"/>
      <c r="H219" s="42">
        <f>SUM(D219:G219)</f>
        <v>1472.68</v>
      </c>
      <c r="I219" s="43"/>
      <c r="J219" s="43"/>
      <c r="K219" s="43">
        <v>38</v>
      </c>
      <c r="L219" s="43"/>
      <c r="M219" s="43"/>
      <c r="N219" s="43">
        <f>SUM(J219:M219)</f>
        <v>38</v>
      </c>
      <c r="O219" s="43"/>
      <c r="P219" s="43"/>
      <c r="Q219" s="43">
        <v>108</v>
      </c>
      <c r="R219" s="43"/>
      <c r="S219" s="43"/>
      <c r="T219" s="43">
        <f>SUM(P219:S219)</f>
        <v>108</v>
      </c>
    </row>
    <row r="220" spans="1:20" ht="27.75">
      <c r="A220" s="115" t="s">
        <v>2232</v>
      </c>
      <c r="B220" s="39" t="s">
        <v>2322</v>
      </c>
      <c r="C220" s="34"/>
      <c r="D220" s="42"/>
      <c r="E220" s="42">
        <v>56.2</v>
      </c>
      <c r="F220" s="42"/>
      <c r="G220" s="42"/>
      <c r="H220" s="42">
        <f>SUM(D220:G220)</f>
        <v>56.2</v>
      </c>
      <c r="I220" s="43"/>
      <c r="J220" s="43"/>
      <c r="K220" s="43">
        <v>1</v>
      </c>
      <c r="L220" s="43"/>
      <c r="M220" s="43"/>
      <c r="N220" s="43">
        <f>SUM(J220:M220)</f>
        <v>1</v>
      </c>
      <c r="O220" s="43"/>
      <c r="P220" s="43"/>
      <c r="Q220" s="43">
        <v>2</v>
      </c>
      <c r="R220" s="43"/>
      <c r="S220" s="43"/>
      <c r="T220" s="43">
        <f>SUM(P220:S220)</f>
        <v>2</v>
      </c>
    </row>
    <row r="221" spans="1:20" ht="27.75">
      <c r="A221" s="115" t="s">
        <v>2233</v>
      </c>
      <c r="B221" s="39" t="s">
        <v>1260</v>
      </c>
      <c r="C221" s="34"/>
      <c r="D221" s="42"/>
      <c r="E221" s="42">
        <v>821.26</v>
      </c>
      <c r="F221" s="42"/>
      <c r="G221" s="42"/>
      <c r="H221" s="42">
        <f>SUM(D221:G221)</f>
        <v>821.26</v>
      </c>
      <c r="I221" s="43"/>
      <c r="J221" s="43"/>
      <c r="K221" s="43">
        <v>23</v>
      </c>
      <c r="L221" s="43"/>
      <c r="M221" s="43"/>
      <c r="N221" s="43">
        <f>SUM(J221:M221)</f>
        <v>23</v>
      </c>
      <c r="O221" s="43"/>
      <c r="P221" s="43"/>
      <c r="Q221" s="43">
        <v>68</v>
      </c>
      <c r="R221" s="43"/>
      <c r="S221" s="43"/>
      <c r="T221" s="43">
        <f>SUM(P221:S221)</f>
        <v>68</v>
      </c>
    </row>
    <row r="222" spans="1:20" ht="14.25">
      <c r="A222" s="32"/>
      <c r="B222" s="40" t="s">
        <v>1913</v>
      </c>
      <c r="C222" s="34"/>
      <c r="D222" s="42"/>
      <c r="E222" s="42"/>
      <c r="F222" s="42"/>
      <c r="G222" s="42"/>
      <c r="H222" s="42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spans="1:20" ht="27.75">
      <c r="A223" s="115" t="s">
        <v>2231</v>
      </c>
      <c r="B223" s="38" t="s">
        <v>1834</v>
      </c>
      <c r="C223" s="34"/>
      <c r="D223" s="42"/>
      <c r="E223" s="42">
        <v>600.86</v>
      </c>
      <c r="F223" s="42"/>
      <c r="G223" s="42"/>
      <c r="H223" s="42">
        <f>SUM(D223:G223)</f>
        <v>600.86</v>
      </c>
      <c r="I223" s="43"/>
      <c r="J223" s="43"/>
      <c r="K223" s="43">
        <v>14</v>
      </c>
      <c r="L223" s="43"/>
      <c r="M223" s="43"/>
      <c r="N223" s="43">
        <f>SUM(J223:M223)</f>
        <v>14</v>
      </c>
      <c r="O223" s="43"/>
      <c r="P223" s="43"/>
      <c r="Q223" s="43">
        <v>37</v>
      </c>
      <c r="R223" s="43"/>
      <c r="S223" s="43"/>
      <c r="T223" s="43">
        <f>SUM(P223:S223)</f>
        <v>37</v>
      </c>
    </row>
    <row r="224" spans="1:20" ht="27.75">
      <c r="A224" s="115" t="s">
        <v>2230</v>
      </c>
      <c r="B224" s="39" t="s">
        <v>2163</v>
      </c>
      <c r="C224" s="34"/>
      <c r="D224" s="42"/>
      <c r="E224" s="42">
        <v>595.58</v>
      </c>
      <c r="F224" s="42"/>
      <c r="G224" s="42"/>
      <c r="H224" s="42">
        <f>SUM(D224:G224)</f>
        <v>595.58</v>
      </c>
      <c r="I224" s="43"/>
      <c r="J224" s="43"/>
      <c r="K224" s="43">
        <v>19</v>
      </c>
      <c r="L224" s="43"/>
      <c r="M224" s="43"/>
      <c r="N224" s="43">
        <f>SUM(J224:M224)</f>
        <v>19</v>
      </c>
      <c r="O224" s="43"/>
      <c r="P224" s="43"/>
      <c r="Q224" s="43">
        <v>39</v>
      </c>
      <c r="R224" s="43"/>
      <c r="S224" s="43"/>
      <c r="T224" s="43">
        <f>SUM(P224:S224)</f>
        <v>39</v>
      </c>
    </row>
    <row r="225" spans="1:20" ht="14.25">
      <c r="A225" s="32"/>
      <c r="B225" s="40" t="s">
        <v>202</v>
      </c>
      <c r="C225" s="34"/>
      <c r="D225" s="42"/>
      <c r="E225" s="42"/>
      <c r="F225" s="42"/>
      <c r="G225" s="42"/>
      <c r="H225" s="42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spans="1:20" ht="27.75">
      <c r="A226" s="115" t="s">
        <v>2229</v>
      </c>
      <c r="B226" s="38" t="s">
        <v>181</v>
      </c>
      <c r="C226" s="34"/>
      <c r="D226" s="42"/>
      <c r="E226" s="42">
        <v>2495.08</v>
      </c>
      <c r="F226" s="42"/>
      <c r="G226" s="42"/>
      <c r="H226" s="42">
        <f>SUM(D226:G226)</f>
        <v>2495.08</v>
      </c>
      <c r="I226" s="43"/>
      <c r="J226" s="43"/>
      <c r="K226" s="43">
        <v>77</v>
      </c>
      <c r="L226" s="43"/>
      <c r="M226" s="43"/>
      <c r="N226" s="43">
        <f>SUM(J226:M226)</f>
        <v>77</v>
      </c>
      <c r="O226" s="43"/>
      <c r="P226" s="43"/>
      <c r="Q226" s="43">
        <v>210</v>
      </c>
      <c r="R226" s="43"/>
      <c r="S226" s="43"/>
      <c r="T226" s="43">
        <f>SUM(P226:S226)</f>
        <v>210</v>
      </c>
    </row>
    <row r="227" spans="1:20" ht="14.25">
      <c r="A227" s="116"/>
      <c r="B227" s="117" t="s">
        <v>2166</v>
      </c>
      <c r="C227" s="118"/>
      <c r="D227" s="119"/>
      <c r="E227" s="118"/>
      <c r="F227" s="118">
        <f>SUM(F229:F283)</f>
        <v>42344.66</v>
      </c>
      <c r="G227" s="118"/>
      <c r="H227" s="118">
        <f>SUM(H229:H283)</f>
        <v>42344.66</v>
      </c>
      <c r="I227" s="120"/>
      <c r="J227" s="120"/>
      <c r="K227" s="120"/>
      <c r="L227" s="120">
        <f>SUM(L229:L283)</f>
        <v>1085</v>
      </c>
      <c r="M227" s="120"/>
      <c r="N227" s="120">
        <f>SUM(N229:N283)</f>
        <v>1085</v>
      </c>
      <c r="O227" s="120"/>
      <c r="P227" s="120"/>
      <c r="Q227" s="120"/>
      <c r="R227" s="120">
        <f>SUM(R229:R283)</f>
        <v>2689</v>
      </c>
      <c r="S227" s="120"/>
      <c r="T227" s="120">
        <f>SUM(T229:T283)</f>
        <v>2689</v>
      </c>
    </row>
    <row r="228" spans="1:20" ht="14.25">
      <c r="A228" s="115"/>
      <c r="B228" s="38" t="s">
        <v>24</v>
      </c>
      <c r="C228" s="41"/>
      <c r="D228" s="36"/>
      <c r="E228" s="36"/>
      <c r="F228" s="36"/>
      <c r="G228" s="36"/>
      <c r="H228" s="36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ht="27.75">
      <c r="A229" s="115" t="s">
        <v>1903</v>
      </c>
      <c r="B229" s="39" t="s">
        <v>1546</v>
      </c>
      <c r="C229" s="34"/>
      <c r="D229" s="42"/>
      <c r="E229" s="42"/>
      <c r="F229" s="42">
        <v>516.8</v>
      </c>
      <c r="G229" s="42"/>
      <c r="H229" s="42">
        <f>SUM(D229:G229)</f>
        <v>516.8</v>
      </c>
      <c r="I229" s="43"/>
      <c r="J229" s="43"/>
      <c r="K229" s="43"/>
      <c r="L229" s="43">
        <v>13</v>
      </c>
      <c r="M229" s="43"/>
      <c r="N229" s="43">
        <f>SUM(J229:M229)</f>
        <v>13</v>
      </c>
      <c r="O229" s="43"/>
      <c r="P229" s="43"/>
      <c r="Q229" s="43"/>
      <c r="R229" s="43">
        <v>39</v>
      </c>
      <c r="S229" s="43"/>
      <c r="T229" s="43">
        <f>SUM(P229:S229)</f>
        <v>39</v>
      </c>
    </row>
    <row r="230" spans="1:20" ht="14.25">
      <c r="A230" s="115"/>
      <c r="B230" s="40" t="s">
        <v>1527</v>
      </c>
      <c r="C230" s="34"/>
      <c r="D230" s="42"/>
      <c r="E230" s="42"/>
      <c r="F230" s="42"/>
      <c r="G230" s="42"/>
      <c r="H230" s="42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spans="1:20" ht="27.75">
      <c r="A231" s="115" t="s">
        <v>1520</v>
      </c>
      <c r="B231" s="38" t="s">
        <v>2214</v>
      </c>
      <c r="C231" s="34"/>
      <c r="D231" s="42"/>
      <c r="E231" s="42"/>
      <c r="F231" s="42">
        <v>695.92</v>
      </c>
      <c r="G231" s="42"/>
      <c r="H231" s="42">
        <f>SUM(D231:G231)</f>
        <v>695.92</v>
      </c>
      <c r="I231" s="43"/>
      <c r="J231" s="43"/>
      <c r="K231" s="43"/>
      <c r="L231" s="43">
        <v>23</v>
      </c>
      <c r="M231" s="43"/>
      <c r="N231" s="43">
        <f>SUM(J231:M231)</f>
        <v>23</v>
      </c>
      <c r="O231" s="43"/>
      <c r="P231" s="43"/>
      <c r="Q231" s="43"/>
      <c r="R231" s="43">
        <v>43</v>
      </c>
      <c r="S231" s="43"/>
      <c r="T231" s="43">
        <f>SUM(P231:S231)</f>
        <v>43</v>
      </c>
    </row>
    <row r="232" spans="1:20" ht="27.75">
      <c r="A232" s="115" t="s">
        <v>1524</v>
      </c>
      <c r="B232" s="38" t="s">
        <v>1676</v>
      </c>
      <c r="C232" s="34"/>
      <c r="D232" s="42"/>
      <c r="E232" s="42"/>
      <c r="F232" s="42">
        <v>1934.35</v>
      </c>
      <c r="G232" s="42"/>
      <c r="H232" s="42">
        <f>SUM(D232:G232)</f>
        <v>1934.35</v>
      </c>
      <c r="I232" s="43"/>
      <c r="J232" s="43"/>
      <c r="K232" s="43"/>
      <c r="L232" s="43">
        <v>48</v>
      </c>
      <c r="M232" s="43"/>
      <c r="N232" s="43">
        <f>SUM(J232:M232)</f>
        <v>48</v>
      </c>
      <c r="O232" s="43"/>
      <c r="P232" s="43"/>
      <c r="Q232" s="43"/>
      <c r="R232" s="43">
        <v>90</v>
      </c>
      <c r="S232" s="43"/>
      <c r="T232" s="43">
        <f>SUM(P232:S232)</f>
        <v>90</v>
      </c>
    </row>
    <row r="233" spans="1:20" ht="14.25">
      <c r="A233" s="32"/>
      <c r="B233" s="40" t="s">
        <v>25</v>
      </c>
      <c r="C233" s="34"/>
      <c r="D233" s="42"/>
      <c r="E233" s="42"/>
      <c r="F233" s="42"/>
      <c r="G233" s="42"/>
      <c r="H233" s="42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spans="1:20" ht="27.75">
      <c r="A234" s="115" t="s">
        <v>1522</v>
      </c>
      <c r="B234" s="38" t="s">
        <v>2221</v>
      </c>
      <c r="C234" s="34"/>
      <c r="D234" s="42"/>
      <c r="E234" s="42"/>
      <c r="F234" s="42">
        <v>2688</v>
      </c>
      <c r="G234" s="42"/>
      <c r="H234" s="42">
        <f>SUM(D234:G234)</f>
        <v>2688</v>
      </c>
      <c r="I234" s="43"/>
      <c r="J234" s="43"/>
      <c r="K234" s="43"/>
      <c r="L234" s="43">
        <v>60</v>
      </c>
      <c r="M234" s="43"/>
      <c r="N234" s="43">
        <f>SUM(J234:M234)</f>
        <v>60</v>
      </c>
      <c r="O234" s="43"/>
      <c r="P234" s="43"/>
      <c r="Q234" s="43"/>
      <c r="R234" s="43">
        <v>150</v>
      </c>
      <c r="S234" s="43"/>
      <c r="T234" s="43">
        <f>SUM(P234:S234)</f>
        <v>150</v>
      </c>
    </row>
    <row r="235" spans="1:20" ht="27.75">
      <c r="A235" s="115" t="s">
        <v>2220</v>
      </c>
      <c r="B235" s="39" t="s">
        <v>2153</v>
      </c>
      <c r="C235" s="34"/>
      <c r="D235" s="42"/>
      <c r="E235" s="42"/>
      <c r="F235" s="42">
        <v>221.2</v>
      </c>
      <c r="G235" s="42"/>
      <c r="H235" s="42">
        <f>SUM(D235:G235)</f>
        <v>221.2</v>
      </c>
      <c r="I235" s="43"/>
      <c r="J235" s="43"/>
      <c r="K235" s="43"/>
      <c r="L235" s="43">
        <v>5</v>
      </c>
      <c r="M235" s="43"/>
      <c r="N235" s="43">
        <f>SUM(J235:M235)</f>
        <v>5</v>
      </c>
      <c r="O235" s="43"/>
      <c r="P235" s="43"/>
      <c r="Q235" s="43"/>
      <c r="R235" s="43">
        <v>17</v>
      </c>
      <c r="S235" s="43"/>
      <c r="T235" s="43">
        <f>SUM(P235:S235)</f>
        <v>17</v>
      </c>
    </row>
    <row r="236" spans="1:20" ht="14.25">
      <c r="A236" s="32"/>
      <c r="B236" s="38" t="s">
        <v>854</v>
      </c>
      <c r="C236" s="34"/>
      <c r="D236" s="42"/>
      <c r="E236" s="42"/>
      <c r="F236" s="42"/>
      <c r="G236" s="42"/>
      <c r="H236" s="42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spans="1:20" ht="27.75">
      <c r="A237" s="115" t="s">
        <v>1731</v>
      </c>
      <c r="B237" s="38" t="s">
        <v>2011</v>
      </c>
      <c r="C237" s="34"/>
      <c r="D237" s="42"/>
      <c r="E237" s="42"/>
      <c r="F237" s="42">
        <v>510.7</v>
      </c>
      <c r="G237" s="42"/>
      <c r="H237" s="42">
        <f aca="true" t="shared" si="9" ref="H237:H243">SUM(D237:G237)</f>
        <v>510.7</v>
      </c>
      <c r="I237" s="43"/>
      <c r="J237" s="43"/>
      <c r="K237" s="43"/>
      <c r="L237" s="43">
        <v>14</v>
      </c>
      <c r="M237" s="43"/>
      <c r="N237" s="43">
        <f aca="true" t="shared" si="10" ref="N237:N243">SUM(J237:M237)</f>
        <v>14</v>
      </c>
      <c r="O237" s="43"/>
      <c r="P237" s="43"/>
      <c r="Q237" s="43"/>
      <c r="R237" s="43">
        <v>30</v>
      </c>
      <c r="S237" s="43"/>
      <c r="T237" s="43">
        <f aca="true" t="shared" si="11" ref="T237:T243">SUM(P237:S237)</f>
        <v>30</v>
      </c>
    </row>
    <row r="238" spans="1:20" ht="27.75">
      <c r="A238" s="115" t="s">
        <v>1518</v>
      </c>
      <c r="B238" s="38" t="s">
        <v>855</v>
      </c>
      <c r="C238" s="34"/>
      <c r="D238" s="42"/>
      <c r="E238" s="42"/>
      <c r="F238" s="42">
        <v>1530.17</v>
      </c>
      <c r="G238" s="42"/>
      <c r="H238" s="42">
        <f t="shared" si="9"/>
        <v>1530.17</v>
      </c>
      <c r="I238" s="43"/>
      <c r="J238" s="43"/>
      <c r="K238" s="43"/>
      <c r="L238" s="43">
        <v>43</v>
      </c>
      <c r="M238" s="43"/>
      <c r="N238" s="43">
        <f t="shared" si="10"/>
        <v>43</v>
      </c>
      <c r="O238" s="43"/>
      <c r="P238" s="43"/>
      <c r="Q238" s="43"/>
      <c r="R238" s="43">
        <v>103</v>
      </c>
      <c r="S238" s="43"/>
      <c r="T238" s="43">
        <f t="shared" si="11"/>
        <v>103</v>
      </c>
    </row>
    <row r="239" spans="1:20" ht="27.75">
      <c r="A239" s="115" t="s">
        <v>1523</v>
      </c>
      <c r="B239" s="38" t="s">
        <v>1295</v>
      </c>
      <c r="C239" s="34"/>
      <c r="D239" s="42"/>
      <c r="E239" s="42"/>
      <c r="F239" s="42">
        <v>3240.8</v>
      </c>
      <c r="G239" s="42"/>
      <c r="H239" s="42">
        <f t="shared" si="9"/>
        <v>3240.8</v>
      </c>
      <c r="I239" s="43"/>
      <c r="J239" s="43"/>
      <c r="K239" s="43"/>
      <c r="L239" s="43">
        <v>62</v>
      </c>
      <c r="M239" s="43"/>
      <c r="N239" s="43">
        <f t="shared" si="10"/>
        <v>62</v>
      </c>
      <c r="O239" s="43"/>
      <c r="P239" s="43"/>
      <c r="Q239" s="43"/>
      <c r="R239" s="43">
        <v>201</v>
      </c>
      <c r="S239" s="43"/>
      <c r="T239" s="43">
        <f t="shared" si="11"/>
        <v>201</v>
      </c>
    </row>
    <row r="240" spans="1:20" ht="27.75">
      <c r="A240" s="115" t="s">
        <v>1730</v>
      </c>
      <c r="B240" s="39" t="s">
        <v>1406</v>
      </c>
      <c r="C240" s="34"/>
      <c r="D240" s="42"/>
      <c r="E240" s="42"/>
      <c r="F240" s="42">
        <v>419.2</v>
      </c>
      <c r="G240" s="42"/>
      <c r="H240" s="42">
        <f t="shared" si="9"/>
        <v>419.2</v>
      </c>
      <c r="I240" s="43"/>
      <c r="J240" s="43"/>
      <c r="K240" s="43"/>
      <c r="L240" s="43">
        <v>11</v>
      </c>
      <c r="M240" s="43"/>
      <c r="N240" s="43">
        <f t="shared" si="10"/>
        <v>11</v>
      </c>
      <c r="O240" s="43"/>
      <c r="P240" s="43"/>
      <c r="Q240" s="43"/>
      <c r="R240" s="43">
        <v>31</v>
      </c>
      <c r="S240" s="43"/>
      <c r="T240" s="43">
        <f t="shared" si="11"/>
        <v>31</v>
      </c>
    </row>
    <row r="241" spans="1:20" ht="27.75">
      <c r="A241" s="115" t="s">
        <v>1519</v>
      </c>
      <c r="B241" s="39" t="s">
        <v>1381</v>
      </c>
      <c r="C241" s="34"/>
      <c r="D241" s="42"/>
      <c r="E241" s="42"/>
      <c r="F241" s="42">
        <v>66.2</v>
      </c>
      <c r="G241" s="42"/>
      <c r="H241" s="42">
        <f t="shared" si="9"/>
        <v>66.2</v>
      </c>
      <c r="I241" s="43"/>
      <c r="J241" s="43"/>
      <c r="K241" s="43"/>
      <c r="L241" s="43">
        <v>2</v>
      </c>
      <c r="M241" s="43"/>
      <c r="N241" s="43">
        <f t="shared" si="10"/>
        <v>2</v>
      </c>
      <c r="O241" s="43"/>
      <c r="P241" s="43"/>
      <c r="Q241" s="43"/>
      <c r="R241" s="43">
        <v>10</v>
      </c>
      <c r="S241" s="43"/>
      <c r="T241" s="43">
        <f t="shared" si="11"/>
        <v>10</v>
      </c>
    </row>
    <row r="242" spans="1:20" ht="27.75">
      <c r="A242" s="115" t="s">
        <v>1521</v>
      </c>
      <c r="B242" s="38" t="s">
        <v>239</v>
      </c>
      <c r="C242" s="34"/>
      <c r="D242" s="42"/>
      <c r="E242" s="42"/>
      <c r="F242" s="42">
        <v>1648.4</v>
      </c>
      <c r="G242" s="42"/>
      <c r="H242" s="42">
        <f t="shared" si="9"/>
        <v>1648.4</v>
      </c>
      <c r="I242" s="43"/>
      <c r="J242" s="43"/>
      <c r="K242" s="43"/>
      <c r="L242" s="43">
        <v>45</v>
      </c>
      <c r="M242" s="43"/>
      <c r="N242" s="43">
        <f t="shared" si="10"/>
        <v>45</v>
      </c>
      <c r="O242" s="43"/>
      <c r="P242" s="43"/>
      <c r="Q242" s="43"/>
      <c r="R242" s="43">
        <v>106</v>
      </c>
      <c r="S242" s="43"/>
      <c r="T242" s="43">
        <f t="shared" si="11"/>
        <v>106</v>
      </c>
    </row>
    <row r="243" spans="1:20" ht="27.75">
      <c r="A243" s="115" t="s">
        <v>1729</v>
      </c>
      <c r="B243" s="39" t="s">
        <v>1677</v>
      </c>
      <c r="C243" s="34"/>
      <c r="D243" s="42"/>
      <c r="E243" s="42"/>
      <c r="F243" s="42">
        <v>2028.76</v>
      </c>
      <c r="G243" s="42"/>
      <c r="H243" s="42">
        <f t="shared" si="9"/>
        <v>2028.76</v>
      </c>
      <c r="I243" s="43"/>
      <c r="J243" s="43"/>
      <c r="K243" s="43"/>
      <c r="L243" s="43">
        <v>73</v>
      </c>
      <c r="M243" s="43"/>
      <c r="N243" s="43">
        <f t="shared" si="10"/>
        <v>73</v>
      </c>
      <c r="O243" s="43"/>
      <c r="P243" s="43"/>
      <c r="Q243" s="43"/>
      <c r="R243" s="43">
        <v>162</v>
      </c>
      <c r="S243" s="43"/>
      <c r="T243" s="43">
        <f t="shared" si="11"/>
        <v>162</v>
      </c>
    </row>
    <row r="244" spans="1:20" ht="14.25">
      <c r="A244" s="32"/>
      <c r="B244" s="40" t="s">
        <v>133</v>
      </c>
      <c r="C244" s="34"/>
      <c r="D244" s="42"/>
      <c r="E244" s="42"/>
      <c r="F244" s="42"/>
      <c r="G244" s="42"/>
      <c r="H244" s="42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spans="1:20" ht="27.75">
      <c r="A245" s="115" t="s">
        <v>1728</v>
      </c>
      <c r="B245" s="38" t="s">
        <v>1296</v>
      </c>
      <c r="C245" s="34"/>
      <c r="D245" s="42"/>
      <c r="E245" s="42"/>
      <c r="F245" s="42">
        <v>987.58</v>
      </c>
      <c r="G245" s="42"/>
      <c r="H245" s="42">
        <f>SUM(D245:G245)</f>
        <v>987.58</v>
      </c>
      <c r="I245" s="43"/>
      <c r="J245" s="43"/>
      <c r="K245" s="43"/>
      <c r="L245" s="43">
        <v>35</v>
      </c>
      <c r="M245" s="43"/>
      <c r="N245" s="43">
        <f>SUM(J245:M245)</f>
        <v>35</v>
      </c>
      <c r="O245" s="43"/>
      <c r="P245" s="43"/>
      <c r="Q245" s="43"/>
      <c r="R245" s="43">
        <v>80</v>
      </c>
      <c r="S245" s="43"/>
      <c r="T245" s="43">
        <f>SUM(P245:S245)</f>
        <v>80</v>
      </c>
    </row>
    <row r="246" spans="1:20" ht="27.75">
      <c r="A246" s="115" t="s">
        <v>2218</v>
      </c>
      <c r="B246" s="39" t="s">
        <v>1384</v>
      </c>
      <c r="C246" s="34"/>
      <c r="D246" s="42"/>
      <c r="E246" s="42"/>
      <c r="F246" s="42">
        <v>1423.56</v>
      </c>
      <c r="G246" s="42"/>
      <c r="H246" s="42">
        <f>SUM(D246:G246)</f>
        <v>1423.56</v>
      </c>
      <c r="I246" s="43"/>
      <c r="J246" s="43"/>
      <c r="K246" s="43"/>
      <c r="L246" s="43">
        <v>35</v>
      </c>
      <c r="M246" s="43"/>
      <c r="N246" s="43">
        <f>SUM(J246:M246)</f>
        <v>35</v>
      </c>
      <c r="O246" s="43"/>
      <c r="P246" s="43"/>
      <c r="Q246" s="43"/>
      <c r="R246" s="43">
        <v>88</v>
      </c>
      <c r="S246" s="43"/>
      <c r="T246" s="43">
        <f>SUM(P246:S246)</f>
        <v>88</v>
      </c>
    </row>
    <row r="247" spans="1:20" ht="27.75">
      <c r="A247" s="115" t="s">
        <v>2219</v>
      </c>
      <c r="B247" s="39" t="s">
        <v>2187</v>
      </c>
      <c r="C247" s="34"/>
      <c r="D247" s="42"/>
      <c r="E247" s="42"/>
      <c r="F247" s="42">
        <v>1026.79</v>
      </c>
      <c r="G247" s="42"/>
      <c r="H247" s="42">
        <f>SUM(D247:G247)</f>
        <v>1026.79</v>
      </c>
      <c r="I247" s="43"/>
      <c r="J247" s="43"/>
      <c r="K247" s="43"/>
      <c r="L247" s="43">
        <v>32</v>
      </c>
      <c r="M247" s="43"/>
      <c r="N247" s="43">
        <f>SUM(J247:M247)</f>
        <v>32</v>
      </c>
      <c r="O247" s="43"/>
      <c r="P247" s="43"/>
      <c r="Q247" s="43"/>
      <c r="R247" s="43">
        <v>78</v>
      </c>
      <c r="S247" s="43"/>
      <c r="T247" s="43">
        <f>SUM(P247:S247)</f>
        <v>78</v>
      </c>
    </row>
    <row r="248" spans="1:20" ht="27.75">
      <c r="A248" s="115" t="s">
        <v>850</v>
      </c>
      <c r="B248" s="38" t="s">
        <v>127</v>
      </c>
      <c r="C248" s="34"/>
      <c r="D248" s="42"/>
      <c r="E248" s="42"/>
      <c r="F248" s="42">
        <v>1233.81</v>
      </c>
      <c r="G248" s="42"/>
      <c r="H248" s="42">
        <f>SUM(D248:G248)</f>
        <v>1233.81</v>
      </c>
      <c r="I248" s="43"/>
      <c r="J248" s="43"/>
      <c r="K248" s="43"/>
      <c r="L248" s="43">
        <v>31</v>
      </c>
      <c r="M248" s="43"/>
      <c r="N248" s="43">
        <f>SUM(J248:M248)</f>
        <v>31</v>
      </c>
      <c r="O248" s="43"/>
      <c r="P248" s="43"/>
      <c r="Q248" s="43"/>
      <c r="R248" s="43">
        <v>62</v>
      </c>
      <c r="S248" s="43"/>
      <c r="T248" s="43">
        <f>SUM(P248:S248)</f>
        <v>62</v>
      </c>
    </row>
    <row r="249" spans="1:20" ht="27.75">
      <c r="A249" s="115" t="s">
        <v>1724</v>
      </c>
      <c r="B249" s="39" t="s">
        <v>2266</v>
      </c>
      <c r="C249" s="34"/>
      <c r="D249" s="42"/>
      <c r="E249" s="42"/>
      <c r="F249" s="42">
        <v>462.15</v>
      </c>
      <c r="G249" s="42"/>
      <c r="H249" s="42">
        <f>SUM(D249:G249)</f>
        <v>462.15</v>
      </c>
      <c r="I249" s="43"/>
      <c r="J249" s="43"/>
      <c r="K249" s="43"/>
      <c r="L249" s="43">
        <v>11</v>
      </c>
      <c r="M249" s="43"/>
      <c r="N249" s="43">
        <f>SUM(J249:M249)</f>
        <v>11</v>
      </c>
      <c r="O249" s="43"/>
      <c r="P249" s="43"/>
      <c r="Q249" s="43"/>
      <c r="R249" s="43">
        <v>21</v>
      </c>
      <c r="S249" s="43"/>
      <c r="T249" s="43">
        <f>SUM(P249:S249)</f>
        <v>21</v>
      </c>
    </row>
    <row r="250" spans="1:20" ht="14.25">
      <c r="A250" s="32"/>
      <c r="B250" s="40" t="s">
        <v>132</v>
      </c>
      <c r="C250" s="34"/>
      <c r="D250" s="42"/>
      <c r="E250" s="42"/>
      <c r="F250" s="42"/>
      <c r="G250" s="42"/>
      <c r="H250" s="42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spans="1:20" ht="27.75">
      <c r="A251" s="115" t="s">
        <v>2217</v>
      </c>
      <c r="B251" s="38" t="s">
        <v>1246</v>
      </c>
      <c r="C251" s="34"/>
      <c r="D251" s="42"/>
      <c r="E251" s="42"/>
      <c r="F251" s="42">
        <v>1465.34</v>
      </c>
      <c r="G251" s="42"/>
      <c r="H251" s="42">
        <f>SUM(D251:G251)</f>
        <v>1465.34</v>
      </c>
      <c r="I251" s="43"/>
      <c r="J251" s="43"/>
      <c r="K251" s="43"/>
      <c r="L251" s="43">
        <v>33</v>
      </c>
      <c r="M251" s="43"/>
      <c r="N251" s="43">
        <f>SUM(J251:M251)</f>
        <v>33</v>
      </c>
      <c r="O251" s="43"/>
      <c r="P251" s="43"/>
      <c r="Q251" s="43"/>
      <c r="R251" s="43">
        <v>95</v>
      </c>
      <c r="S251" s="43"/>
      <c r="T251" s="43">
        <f>SUM(P251:S251)</f>
        <v>95</v>
      </c>
    </row>
    <row r="252" spans="1:20" ht="27.75">
      <c r="A252" s="115" t="s">
        <v>1723</v>
      </c>
      <c r="B252" s="39" t="s">
        <v>985</v>
      </c>
      <c r="C252" s="34"/>
      <c r="D252" s="42"/>
      <c r="E252" s="42"/>
      <c r="F252" s="42">
        <v>349.42</v>
      </c>
      <c r="G252" s="42"/>
      <c r="H252" s="42">
        <f>SUM(D252:G252)</f>
        <v>349.42</v>
      </c>
      <c r="I252" s="43"/>
      <c r="J252" s="43"/>
      <c r="K252" s="43"/>
      <c r="L252" s="43">
        <v>10</v>
      </c>
      <c r="M252" s="43"/>
      <c r="N252" s="43">
        <f>SUM(J252:M252)</f>
        <v>10</v>
      </c>
      <c r="O252" s="43"/>
      <c r="P252" s="43"/>
      <c r="Q252" s="43"/>
      <c r="R252" s="43">
        <v>24</v>
      </c>
      <c r="S252" s="43"/>
      <c r="T252" s="43">
        <f>SUM(P252:S252)</f>
        <v>24</v>
      </c>
    </row>
    <row r="253" spans="1:20" ht="27.75">
      <c r="A253" s="115" t="s">
        <v>1530</v>
      </c>
      <c r="B253" s="38" t="s">
        <v>1894</v>
      </c>
      <c r="C253" s="34"/>
      <c r="D253" s="42"/>
      <c r="E253" s="42"/>
      <c r="F253" s="42">
        <v>1312.3</v>
      </c>
      <c r="G253" s="42"/>
      <c r="H253" s="42">
        <f>SUM(D253:G253)</f>
        <v>1312.3</v>
      </c>
      <c r="I253" s="43"/>
      <c r="J253" s="43"/>
      <c r="K253" s="43"/>
      <c r="L253" s="43">
        <v>26</v>
      </c>
      <c r="M253" s="43"/>
      <c r="N253" s="43">
        <f>SUM(J253:M253)</f>
        <v>26</v>
      </c>
      <c r="O253" s="43"/>
      <c r="P253" s="43"/>
      <c r="Q253" s="43"/>
      <c r="R253" s="43">
        <v>70</v>
      </c>
      <c r="S253" s="43"/>
      <c r="T253" s="43">
        <f>SUM(P253:S253)</f>
        <v>70</v>
      </c>
    </row>
    <row r="254" spans="1:20" ht="14.25">
      <c r="A254" s="32"/>
      <c r="B254" s="40" t="s">
        <v>1462</v>
      </c>
      <c r="C254" s="34"/>
      <c r="D254" s="42"/>
      <c r="E254" s="42"/>
      <c r="F254" s="42"/>
      <c r="G254" s="42"/>
      <c r="H254" s="42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spans="1:20" ht="27.75">
      <c r="A255" s="115" t="s">
        <v>1528</v>
      </c>
      <c r="B255" s="38" t="s">
        <v>1657</v>
      </c>
      <c r="C255" s="34"/>
      <c r="D255" s="42"/>
      <c r="E255" s="42"/>
      <c r="F255" s="42">
        <v>111.6</v>
      </c>
      <c r="G255" s="42"/>
      <c r="H255" s="42">
        <f>SUM(D255:G255)</f>
        <v>111.6</v>
      </c>
      <c r="I255" s="43"/>
      <c r="J255" s="43"/>
      <c r="K255" s="43"/>
      <c r="L255" s="43">
        <v>3</v>
      </c>
      <c r="M255" s="43"/>
      <c r="N255" s="43">
        <f>SUM(J255:M255)</f>
        <v>3</v>
      </c>
      <c r="O255" s="43"/>
      <c r="P255" s="43"/>
      <c r="Q255" s="43"/>
      <c r="R255" s="43">
        <v>30</v>
      </c>
      <c r="S255" s="43"/>
      <c r="T255" s="43">
        <f>SUM(P255:S255)</f>
        <v>30</v>
      </c>
    </row>
    <row r="256" spans="1:20" ht="27.75">
      <c r="A256" s="115" t="s">
        <v>1529</v>
      </c>
      <c r="B256" s="39" t="s">
        <v>1463</v>
      </c>
      <c r="C256" s="34"/>
      <c r="D256" s="42"/>
      <c r="E256" s="42"/>
      <c r="F256" s="42">
        <v>1087.4</v>
      </c>
      <c r="G256" s="42"/>
      <c r="H256" s="42">
        <f>SUM(D256:G256)</f>
        <v>1087.4</v>
      </c>
      <c r="I256" s="43"/>
      <c r="J256" s="43"/>
      <c r="K256" s="43"/>
      <c r="L256" s="43">
        <v>28</v>
      </c>
      <c r="M256" s="43"/>
      <c r="N256" s="43">
        <f>SUM(J256:M256)</f>
        <v>28</v>
      </c>
      <c r="O256" s="43"/>
      <c r="P256" s="43"/>
      <c r="Q256" s="43"/>
      <c r="R256" s="43">
        <v>50</v>
      </c>
      <c r="S256" s="43"/>
      <c r="T256" s="43">
        <f>SUM(P256:S256)</f>
        <v>50</v>
      </c>
    </row>
    <row r="257" spans="1:20" ht="14.25">
      <c r="A257" s="32"/>
      <c r="B257" s="40" t="s">
        <v>1975</v>
      </c>
      <c r="C257" s="34"/>
      <c r="D257" s="42"/>
      <c r="E257" s="42"/>
      <c r="F257" s="42"/>
      <c r="G257" s="42"/>
      <c r="H257" s="42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spans="1:20" ht="27.75">
      <c r="A258" s="115" t="s">
        <v>1727</v>
      </c>
      <c r="B258" s="39" t="s">
        <v>1678</v>
      </c>
      <c r="C258" s="34"/>
      <c r="D258" s="42"/>
      <c r="E258" s="42"/>
      <c r="F258" s="42">
        <v>1624.09</v>
      </c>
      <c r="G258" s="42"/>
      <c r="H258" s="42">
        <f>SUM(D258:G258)</f>
        <v>1624.09</v>
      </c>
      <c r="I258" s="43"/>
      <c r="J258" s="43"/>
      <c r="K258" s="43"/>
      <c r="L258" s="43">
        <v>38</v>
      </c>
      <c r="M258" s="43"/>
      <c r="N258" s="43">
        <f>SUM(J258:M258)</f>
        <v>38</v>
      </c>
      <c r="O258" s="43"/>
      <c r="P258" s="43"/>
      <c r="Q258" s="43"/>
      <c r="R258" s="43">
        <v>99</v>
      </c>
      <c r="S258" s="43"/>
      <c r="T258" s="43">
        <f>SUM(P258:S258)</f>
        <v>99</v>
      </c>
    </row>
    <row r="259" spans="1:20" ht="27.75">
      <c r="A259" s="115" t="s">
        <v>1726</v>
      </c>
      <c r="B259" s="38" t="s">
        <v>1679</v>
      </c>
      <c r="C259" s="34"/>
      <c r="D259" s="42"/>
      <c r="E259" s="42"/>
      <c r="F259" s="42">
        <v>584.63</v>
      </c>
      <c r="G259" s="42"/>
      <c r="H259" s="42">
        <f>SUM(D259:G259)</f>
        <v>584.63</v>
      </c>
      <c r="I259" s="43"/>
      <c r="J259" s="43"/>
      <c r="K259" s="43"/>
      <c r="L259" s="43">
        <v>18</v>
      </c>
      <c r="M259" s="43"/>
      <c r="N259" s="43">
        <f>SUM(J259:M259)</f>
        <v>18</v>
      </c>
      <c r="O259" s="43"/>
      <c r="P259" s="43"/>
      <c r="Q259" s="43"/>
      <c r="R259" s="43">
        <v>35</v>
      </c>
      <c r="S259" s="43"/>
      <c r="T259" s="43">
        <f>SUM(P259:S259)</f>
        <v>35</v>
      </c>
    </row>
    <row r="260" spans="1:20" ht="27.75">
      <c r="A260" s="115" t="s">
        <v>1725</v>
      </c>
      <c r="B260" s="38" t="s">
        <v>1976</v>
      </c>
      <c r="C260" s="34"/>
      <c r="D260" s="42"/>
      <c r="E260" s="42"/>
      <c r="F260" s="42">
        <v>945.4</v>
      </c>
      <c r="G260" s="42"/>
      <c r="H260" s="42">
        <f>SUM(D260:G260)</f>
        <v>945.4</v>
      </c>
      <c r="I260" s="43"/>
      <c r="J260" s="43"/>
      <c r="K260" s="43"/>
      <c r="L260" s="43">
        <v>21</v>
      </c>
      <c r="M260" s="43"/>
      <c r="N260" s="43">
        <f>SUM(J260:M260)</f>
        <v>21</v>
      </c>
      <c r="O260" s="43"/>
      <c r="P260" s="43"/>
      <c r="Q260" s="43"/>
      <c r="R260" s="43">
        <v>58</v>
      </c>
      <c r="S260" s="43"/>
      <c r="T260" s="43">
        <f>SUM(P260:S260)</f>
        <v>58</v>
      </c>
    </row>
    <row r="261" spans="1:20" ht="14.25">
      <c r="A261" s="32"/>
      <c r="B261" s="40" t="s">
        <v>1835</v>
      </c>
      <c r="C261" s="34"/>
      <c r="D261" s="42"/>
      <c r="E261" s="42"/>
      <c r="F261" s="42"/>
      <c r="G261" s="42"/>
      <c r="H261" s="42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spans="1:20" ht="27.75">
      <c r="A262" s="115" t="s">
        <v>1526</v>
      </c>
      <c r="B262" s="38" t="s">
        <v>205</v>
      </c>
      <c r="C262" s="34"/>
      <c r="D262" s="42"/>
      <c r="E262" s="42"/>
      <c r="F262" s="42">
        <v>436.06</v>
      </c>
      <c r="G262" s="42"/>
      <c r="H262" s="42">
        <f>SUM(D262:G262)</f>
        <v>436.06</v>
      </c>
      <c r="I262" s="43"/>
      <c r="J262" s="43"/>
      <c r="K262" s="43"/>
      <c r="L262" s="43">
        <v>14</v>
      </c>
      <c r="M262" s="43"/>
      <c r="N262" s="43">
        <f>SUM(J262:M262)</f>
        <v>14</v>
      </c>
      <c r="O262" s="43"/>
      <c r="P262" s="43"/>
      <c r="Q262" s="43"/>
      <c r="R262" s="43">
        <v>36</v>
      </c>
      <c r="S262" s="43"/>
      <c r="T262" s="43">
        <f>SUM(P262:S262)</f>
        <v>36</v>
      </c>
    </row>
    <row r="263" spans="1:20" ht="27.75">
      <c r="A263" s="115" t="s">
        <v>1525</v>
      </c>
      <c r="B263" s="38" t="s">
        <v>1733</v>
      </c>
      <c r="C263" s="34"/>
      <c r="D263" s="42"/>
      <c r="E263" s="42"/>
      <c r="F263" s="42">
        <v>139.3</v>
      </c>
      <c r="G263" s="42"/>
      <c r="H263" s="42">
        <f>SUM(D263:G263)</f>
        <v>139.3</v>
      </c>
      <c r="I263" s="43"/>
      <c r="J263" s="43"/>
      <c r="K263" s="43"/>
      <c r="L263" s="43">
        <v>3</v>
      </c>
      <c r="M263" s="43"/>
      <c r="N263" s="43">
        <f>SUM(J263:M263)</f>
        <v>3</v>
      </c>
      <c r="O263" s="43"/>
      <c r="P263" s="43"/>
      <c r="Q263" s="43"/>
      <c r="R263" s="43">
        <v>7</v>
      </c>
      <c r="S263" s="43"/>
      <c r="T263" s="43">
        <f>SUM(P263:S263)</f>
        <v>7</v>
      </c>
    </row>
    <row r="264" spans="1:20" ht="27.75">
      <c r="A264" s="115" t="s">
        <v>2222</v>
      </c>
      <c r="B264" s="38" t="s">
        <v>206</v>
      </c>
      <c r="C264" s="34"/>
      <c r="D264" s="42"/>
      <c r="E264" s="42"/>
      <c r="F264" s="42">
        <v>156.9</v>
      </c>
      <c r="G264" s="42"/>
      <c r="H264" s="42">
        <f>SUM(D264:G264)</f>
        <v>156.9</v>
      </c>
      <c r="I264" s="43"/>
      <c r="J264" s="43"/>
      <c r="K264" s="43"/>
      <c r="L264" s="43">
        <v>3</v>
      </c>
      <c r="M264" s="43"/>
      <c r="N264" s="43">
        <f>SUM(J264:M264)</f>
        <v>3</v>
      </c>
      <c r="O264" s="43"/>
      <c r="P264" s="43"/>
      <c r="Q264" s="43"/>
      <c r="R264" s="43">
        <v>8</v>
      </c>
      <c r="S264" s="43"/>
      <c r="T264" s="43">
        <f>SUM(P264:S264)</f>
        <v>8</v>
      </c>
    </row>
    <row r="265" spans="1:20" ht="27.75">
      <c r="A265" s="115" t="s">
        <v>851</v>
      </c>
      <c r="B265" s="39" t="s">
        <v>2264</v>
      </c>
      <c r="C265" s="34"/>
      <c r="D265" s="42"/>
      <c r="E265" s="42"/>
      <c r="F265" s="42">
        <v>46.3</v>
      </c>
      <c r="G265" s="42"/>
      <c r="H265" s="42">
        <f>SUM(D265:G265)</f>
        <v>46.3</v>
      </c>
      <c r="I265" s="43"/>
      <c r="J265" s="43"/>
      <c r="K265" s="43"/>
      <c r="L265" s="43">
        <v>1</v>
      </c>
      <c r="M265" s="43"/>
      <c r="N265" s="43">
        <f>SUM(J265:M265)</f>
        <v>1</v>
      </c>
      <c r="O265" s="43"/>
      <c r="P265" s="43"/>
      <c r="Q265" s="43"/>
      <c r="R265" s="43">
        <v>3</v>
      </c>
      <c r="S265" s="43"/>
      <c r="T265" s="43">
        <f>SUM(P265:S265)</f>
        <v>3</v>
      </c>
    </row>
    <row r="266" spans="1:20" ht="14.25">
      <c r="A266" s="32"/>
      <c r="B266" s="40" t="s">
        <v>1973</v>
      </c>
      <c r="C266" s="34"/>
      <c r="D266" s="42"/>
      <c r="E266" s="42"/>
      <c r="F266" s="42"/>
      <c r="G266" s="42"/>
      <c r="H266" s="42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spans="1:20" ht="27.75">
      <c r="A267" s="115" t="s">
        <v>1534</v>
      </c>
      <c r="B267" s="38" t="s">
        <v>1974</v>
      </c>
      <c r="C267" s="34"/>
      <c r="D267" s="42"/>
      <c r="E267" s="42"/>
      <c r="F267" s="42">
        <v>1806.3</v>
      </c>
      <c r="G267" s="42"/>
      <c r="H267" s="42">
        <f>SUM(D267:G267)</f>
        <v>1806.3</v>
      </c>
      <c r="I267" s="43"/>
      <c r="J267" s="43"/>
      <c r="K267" s="43"/>
      <c r="L267" s="43">
        <v>53</v>
      </c>
      <c r="M267" s="43"/>
      <c r="N267" s="43">
        <f>SUM(J267:M267)</f>
        <v>53</v>
      </c>
      <c r="O267" s="43"/>
      <c r="P267" s="43"/>
      <c r="Q267" s="43"/>
      <c r="R267" s="43">
        <v>138</v>
      </c>
      <c r="S267" s="43"/>
      <c r="T267" s="43">
        <f>SUM(P267:S267)</f>
        <v>138</v>
      </c>
    </row>
    <row r="268" spans="1:20" ht="27.75">
      <c r="A268" s="115" t="s">
        <v>1533</v>
      </c>
      <c r="B268" s="39" t="s">
        <v>2209</v>
      </c>
      <c r="C268" s="34"/>
      <c r="D268" s="42"/>
      <c r="E268" s="42"/>
      <c r="F268" s="42">
        <v>28.6</v>
      </c>
      <c r="G268" s="42"/>
      <c r="H268" s="42">
        <f>SUM(D268:G268)</f>
        <v>28.6</v>
      </c>
      <c r="I268" s="43"/>
      <c r="J268" s="43"/>
      <c r="K268" s="43"/>
      <c r="L268" s="43">
        <v>1</v>
      </c>
      <c r="M268" s="43"/>
      <c r="N268" s="43">
        <f>SUM(J268:M268)</f>
        <v>1</v>
      </c>
      <c r="O268" s="43"/>
      <c r="P268" s="43"/>
      <c r="Q268" s="43"/>
      <c r="R268" s="43">
        <v>1</v>
      </c>
      <c r="S268" s="43"/>
      <c r="T268" s="43">
        <f>SUM(P268:S268)</f>
        <v>1</v>
      </c>
    </row>
    <row r="269" spans="1:20" ht="27.75">
      <c r="A269" s="115" t="s">
        <v>1532</v>
      </c>
      <c r="B269" s="39" t="s">
        <v>2161</v>
      </c>
      <c r="C269" s="34"/>
      <c r="D269" s="42"/>
      <c r="E269" s="42"/>
      <c r="F269" s="42">
        <v>166.5</v>
      </c>
      <c r="G269" s="42"/>
      <c r="H269" s="42">
        <f>SUM(D269:G269)</f>
        <v>166.5</v>
      </c>
      <c r="I269" s="43"/>
      <c r="J269" s="43"/>
      <c r="K269" s="43"/>
      <c r="L269" s="43">
        <v>4</v>
      </c>
      <c r="M269" s="43"/>
      <c r="N269" s="43">
        <f>SUM(J269:M269)</f>
        <v>4</v>
      </c>
      <c r="O269" s="43"/>
      <c r="P269" s="43"/>
      <c r="Q269" s="43"/>
      <c r="R269" s="43">
        <v>12</v>
      </c>
      <c r="S269" s="43"/>
      <c r="T269" s="43">
        <f>SUM(P269:S269)</f>
        <v>12</v>
      </c>
    </row>
    <row r="270" spans="1:20" ht="14.25">
      <c r="A270" s="32"/>
      <c r="B270" s="40" t="s">
        <v>1900</v>
      </c>
      <c r="C270" s="34"/>
      <c r="D270" s="42"/>
      <c r="E270" s="42"/>
      <c r="F270" s="42"/>
      <c r="G270" s="42"/>
      <c r="H270" s="42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spans="1:20" ht="27.75">
      <c r="A271" s="115" t="s">
        <v>1531</v>
      </c>
      <c r="B271" s="39" t="s">
        <v>2210</v>
      </c>
      <c r="C271" s="34"/>
      <c r="D271" s="42"/>
      <c r="E271" s="42"/>
      <c r="F271" s="42">
        <v>2357.6</v>
      </c>
      <c r="G271" s="42"/>
      <c r="H271" s="42">
        <f>SUM(D271:G271)</f>
        <v>2357.6</v>
      </c>
      <c r="I271" s="43"/>
      <c r="J271" s="43"/>
      <c r="K271" s="43"/>
      <c r="L271" s="43">
        <v>50</v>
      </c>
      <c r="M271" s="43"/>
      <c r="N271" s="43">
        <f>SUM(J271:M271)</f>
        <v>50</v>
      </c>
      <c r="O271" s="43"/>
      <c r="P271" s="43"/>
      <c r="Q271" s="43"/>
      <c r="R271" s="43">
        <v>127</v>
      </c>
      <c r="S271" s="43"/>
      <c r="T271" s="43">
        <f>SUM(P271:S271)</f>
        <v>127</v>
      </c>
    </row>
    <row r="272" spans="1:20" ht="27.75">
      <c r="A272" s="115" t="s">
        <v>849</v>
      </c>
      <c r="B272" s="39" t="s">
        <v>1418</v>
      </c>
      <c r="C272" s="34"/>
      <c r="D272" s="42"/>
      <c r="E272" s="42"/>
      <c r="F272" s="42">
        <v>1962.2</v>
      </c>
      <c r="G272" s="42"/>
      <c r="H272" s="42">
        <f>SUM(D272:G272)</f>
        <v>1962.2</v>
      </c>
      <c r="I272" s="43"/>
      <c r="J272" s="43"/>
      <c r="K272" s="43"/>
      <c r="L272" s="43">
        <v>47</v>
      </c>
      <c r="M272" s="43"/>
      <c r="N272" s="43">
        <f>SUM(J272:M272)</f>
        <v>47</v>
      </c>
      <c r="O272" s="43"/>
      <c r="P272" s="43"/>
      <c r="Q272" s="43"/>
      <c r="R272" s="43">
        <v>107</v>
      </c>
      <c r="S272" s="43"/>
      <c r="T272" s="43">
        <f>SUM(P272:S272)</f>
        <v>107</v>
      </c>
    </row>
    <row r="273" spans="1:20" ht="27.75">
      <c r="A273" s="115" t="s">
        <v>2235</v>
      </c>
      <c r="B273" s="38" t="s">
        <v>1902</v>
      </c>
      <c r="C273" s="34"/>
      <c r="D273" s="42"/>
      <c r="E273" s="42"/>
      <c r="F273" s="42">
        <v>1832.61</v>
      </c>
      <c r="G273" s="42"/>
      <c r="H273" s="42">
        <f>SUM(D273:G273)</f>
        <v>1832.61</v>
      </c>
      <c r="I273" s="43"/>
      <c r="J273" s="43"/>
      <c r="K273" s="43"/>
      <c r="L273" s="43">
        <v>45</v>
      </c>
      <c r="M273" s="43"/>
      <c r="N273" s="43">
        <f>SUM(J273:M273)</f>
        <v>45</v>
      </c>
      <c r="O273" s="43"/>
      <c r="P273" s="43"/>
      <c r="Q273" s="43"/>
      <c r="R273" s="43">
        <v>128</v>
      </c>
      <c r="S273" s="43"/>
      <c r="T273" s="43">
        <f>SUM(P273:S273)</f>
        <v>128</v>
      </c>
    </row>
    <row r="274" spans="1:20" ht="14.25">
      <c r="A274" s="32"/>
      <c r="B274" s="40" t="s">
        <v>2000</v>
      </c>
      <c r="C274" s="34"/>
      <c r="D274" s="42"/>
      <c r="E274" s="42"/>
      <c r="F274" s="42"/>
      <c r="G274" s="42"/>
      <c r="H274" s="42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</row>
    <row r="275" spans="1:20" ht="27.75">
      <c r="A275" s="115" t="s">
        <v>2234</v>
      </c>
      <c r="B275" s="39" t="s">
        <v>2322</v>
      </c>
      <c r="C275" s="34"/>
      <c r="D275" s="42"/>
      <c r="E275" s="42"/>
      <c r="F275" s="42">
        <v>97.7</v>
      </c>
      <c r="G275" s="42"/>
      <c r="H275" s="42">
        <f>SUM(D275:G275)</f>
        <v>97.7</v>
      </c>
      <c r="I275" s="43"/>
      <c r="J275" s="43"/>
      <c r="K275" s="43"/>
      <c r="L275" s="43">
        <v>2</v>
      </c>
      <c r="M275" s="43"/>
      <c r="N275" s="43">
        <f>SUM(J275:M275)</f>
        <v>2</v>
      </c>
      <c r="O275" s="43"/>
      <c r="P275" s="43"/>
      <c r="Q275" s="43"/>
      <c r="R275" s="43">
        <v>2</v>
      </c>
      <c r="S275" s="43"/>
      <c r="T275" s="43">
        <f aca="true" t="shared" si="12" ref="T275:T281">SUM(P275:S275)</f>
        <v>2</v>
      </c>
    </row>
    <row r="276" spans="1:20" ht="27.75">
      <c r="A276" s="115" t="s">
        <v>2232</v>
      </c>
      <c r="B276" s="39" t="s">
        <v>1438</v>
      </c>
      <c r="C276" s="34"/>
      <c r="D276" s="42"/>
      <c r="E276" s="42"/>
      <c r="F276" s="42">
        <v>211.4</v>
      </c>
      <c r="G276" s="42"/>
      <c r="H276" s="42">
        <f>SUM(D276:G276)</f>
        <v>211.4</v>
      </c>
      <c r="I276" s="43"/>
      <c r="J276" s="43"/>
      <c r="K276" s="43"/>
      <c r="L276" s="43">
        <v>5</v>
      </c>
      <c r="M276" s="43"/>
      <c r="N276" s="43">
        <f>SUM(J276:M276)</f>
        <v>5</v>
      </c>
      <c r="O276" s="43"/>
      <c r="P276" s="43"/>
      <c r="Q276" s="43"/>
      <c r="R276" s="43">
        <v>10</v>
      </c>
      <c r="S276" s="43"/>
      <c r="T276" s="43">
        <f t="shared" si="12"/>
        <v>10</v>
      </c>
    </row>
    <row r="277" spans="1:20" ht="27.75">
      <c r="A277" s="115" t="s">
        <v>2233</v>
      </c>
      <c r="B277" s="39" t="s">
        <v>2256</v>
      </c>
      <c r="C277" s="34"/>
      <c r="D277" s="42"/>
      <c r="E277" s="42"/>
      <c r="F277" s="42">
        <v>100.6</v>
      </c>
      <c r="G277" s="42"/>
      <c r="H277" s="42">
        <f>SUM(D277:G277)</f>
        <v>100.6</v>
      </c>
      <c r="I277" s="43"/>
      <c r="J277" s="43"/>
      <c r="K277" s="43"/>
      <c r="L277" s="43">
        <v>2</v>
      </c>
      <c r="M277" s="43"/>
      <c r="N277" s="43">
        <f>SUM(J277:M277)</f>
        <v>2</v>
      </c>
      <c r="O277" s="43"/>
      <c r="P277" s="43"/>
      <c r="Q277" s="43"/>
      <c r="R277" s="43">
        <v>2</v>
      </c>
      <c r="S277" s="43"/>
      <c r="T277" s="43">
        <f t="shared" si="12"/>
        <v>2</v>
      </c>
    </row>
    <row r="278" spans="1:20" ht="27.75">
      <c r="A278" s="115" t="s">
        <v>2231</v>
      </c>
      <c r="B278" s="39" t="s">
        <v>1411</v>
      </c>
      <c r="C278" s="34"/>
      <c r="D278" s="42"/>
      <c r="E278" s="42"/>
      <c r="F278" s="42">
        <v>178</v>
      </c>
      <c r="G278" s="42"/>
      <c r="H278" s="42">
        <f>SUM(D278:G278)</f>
        <v>178</v>
      </c>
      <c r="I278" s="43"/>
      <c r="J278" s="43"/>
      <c r="K278" s="43"/>
      <c r="L278" s="43">
        <v>4</v>
      </c>
      <c r="M278" s="43"/>
      <c r="N278" s="43">
        <f>SUM(J278:M278)</f>
        <v>4</v>
      </c>
      <c r="O278" s="43"/>
      <c r="P278" s="43"/>
      <c r="Q278" s="43"/>
      <c r="R278" s="43">
        <v>9</v>
      </c>
      <c r="S278" s="43"/>
      <c r="T278" s="43">
        <f t="shared" si="12"/>
        <v>9</v>
      </c>
    </row>
    <row r="279" spans="1:20" ht="27.75">
      <c r="A279" s="115" t="s">
        <v>2230</v>
      </c>
      <c r="B279" s="39" t="s">
        <v>2258</v>
      </c>
      <c r="C279" s="34"/>
      <c r="D279" s="42"/>
      <c r="E279" s="42"/>
      <c r="F279" s="42">
        <v>452.4</v>
      </c>
      <c r="G279" s="42"/>
      <c r="H279" s="42">
        <f>SUM(D279:G279)</f>
        <v>452.4</v>
      </c>
      <c r="I279" s="43"/>
      <c r="J279" s="43"/>
      <c r="K279" s="43"/>
      <c r="L279" s="43">
        <v>10</v>
      </c>
      <c r="M279" s="43"/>
      <c r="N279" s="43">
        <f>SUM(J279:M279)</f>
        <v>10</v>
      </c>
      <c r="O279" s="43"/>
      <c r="P279" s="43"/>
      <c r="Q279" s="43"/>
      <c r="R279" s="43">
        <v>35</v>
      </c>
      <c r="S279" s="43"/>
      <c r="T279" s="43">
        <f t="shared" si="12"/>
        <v>35</v>
      </c>
    </row>
    <row r="280" spans="1:20" ht="14.25">
      <c r="A280" s="32"/>
      <c r="B280" s="39" t="s">
        <v>1422</v>
      </c>
      <c r="C280" s="34"/>
      <c r="D280" s="42"/>
      <c r="E280" s="42"/>
      <c r="F280" s="42"/>
      <c r="G280" s="42"/>
      <c r="H280" s="42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>
        <f t="shared" si="12"/>
        <v>0</v>
      </c>
    </row>
    <row r="281" spans="1:20" ht="27.75">
      <c r="A281" s="115" t="s">
        <v>2229</v>
      </c>
      <c r="B281" s="38" t="s">
        <v>2162</v>
      </c>
      <c r="C281" s="34"/>
      <c r="D281" s="42"/>
      <c r="E281" s="42"/>
      <c r="F281" s="42">
        <v>1606.79</v>
      </c>
      <c r="G281" s="42"/>
      <c r="H281" s="42">
        <f>SUM(D281:G281)</f>
        <v>1606.79</v>
      </c>
      <c r="I281" s="43"/>
      <c r="J281" s="43"/>
      <c r="K281" s="43"/>
      <c r="L281" s="43">
        <v>50</v>
      </c>
      <c r="M281" s="43"/>
      <c r="N281" s="43">
        <f>SUM(J281:M281)</f>
        <v>50</v>
      </c>
      <c r="O281" s="43"/>
      <c r="P281" s="43"/>
      <c r="Q281" s="43"/>
      <c r="R281" s="43">
        <v>124</v>
      </c>
      <c r="S281" s="43"/>
      <c r="T281" s="43">
        <f t="shared" si="12"/>
        <v>124</v>
      </c>
    </row>
    <row r="282" spans="1:20" ht="14.25">
      <c r="A282" s="32"/>
      <c r="B282" s="40" t="s">
        <v>202</v>
      </c>
      <c r="C282" s="34"/>
      <c r="D282" s="42"/>
      <c r="E282" s="42"/>
      <c r="F282" s="42"/>
      <c r="G282" s="42"/>
      <c r="H282" s="42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</row>
    <row r="283" spans="1:20" ht="27.75">
      <c r="A283" s="115" t="s">
        <v>2228</v>
      </c>
      <c r="B283" s="38" t="s">
        <v>181</v>
      </c>
      <c r="C283" s="34"/>
      <c r="D283" s="42"/>
      <c r="E283" s="42"/>
      <c r="F283" s="42">
        <v>2650.83</v>
      </c>
      <c r="G283" s="42"/>
      <c r="H283" s="42">
        <f>SUM(D283:G283)</f>
        <v>2650.83</v>
      </c>
      <c r="I283" s="43"/>
      <c r="J283" s="43"/>
      <c r="K283" s="43"/>
      <c r="L283" s="43">
        <v>71</v>
      </c>
      <c r="M283" s="43"/>
      <c r="N283" s="43">
        <f>SUM(J283:M283)</f>
        <v>71</v>
      </c>
      <c r="O283" s="43"/>
      <c r="P283" s="43"/>
      <c r="Q283" s="43"/>
      <c r="R283" s="43">
        <v>168</v>
      </c>
      <c r="S283" s="43"/>
      <c r="T283" s="43">
        <f>SUM(P283:S283)</f>
        <v>168</v>
      </c>
    </row>
    <row r="284" spans="1:23" ht="14.25">
      <c r="A284" s="116"/>
      <c r="B284" s="117" t="s">
        <v>153</v>
      </c>
      <c r="C284" s="118"/>
      <c r="D284" s="119"/>
      <c r="E284" s="118"/>
      <c r="F284" s="118"/>
      <c r="G284" s="118">
        <f>SUM(G286:G338)</f>
        <v>47211.350000000006</v>
      </c>
      <c r="H284" s="118">
        <f>SUM(H286:H338)</f>
        <v>47211.350000000006</v>
      </c>
      <c r="I284" s="120"/>
      <c r="J284" s="120"/>
      <c r="K284" s="120"/>
      <c r="L284" s="120"/>
      <c r="M284" s="120">
        <f>SUM(M286:M338)</f>
        <v>1226</v>
      </c>
      <c r="N284" s="120">
        <f>SUM(N286:N338)</f>
        <v>1226</v>
      </c>
      <c r="O284" s="120"/>
      <c r="P284" s="120"/>
      <c r="Q284" s="120"/>
      <c r="R284" s="120"/>
      <c r="S284" s="120">
        <f>SUM(S286:S338)</f>
        <v>3069</v>
      </c>
      <c r="T284" s="120">
        <f>SUM(T286:T338)</f>
        <v>3069</v>
      </c>
      <c r="V284" s="146"/>
      <c r="W284" s="147"/>
    </row>
    <row r="285" spans="1:20" ht="14.25">
      <c r="A285" s="115"/>
      <c r="B285" s="40" t="s">
        <v>1527</v>
      </c>
      <c r="C285" s="34"/>
      <c r="D285" s="42"/>
      <c r="E285" s="42"/>
      <c r="F285" s="42"/>
      <c r="G285" s="42"/>
      <c r="H285" s="42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</row>
    <row r="286" spans="1:20" ht="27.75">
      <c r="A286" s="115" t="s">
        <v>1903</v>
      </c>
      <c r="B286" s="39" t="s">
        <v>1469</v>
      </c>
      <c r="C286" s="34"/>
      <c r="D286" s="42"/>
      <c r="E286" s="42"/>
      <c r="F286" s="42"/>
      <c r="G286" s="42">
        <v>1856.24</v>
      </c>
      <c r="H286" s="42">
        <f>SUM(D286:G286)</f>
        <v>1856.24</v>
      </c>
      <c r="I286" s="43"/>
      <c r="J286" s="43"/>
      <c r="K286" s="43"/>
      <c r="L286" s="43"/>
      <c r="M286" s="43">
        <v>44</v>
      </c>
      <c r="N286" s="43">
        <f>SUM(J286:M286)</f>
        <v>44</v>
      </c>
      <c r="O286" s="43"/>
      <c r="P286" s="43"/>
      <c r="Q286" s="43"/>
      <c r="R286" s="43"/>
      <c r="S286" s="43">
        <v>97</v>
      </c>
      <c r="T286" s="43">
        <f>SUM(P286:S286)</f>
        <v>97</v>
      </c>
    </row>
    <row r="287" spans="1:20" ht="14.25">
      <c r="A287" s="115"/>
      <c r="B287" s="40" t="s">
        <v>24</v>
      </c>
      <c r="C287" s="34"/>
      <c r="D287" s="42"/>
      <c r="E287" s="42"/>
      <c r="F287" s="42"/>
      <c r="G287" s="42"/>
      <c r="H287" s="42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</row>
    <row r="288" spans="1:20" ht="27.75">
      <c r="A288" s="115" t="s">
        <v>1520</v>
      </c>
      <c r="B288" s="39" t="s">
        <v>2278</v>
      </c>
      <c r="C288" s="34"/>
      <c r="D288" s="42"/>
      <c r="E288" s="42"/>
      <c r="F288" s="42"/>
      <c r="G288" s="42">
        <v>186.9</v>
      </c>
      <c r="H288" s="42">
        <f>SUM(D288:G288)</f>
        <v>186.9</v>
      </c>
      <c r="I288" s="43"/>
      <c r="J288" s="43"/>
      <c r="K288" s="43"/>
      <c r="L288" s="43"/>
      <c r="M288" s="43">
        <v>4</v>
      </c>
      <c r="N288" s="43">
        <f>SUM(J288:M288)</f>
        <v>4</v>
      </c>
      <c r="O288" s="43"/>
      <c r="P288" s="43"/>
      <c r="Q288" s="43"/>
      <c r="R288" s="43"/>
      <c r="S288" s="43">
        <v>12</v>
      </c>
      <c r="T288" s="43">
        <f>SUM(P288:S288)</f>
        <v>12</v>
      </c>
    </row>
    <row r="289" spans="1:20" ht="14.25">
      <c r="A289" s="32"/>
      <c r="B289" s="40" t="s">
        <v>25</v>
      </c>
      <c r="C289" s="34"/>
      <c r="D289" s="42"/>
      <c r="E289" s="42"/>
      <c r="F289" s="42"/>
      <c r="G289" s="42"/>
      <c r="H289" s="42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</row>
    <row r="290" spans="1:20" ht="27.75">
      <c r="A290" s="115" t="s">
        <v>1524</v>
      </c>
      <c r="B290" s="38" t="s">
        <v>567</v>
      </c>
      <c r="C290" s="34"/>
      <c r="D290" s="42"/>
      <c r="E290" s="42"/>
      <c r="F290" s="42"/>
      <c r="G290" s="42">
        <v>112.8</v>
      </c>
      <c r="H290" s="42">
        <f>SUM(D290:G290)</f>
        <v>112.8</v>
      </c>
      <c r="I290" s="43"/>
      <c r="J290" s="43"/>
      <c r="K290" s="43"/>
      <c r="L290" s="43"/>
      <c r="M290" s="43">
        <v>2</v>
      </c>
      <c r="N290" s="43">
        <f>SUM(J290:M290)</f>
        <v>2</v>
      </c>
      <c r="O290" s="43"/>
      <c r="P290" s="43"/>
      <c r="Q290" s="43"/>
      <c r="R290" s="43"/>
      <c r="S290" s="43">
        <v>3</v>
      </c>
      <c r="T290" s="43">
        <f>SUM(P290:S290)</f>
        <v>3</v>
      </c>
    </row>
    <row r="291" spans="1:20" ht="27.75">
      <c r="A291" s="115" t="s">
        <v>1522</v>
      </c>
      <c r="B291" s="38" t="s">
        <v>2001</v>
      </c>
      <c r="C291" s="34"/>
      <c r="D291" s="42"/>
      <c r="E291" s="42"/>
      <c r="F291" s="42"/>
      <c r="G291" s="42">
        <v>12150.7</v>
      </c>
      <c r="H291" s="42">
        <f>SUM(D291:G291)</f>
        <v>12150.7</v>
      </c>
      <c r="I291" s="43"/>
      <c r="J291" s="43"/>
      <c r="K291" s="43"/>
      <c r="L291" s="43"/>
      <c r="M291" s="43">
        <v>315</v>
      </c>
      <c r="N291" s="43">
        <f>SUM(J291:M291)</f>
        <v>315</v>
      </c>
      <c r="O291" s="43"/>
      <c r="P291" s="43"/>
      <c r="Q291" s="43"/>
      <c r="R291" s="43"/>
      <c r="S291" s="43">
        <v>865</v>
      </c>
      <c r="T291" s="43">
        <f>SUM(P291:S291)</f>
        <v>865</v>
      </c>
    </row>
    <row r="292" spans="1:20" ht="27.75">
      <c r="A292" s="115" t="s">
        <v>2220</v>
      </c>
      <c r="B292" s="38" t="s">
        <v>1356</v>
      </c>
      <c r="C292" s="34"/>
      <c r="D292" s="42"/>
      <c r="E292" s="42"/>
      <c r="F292" s="42"/>
      <c r="G292" s="42">
        <v>3959.9</v>
      </c>
      <c r="H292" s="42">
        <f>SUM(D292:G292)</f>
        <v>3959.9</v>
      </c>
      <c r="I292" s="43"/>
      <c r="J292" s="43"/>
      <c r="K292" s="43"/>
      <c r="L292" s="43"/>
      <c r="M292" s="43">
        <v>109</v>
      </c>
      <c r="N292" s="43">
        <f>SUM(J292:M292)</f>
        <v>109</v>
      </c>
      <c r="O292" s="43"/>
      <c r="P292" s="43"/>
      <c r="Q292" s="43"/>
      <c r="R292" s="43"/>
      <c r="S292" s="43">
        <v>271</v>
      </c>
      <c r="T292" s="43">
        <f>SUM(P292:S292)</f>
        <v>271</v>
      </c>
    </row>
    <row r="293" spans="1:20" ht="27.75">
      <c r="A293" s="115" t="s">
        <v>1731</v>
      </c>
      <c r="B293" s="38" t="s">
        <v>2221</v>
      </c>
      <c r="C293" s="34"/>
      <c r="D293" s="42"/>
      <c r="E293" s="42"/>
      <c r="F293" s="42"/>
      <c r="G293" s="42">
        <v>2226.6</v>
      </c>
      <c r="H293" s="42">
        <f>SUM(D293:G293)</f>
        <v>2226.6</v>
      </c>
      <c r="I293" s="43"/>
      <c r="J293" s="43"/>
      <c r="K293" s="43"/>
      <c r="L293" s="43"/>
      <c r="M293" s="43">
        <v>50</v>
      </c>
      <c r="N293" s="43">
        <f>SUM(J293:M293)</f>
        <v>50</v>
      </c>
      <c r="O293" s="43"/>
      <c r="P293" s="43"/>
      <c r="Q293" s="43"/>
      <c r="R293" s="43"/>
      <c r="S293" s="43">
        <v>124</v>
      </c>
      <c r="T293" s="43">
        <f>SUM(P293:S293)</f>
        <v>124</v>
      </c>
    </row>
    <row r="294" spans="1:20" ht="14.25">
      <c r="A294" s="32"/>
      <c r="B294" s="38" t="s">
        <v>854</v>
      </c>
      <c r="C294" s="34"/>
      <c r="D294" s="42"/>
      <c r="E294" s="42"/>
      <c r="F294" s="42"/>
      <c r="G294" s="42"/>
      <c r="H294" s="42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spans="1:20" ht="27.75">
      <c r="A295" s="115" t="s">
        <v>1518</v>
      </c>
      <c r="B295" s="39" t="s">
        <v>1413</v>
      </c>
      <c r="C295" s="34"/>
      <c r="D295" s="42"/>
      <c r="E295" s="42"/>
      <c r="F295" s="42"/>
      <c r="G295" s="42">
        <v>105.5</v>
      </c>
      <c r="H295" s="42">
        <f aca="true" t="shared" si="13" ref="H295:H302">SUM(D295:G295)</f>
        <v>105.5</v>
      </c>
      <c r="I295" s="43"/>
      <c r="J295" s="43"/>
      <c r="K295" s="43"/>
      <c r="L295" s="43"/>
      <c r="M295" s="43">
        <v>4</v>
      </c>
      <c r="N295" s="43">
        <f aca="true" t="shared" si="14" ref="N295:N302">SUM(J295:M295)</f>
        <v>4</v>
      </c>
      <c r="O295" s="43"/>
      <c r="P295" s="43"/>
      <c r="Q295" s="43"/>
      <c r="R295" s="43"/>
      <c r="S295" s="43">
        <v>7</v>
      </c>
      <c r="T295" s="43">
        <f aca="true" t="shared" si="15" ref="T295:T302">SUM(P295:S295)</f>
        <v>7</v>
      </c>
    </row>
    <row r="296" spans="1:20" ht="27.75">
      <c r="A296" s="115" t="s">
        <v>1523</v>
      </c>
      <c r="B296" s="38" t="s">
        <v>239</v>
      </c>
      <c r="C296" s="34"/>
      <c r="D296" s="42"/>
      <c r="E296" s="42"/>
      <c r="F296" s="42"/>
      <c r="G296" s="42">
        <v>1479.7</v>
      </c>
      <c r="H296" s="42">
        <f t="shared" si="13"/>
        <v>1479.7</v>
      </c>
      <c r="I296" s="43"/>
      <c r="J296" s="43"/>
      <c r="K296" s="43"/>
      <c r="L296" s="43"/>
      <c r="M296" s="43">
        <v>36</v>
      </c>
      <c r="N296" s="43">
        <f t="shared" si="14"/>
        <v>36</v>
      </c>
      <c r="O296" s="43"/>
      <c r="P296" s="43"/>
      <c r="Q296" s="43"/>
      <c r="R296" s="43"/>
      <c r="S296" s="43">
        <v>88</v>
      </c>
      <c r="T296" s="43">
        <f t="shared" si="15"/>
        <v>88</v>
      </c>
    </row>
    <row r="297" spans="1:20" ht="27.75">
      <c r="A297" s="115" t="s">
        <v>1730</v>
      </c>
      <c r="B297" s="40" t="s">
        <v>1379</v>
      </c>
      <c r="C297" s="34"/>
      <c r="D297" s="42"/>
      <c r="E297" s="42"/>
      <c r="F297" s="42"/>
      <c r="G297" s="42">
        <v>434.8</v>
      </c>
      <c r="H297" s="42">
        <f t="shared" si="13"/>
        <v>434.8</v>
      </c>
      <c r="I297" s="43"/>
      <c r="J297" s="43"/>
      <c r="K297" s="43"/>
      <c r="L297" s="43"/>
      <c r="M297" s="43">
        <v>13</v>
      </c>
      <c r="N297" s="43">
        <f t="shared" si="14"/>
        <v>13</v>
      </c>
      <c r="O297" s="43"/>
      <c r="P297" s="43"/>
      <c r="Q297" s="43"/>
      <c r="R297" s="43"/>
      <c r="S297" s="43">
        <v>34</v>
      </c>
      <c r="T297" s="43">
        <f t="shared" si="15"/>
        <v>34</v>
      </c>
    </row>
    <row r="298" spans="1:20" ht="27.75">
      <c r="A298" s="115" t="s">
        <v>1519</v>
      </c>
      <c r="B298" s="38" t="s">
        <v>240</v>
      </c>
      <c r="C298" s="34"/>
      <c r="D298" s="42"/>
      <c r="E298" s="42"/>
      <c r="F298" s="42"/>
      <c r="G298" s="42">
        <v>2766.61</v>
      </c>
      <c r="H298" s="42">
        <f t="shared" si="13"/>
        <v>2766.61</v>
      </c>
      <c r="I298" s="43"/>
      <c r="J298" s="43"/>
      <c r="K298" s="43"/>
      <c r="L298" s="43"/>
      <c r="M298" s="43">
        <v>77</v>
      </c>
      <c r="N298" s="43">
        <f t="shared" si="14"/>
        <v>77</v>
      </c>
      <c r="O298" s="43"/>
      <c r="P298" s="43"/>
      <c r="Q298" s="43"/>
      <c r="R298" s="43"/>
      <c r="S298" s="43">
        <v>186</v>
      </c>
      <c r="T298" s="43">
        <f t="shared" si="15"/>
        <v>186</v>
      </c>
    </row>
    <row r="299" spans="1:20" ht="27.75">
      <c r="A299" s="115" t="s">
        <v>1521</v>
      </c>
      <c r="B299" s="40" t="s">
        <v>768</v>
      </c>
      <c r="C299" s="34"/>
      <c r="D299" s="42"/>
      <c r="E299" s="42"/>
      <c r="F299" s="42"/>
      <c r="G299" s="42">
        <v>455.7</v>
      </c>
      <c r="H299" s="42">
        <f t="shared" si="13"/>
        <v>455.7</v>
      </c>
      <c r="I299" s="43"/>
      <c r="J299" s="43"/>
      <c r="K299" s="43"/>
      <c r="L299" s="43"/>
      <c r="M299" s="43">
        <v>10</v>
      </c>
      <c r="N299" s="43">
        <f t="shared" si="14"/>
        <v>10</v>
      </c>
      <c r="O299" s="43"/>
      <c r="P299" s="43"/>
      <c r="Q299" s="43"/>
      <c r="R299" s="43"/>
      <c r="S299" s="43">
        <v>21</v>
      </c>
      <c r="T299" s="43">
        <f t="shared" si="15"/>
        <v>21</v>
      </c>
    </row>
    <row r="300" spans="1:20" ht="27.75">
      <c r="A300" s="115" t="s">
        <v>1729</v>
      </c>
      <c r="B300" s="38" t="s">
        <v>632</v>
      </c>
      <c r="C300" s="34"/>
      <c r="D300" s="42"/>
      <c r="E300" s="42"/>
      <c r="F300" s="42"/>
      <c r="G300" s="42">
        <v>250.27</v>
      </c>
      <c r="H300" s="42">
        <f t="shared" si="13"/>
        <v>250.27</v>
      </c>
      <c r="I300" s="43"/>
      <c r="J300" s="43"/>
      <c r="K300" s="43"/>
      <c r="L300" s="43"/>
      <c r="M300" s="43">
        <v>5</v>
      </c>
      <c r="N300" s="43">
        <f t="shared" si="14"/>
        <v>5</v>
      </c>
      <c r="O300" s="43"/>
      <c r="P300" s="43"/>
      <c r="Q300" s="43"/>
      <c r="R300" s="43"/>
      <c r="S300" s="43">
        <v>19</v>
      </c>
      <c r="T300" s="43">
        <f t="shared" si="15"/>
        <v>19</v>
      </c>
    </row>
    <row r="301" spans="1:20" ht="27.75">
      <c r="A301" s="115" t="s">
        <v>1728</v>
      </c>
      <c r="B301" s="39" t="s">
        <v>1536</v>
      </c>
      <c r="C301" s="34"/>
      <c r="D301" s="42"/>
      <c r="E301" s="42"/>
      <c r="F301" s="42"/>
      <c r="G301" s="42">
        <v>1718.9</v>
      </c>
      <c r="H301" s="42">
        <f t="shared" si="13"/>
        <v>1718.9</v>
      </c>
      <c r="I301" s="43"/>
      <c r="J301" s="43"/>
      <c r="K301" s="43"/>
      <c r="L301" s="43"/>
      <c r="M301" s="43">
        <v>39</v>
      </c>
      <c r="N301" s="43">
        <f t="shared" si="14"/>
        <v>39</v>
      </c>
      <c r="O301" s="43"/>
      <c r="P301" s="43"/>
      <c r="Q301" s="43"/>
      <c r="R301" s="43"/>
      <c r="S301" s="43">
        <v>88</v>
      </c>
      <c r="T301" s="43">
        <f t="shared" si="15"/>
        <v>88</v>
      </c>
    </row>
    <row r="302" spans="1:20" ht="27.75">
      <c r="A302" s="115" t="s">
        <v>2218</v>
      </c>
      <c r="B302" s="39" t="s">
        <v>204</v>
      </c>
      <c r="C302" s="34"/>
      <c r="D302" s="42"/>
      <c r="E302" s="42"/>
      <c r="G302" s="42">
        <v>288.6</v>
      </c>
      <c r="H302" s="42">
        <f t="shared" si="13"/>
        <v>288.6</v>
      </c>
      <c r="I302" s="43"/>
      <c r="J302" s="43"/>
      <c r="K302" s="43"/>
      <c r="M302" s="43">
        <v>8</v>
      </c>
      <c r="N302" s="43">
        <f t="shared" si="14"/>
        <v>8</v>
      </c>
      <c r="O302" s="43"/>
      <c r="P302" s="43"/>
      <c r="Q302" s="43"/>
      <c r="S302" s="43">
        <v>13</v>
      </c>
      <c r="T302" s="43">
        <f t="shared" si="15"/>
        <v>13</v>
      </c>
    </row>
    <row r="303" spans="1:20" ht="14.25">
      <c r="A303" s="115"/>
      <c r="B303" s="40" t="s">
        <v>133</v>
      </c>
      <c r="C303" s="34"/>
      <c r="D303" s="42"/>
      <c r="E303" s="42"/>
      <c r="F303" s="42"/>
      <c r="G303" s="42"/>
      <c r="H303" s="42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</row>
    <row r="304" spans="1:20" ht="27.75">
      <c r="A304" s="115" t="s">
        <v>2219</v>
      </c>
      <c r="B304" s="38" t="s">
        <v>984</v>
      </c>
      <c r="C304" s="34"/>
      <c r="D304" s="42"/>
      <c r="E304" s="42"/>
      <c r="F304" s="42"/>
      <c r="G304" s="42">
        <v>597.45</v>
      </c>
      <c r="H304" s="42">
        <f>SUM(D304:G304)</f>
        <v>597.45</v>
      </c>
      <c r="I304" s="43"/>
      <c r="J304" s="43"/>
      <c r="K304" s="43"/>
      <c r="L304" s="43"/>
      <c r="M304" s="43">
        <v>13</v>
      </c>
      <c r="N304" s="43">
        <f>SUM(J304:M304)</f>
        <v>13</v>
      </c>
      <c r="O304" s="43"/>
      <c r="P304" s="43"/>
      <c r="Q304" s="43"/>
      <c r="R304" s="43"/>
      <c r="S304" s="43">
        <v>36</v>
      </c>
      <c r="T304" s="43">
        <f>SUM(P304:S304)</f>
        <v>36</v>
      </c>
    </row>
    <row r="305" spans="1:20" ht="27.75">
      <c r="A305" s="115" t="s">
        <v>850</v>
      </c>
      <c r="B305" s="39" t="s">
        <v>2323</v>
      </c>
      <c r="C305" s="34"/>
      <c r="D305" s="42"/>
      <c r="E305" s="42"/>
      <c r="F305" s="42"/>
      <c r="G305" s="42">
        <v>120.79</v>
      </c>
      <c r="H305" s="42">
        <f>SUM(D305:G305)</f>
        <v>120.79</v>
      </c>
      <c r="I305" s="43"/>
      <c r="J305" s="43"/>
      <c r="K305" s="43"/>
      <c r="L305" s="43"/>
      <c r="M305" s="43">
        <v>4</v>
      </c>
      <c r="N305" s="43">
        <f>SUM(J305:M305)</f>
        <v>4</v>
      </c>
      <c r="O305" s="43"/>
      <c r="P305" s="43"/>
      <c r="Q305" s="43"/>
      <c r="R305" s="43"/>
      <c r="S305" s="43">
        <v>9</v>
      </c>
      <c r="T305" s="43">
        <f>SUM(P305:S305)</f>
        <v>9</v>
      </c>
    </row>
    <row r="306" spans="1:20" ht="27.75">
      <c r="A306" s="115" t="s">
        <v>1724</v>
      </c>
      <c r="B306" s="39" t="s">
        <v>1737</v>
      </c>
      <c r="C306" s="34"/>
      <c r="D306" s="42"/>
      <c r="E306" s="42"/>
      <c r="F306" s="42"/>
      <c r="G306" s="42">
        <v>557.77</v>
      </c>
      <c r="H306" s="42">
        <f>SUM(D306:G306)</f>
        <v>557.77</v>
      </c>
      <c r="I306" s="43"/>
      <c r="J306" s="43"/>
      <c r="K306" s="43"/>
      <c r="L306" s="43"/>
      <c r="M306" s="43">
        <v>16</v>
      </c>
      <c r="N306" s="43">
        <f>SUM(J306:M306)</f>
        <v>16</v>
      </c>
      <c r="O306" s="43"/>
      <c r="P306" s="43"/>
      <c r="Q306" s="43"/>
      <c r="R306" s="43"/>
      <c r="S306" s="43">
        <v>40</v>
      </c>
      <c r="T306" s="43">
        <f>SUM(P306:S306)</f>
        <v>40</v>
      </c>
    </row>
    <row r="307" spans="1:20" ht="27.75">
      <c r="A307" s="115" t="s">
        <v>2217</v>
      </c>
      <c r="B307" s="38" t="s">
        <v>1022</v>
      </c>
      <c r="C307" s="34"/>
      <c r="D307" s="42"/>
      <c r="E307" s="42"/>
      <c r="F307" s="42"/>
      <c r="G307" s="42">
        <v>93.7</v>
      </c>
      <c r="H307" s="42">
        <f>SUM(D307:G307)</f>
        <v>93.7</v>
      </c>
      <c r="I307" s="43"/>
      <c r="J307" s="43"/>
      <c r="K307" s="43"/>
      <c r="L307" s="43"/>
      <c r="M307" s="43">
        <v>3</v>
      </c>
      <c r="N307" s="43">
        <f>SUM(J307:M307)</f>
        <v>3</v>
      </c>
      <c r="O307" s="43"/>
      <c r="P307" s="43"/>
      <c r="Q307" s="43"/>
      <c r="R307" s="43"/>
      <c r="S307" s="43">
        <v>3</v>
      </c>
      <c r="T307" s="43">
        <f>SUM(P307:S307)</f>
        <v>3</v>
      </c>
    </row>
    <row r="308" spans="1:20" ht="14.25">
      <c r="A308" s="32"/>
      <c r="B308" s="40" t="s">
        <v>132</v>
      </c>
      <c r="C308" s="34"/>
      <c r="D308" s="42"/>
      <c r="E308" s="42"/>
      <c r="F308" s="42"/>
      <c r="G308" s="42"/>
      <c r="H308" s="42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</row>
    <row r="309" spans="1:20" ht="27.75">
      <c r="A309" s="115" t="s">
        <v>1723</v>
      </c>
      <c r="B309" s="39" t="s">
        <v>1023</v>
      </c>
      <c r="C309" s="34"/>
      <c r="D309" s="42"/>
      <c r="E309" s="42"/>
      <c r="F309" s="42"/>
      <c r="G309" s="42">
        <v>1105.23</v>
      </c>
      <c r="H309" s="42">
        <f aca="true" t="shared" si="16" ref="H309:H317">SUM(D309:G309)</f>
        <v>1105.23</v>
      </c>
      <c r="I309" s="43"/>
      <c r="J309" s="43"/>
      <c r="K309" s="43"/>
      <c r="L309" s="43"/>
      <c r="M309" s="43">
        <v>26</v>
      </c>
      <c r="N309" s="43">
        <f aca="true" t="shared" si="17" ref="N309:N317">SUM(J309:M309)</f>
        <v>26</v>
      </c>
      <c r="O309" s="43"/>
      <c r="P309" s="43"/>
      <c r="Q309" s="43"/>
      <c r="R309" s="43"/>
      <c r="S309" s="43">
        <v>61</v>
      </c>
      <c r="T309" s="43">
        <f aca="true" t="shared" si="18" ref="T309:T317">SUM(P309:S309)</f>
        <v>61</v>
      </c>
    </row>
    <row r="310" spans="1:20" ht="27.75">
      <c r="A310" s="115" t="s">
        <v>1530</v>
      </c>
      <c r="B310" s="38" t="s">
        <v>1895</v>
      </c>
      <c r="C310" s="34"/>
      <c r="D310" s="42"/>
      <c r="E310" s="42"/>
      <c r="F310" s="42"/>
      <c r="G310" s="42">
        <v>902.4</v>
      </c>
      <c r="H310" s="42">
        <f t="shared" si="16"/>
        <v>902.4</v>
      </c>
      <c r="I310" s="43"/>
      <c r="J310" s="43"/>
      <c r="K310" s="43"/>
      <c r="L310" s="43"/>
      <c r="M310" s="43">
        <v>28</v>
      </c>
      <c r="N310" s="43">
        <f t="shared" si="17"/>
        <v>28</v>
      </c>
      <c r="O310" s="43"/>
      <c r="P310" s="43"/>
      <c r="Q310" s="43"/>
      <c r="R310" s="43"/>
      <c r="S310" s="43">
        <v>63</v>
      </c>
      <c r="T310" s="43">
        <f t="shared" si="18"/>
        <v>63</v>
      </c>
    </row>
    <row r="311" spans="1:20" ht="27.75">
      <c r="A311" s="115" t="s">
        <v>1528</v>
      </c>
      <c r="B311" s="39" t="s">
        <v>2272</v>
      </c>
      <c r="C311" s="34"/>
      <c r="D311" s="42"/>
      <c r="E311" s="42"/>
      <c r="F311" s="42"/>
      <c r="G311" s="42">
        <v>256.1</v>
      </c>
      <c r="H311" s="42">
        <f t="shared" si="16"/>
        <v>256.1</v>
      </c>
      <c r="I311" s="43"/>
      <c r="J311" s="43"/>
      <c r="K311" s="43"/>
      <c r="L311" s="43"/>
      <c r="M311" s="43">
        <v>8</v>
      </c>
      <c r="N311" s="43">
        <f t="shared" si="17"/>
        <v>8</v>
      </c>
      <c r="O311" s="43"/>
      <c r="P311" s="43"/>
      <c r="Q311" s="43"/>
      <c r="R311" s="43"/>
      <c r="S311" s="43">
        <v>40</v>
      </c>
      <c r="T311" s="43">
        <f t="shared" si="18"/>
        <v>40</v>
      </c>
    </row>
    <row r="312" spans="1:20" ht="27.75">
      <c r="A312" s="115" t="s">
        <v>1529</v>
      </c>
      <c r="B312" s="39" t="s">
        <v>1404</v>
      </c>
      <c r="C312" s="34"/>
      <c r="D312" s="42"/>
      <c r="E312" s="42"/>
      <c r="F312" s="42"/>
      <c r="G312" s="42">
        <v>685.4</v>
      </c>
      <c r="H312" s="42">
        <f t="shared" si="16"/>
        <v>685.4</v>
      </c>
      <c r="I312" s="43"/>
      <c r="J312" s="43"/>
      <c r="K312" s="43"/>
      <c r="L312" s="43"/>
      <c r="M312" s="43">
        <v>19</v>
      </c>
      <c r="N312" s="43">
        <f t="shared" si="17"/>
        <v>19</v>
      </c>
      <c r="O312" s="43"/>
      <c r="P312" s="43"/>
      <c r="Q312" s="43"/>
      <c r="R312" s="43"/>
      <c r="S312" s="43">
        <v>46</v>
      </c>
      <c r="T312" s="43">
        <f t="shared" si="18"/>
        <v>46</v>
      </c>
    </row>
    <row r="313" spans="1:20" ht="27.75">
      <c r="A313" s="115" t="s">
        <v>1727</v>
      </c>
      <c r="B313" s="39" t="s">
        <v>845</v>
      </c>
      <c r="C313" s="34"/>
      <c r="D313" s="42"/>
      <c r="E313" s="42"/>
      <c r="F313" s="42"/>
      <c r="G313" s="42">
        <v>166.95</v>
      </c>
      <c r="H313" s="42">
        <f t="shared" si="16"/>
        <v>166.95</v>
      </c>
      <c r="I313" s="43"/>
      <c r="J313" s="43"/>
      <c r="K313" s="43"/>
      <c r="L313" s="43"/>
      <c r="M313" s="43">
        <v>5</v>
      </c>
      <c r="N313" s="43">
        <f t="shared" si="17"/>
        <v>5</v>
      </c>
      <c r="O313" s="43"/>
      <c r="P313" s="43"/>
      <c r="Q313" s="43"/>
      <c r="R313" s="43"/>
      <c r="S313" s="43">
        <v>5</v>
      </c>
      <c r="T313" s="43">
        <f t="shared" si="18"/>
        <v>5</v>
      </c>
    </row>
    <row r="314" spans="1:20" ht="27.75">
      <c r="A314" s="115" t="s">
        <v>1726</v>
      </c>
      <c r="B314" s="39" t="s">
        <v>1555</v>
      </c>
      <c r="C314" s="34"/>
      <c r="D314" s="42"/>
      <c r="E314" s="42"/>
      <c r="F314" s="42"/>
      <c r="G314" s="42">
        <v>313.6</v>
      </c>
      <c r="H314" s="42">
        <f t="shared" si="16"/>
        <v>313.6</v>
      </c>
      <c r="I314" s="43"/>
      <c r="J314" s="43"/>
      <c r="K314" s="43"/>
      <c r="L314" s="43"/>
      <c r="M314" s="43">
        <v>11</v>
      </c>
      <c r="N314" s="43">
        <f t="shared" si="17"/>
        <v>11</v>
      </c>
      <c r="O314" s="43"/>
      <c r="P314" s="43"/>
      <c r="Q314" s="43"/>
      <c r="R314" s="43"/>
      <c r="S314" s="43">
        <v>25</v>
      </c>
      <c r="T314" s="43">
        <f t="shared" si="18"/>
        <v>25</v>
      </c>
    </row>
    <row r="315" spans="1:20" ht="27.75">
      <c r="A315" s="115" t="s">
        <v>1725</v>
      </c>
      <c r="B315" s="39" t="s">
        <v>986</v>
      </c>
      <c r="C315" s="34"/>
      <c r="D315" s="42"/>
      <c r="E315" s="42"/>
      <c r="F315" s="42"/>
      <c r="G315" s="42">
        <v>190.6</v>
      </c>
      <c r="H315" s="42">
        <f t="shared" si="16"/>
        <v>190.6</v>
      </c>
      <c r="I315" s="43"/>
      <c r="J315" s="43"/>
      <c r="K315" s="43"/>
      <c r="L315" s="43"/>
      <c r="M315" s="43">
        <v>4</v>
      </c>
      <c r="N315" s="43">
        <f t="shared" si="17"/>
        <v>4</v>
      </c>
      <c r="O315" s="43"/>
      <c r="P315" s="43"/>
      <c r="Q315" s="43"/>
      <c r="R315" s="43"/>
      <c r="S315" s="43">
        <v>13</v>
      </c>
      <c r="T315" s="43">
        <f t="shared" si="18"/>
        <v>13</v>
      </c>
    </row>
    <row r="316" spans="1:20" ht="27.75">
      <c r="A316" s="115" t="s">
        <v>1526</v>
      </c>
      <c r="B316" s="38" t="s">
        <v>1894</v>
      </c>
      <c r="C316" s="34"/>
      <c r="D316" s="42"/>
      <c r="E316" s="42"/>
      <c r="F316" s="42"/>
      <c r="G316" s="42">
        <v>1231.41</v>
      </c>
      <c r="H316" s="42">
        <f t="shared" si="16"/>
        <v>1231.41</v>
      </c>
      <c r="I316" s="43"/>
      <c r="J316" s="43"/>
      <c r="K316" s="43"/>
      <c r="L316" s="43"/>
      <c r="M316" s="43">
        <v>26</v>
      </c>
      <c r="N316" s="43">
        <f t="shared" si="17"/>
        <v>26</v>
      </c>
      <c r="O316" s="43"/>
      <c r="P316" s="43"/>
      <c r="Q316" s="43"/>
      <c r="R316" s="43"/>
      <c r="S316" s="43">
        <v>80</v>
      </c>
      <c r="T316" s="43">
        <f t="shared" si="18"/>
        <v>80</v>
      </c>
    </row>
    <row r="317" spans="1:20" ht="27.75">
      <c r="A317" s="115" t="s">
        <v>1525</v>
      </c>
      <c r="B317" s="39" t="s">
        <v>1565</v>
      </c>
      <c r="C317" s="34"/>
      <c r="D317" s="42"/>
      <c r="E317" s="42"/>
      <c r="F317" s="42"/>
      <c r="G317" s="42">
        <v>115</v>
      </c>
      <c r="H317" s="42">
        <f t="shared" si="16"/>
        <v>115</v>
      </c>
      <c r="I317" s="43"/>
      <c r="J317" s="43"/>
      <c r="K317" s="43"/>
      <c r="L317" s="43"/>
      <c r="M317" s="43">
        <v>6</v>
      </c>
      <c r="N317" s="43">
        <f t="shared" si="17"/>
        <v>6</v>
      </c>
      <c r="O317" s="43"/>
      <c r="P317" s="43"/>
      <c r="Q317" s="43"/>
      <c r="R317" s="43"/>
      <c r="S317" s="43">
        <v>14</v>
      </c>
      <c r="T317" s="43">
        <f t="shared" si="18"/>
        <v>14</v>
      </c>
    </row>
    <row r="318" spans="1:20" ht="14.25">
      <c r="A318" s="32"/>
      <c r="B318" s="40" t="s">
        <v>1897</v>
      </c>
      <c r="C318" s="34"/>
      <c r="D318" s="42"/>
      <c r="E318" s="42"/>
      <c r="F318" s="42"/>
      <c r="G318" s="42"/>
      <c r="H318" s="42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ht="27.75">
      <c r="A319" s="115" t="s">
        <v>2222</v>
      </c>
      <c r="B319" s="38" t="s">
        <v>1130</v>
      </c>
      <c r="C319" s="34"/>
      <c r="D319" s="42"/>
      <c r="E319" s="42"/>
      <c r="F319" s="42"/>
      <c r="G319" s="42">
        <v>148.8</v>
      </c>
      <c r="H319" s="42">
        <f>SUM(D319:G319)</f>
        <v>148.8</v>
      </c>
      <c r="I319" s="43"/>
      <c r="J319" s="43"/>
      <c r="K319" s="43"/>
      <c r="L319" s="43"/>
      <c r="M319" s="43">
        <v>2</v>
      </c>
      <c r="N319" s="43">
        <f>SUM(J319:M319)</f>
        <v>2</v>
      </c>
      <c r="O319" s="43"/>
      <c r="P319" s="43"/>
      <c r="Q319" s="43"/>
      <c r="R319" s="43"/>
      <c r="S319" s="43">
        <v>2</v>
      </c>
      <c r="T319" s="43">
        <f>SUM(P319:S319)</f>
        <v>2</v>
      </c>
    </row>
    <row r="320" spans="1:20" ht="14.25">
      <c r="A320" s="32"/>
      <c r="B320" s="40" t="s">
        <v>1975</v>
      </c>
      <c r="C320" s="34"/>
      <c r="D320" s="42"/>
      <c r="E320" s="42"/>
      <c r="F320" s="42"/>
      <c r="G320" s="42"/>
      <c r="H320" s="42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</row>
    <row r="321" spans="1:20" ht="27.75">
      <c r="A321" s="115" t="s">
        <v>851</v>
      </c>
      <c r="B321" s="38" t="s">
        <v>173</v>
      </c>
      <c r="C321" s="34"/>
      <c r="D321" s="42"/>
      <c r="E321" s="42"/>
      <c r="F321" s="42"/>
      <c r="G321" s="42">
        <v>1457.6</v>
      </c>
      <c r="H321" s="42">
        <f>SUM(D321:G321)</f>
        <v>1457.6</v>
      </c>
      <c r="I321" s="43"/>
      <c r="J321" s="43"/>
      <c r="K321" s="43"/>
      <c r="L321" s="43"/>
      <c r="M321" s="43">
        <v>40</v>
      </c>
      <c r="N321" s="43">
        <f>SUM(J321:M321)</f>
        <v>40</v>
      </c>
      <c r="O321" s="43"/>
      <c r="P321" s="43"/>
      <c r="Q321" s="43"/>
      <c r="R321" s="43"/>
      <c r="S321" s="43">
        <v>102</v>
      </c>
      <c r="T321" s="43">
        <f>SUM(P321:S321)</f>
        <v>102</v>
      </c>
    </row>
    <row r="322" spans="1:20" ht="27.75">
      <c r="A322" s="115" t="s">
        <v>1534</v>
      </c>
      <c r="B322" s="38" t="s">
        <v>1024</v>
      </c>
      <c r="C322" s="34"/>
      <c r="D322" s="42"/>
      <c r="E322" s="42"/>
      <c r="F322" s="42"/>
      <c r="G322" s="42">
        <v>323.2</v>
      </c>
      <c r="H322" s="42">
        <f>SUM(D322:G322)</f>
        <v>323.2</v>
      </c>
      <c r="I322" s="43"/>
      <c r="J322" s="43"/>
      <c r="K322" s="43"/>
      <c r="L322" s="43"/>
      <c r="M322" s="43">
        <v>7</v>
      </c>
      <c r="N322" s="43">
        <f>SUM(J322:M322)</f>
        <v>7</v>
      </c>
      <c r="O322" s="43"/>
      <c r="P322" s="43"/>
      <c r="Q322" s="43"/>
      <c r="R322" s="43"/>
      <c r="S322" s="43">
        <v>14</v>
      </c>
      <c r="T322" s="43">
        <f>SUM(P322:S322)</f>
        <v>14</v>
      </c>
    </row>
    <row r="323" spans="1:20" ht="14.25">
      <c r="A323" s="32"/>
      <c r="B323" s="40" t="s">
        <v>1991</v>
      </c>
      <c r="C323" s="34"/>
      <c r="D323" s="42"/>
      <c r="E323" s="42"/>
      <c r="F323" s="42"/>
      <c r="G323" s="42"/>
      <c r="H323" s="42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</row>
    <row r="324" spans="1:20" ht="27.75">
      <c r="A324" s="115" t="s">
        <v>1533</v>
      </c>
      <c r="B324" s="38" t="s">
        <v>2016</v>
      </c>
      <c r="C324" s="34"/>
      <c r="D324" s="42"/>
      <c r="E324" s="42"/>
      <c r="F324" s="42"/>
      <c r="G324" s="42">
        <v>1981.6</v>
      </c>
      <c r="H324" s="42">
        <f>SUM(D324:G324)</f>
        <v>1981.6</v>
      </c>
      <c r="I324" s="43"/>
      <c r="J324" s="43"/>
      <c r="K324" s="43"/>
      <c r="L324" s="43"/>
      <c r="M324" s="43">
        <v>54</v>
      </c>
      <c r="N324" s="43">
        <f>SUM(J324:M324)</f>
        <v>54</v>
      </c>
      <c r="O324" s="43"/>
      <c r="P324" s="43"/>
      <c r="Q324" s="43"/>
      <c r="R324" s="43"/>
      <c r="S324" s="43">
        <v>126</v>
      </c>
      <c r="T324" s="43">
        <f>SUM(P324:S324)</f>
        <v>126</v>
      </c>
    </row>
    <row r="325" spans="1:20" ht="27.75">
      <c r="A325" s="115" t="s">
        <v>1532</v>
      </c>
      <c r="B325" s="38" t="s">
        <v>1439</v>
      </c>
      <c r="C325" s="34"/>
      <c r="D325" s="42"/>
      <c r="E325" s="42"/>
      <c r="F325" s="42"/>
      <c r="G325" s="42">
        <v>186</v>
      </c>
      <c r="H325" s="42">
        <f>SUM(D325:G325)</f>
        <v>186</v>
      </c>
      <c r="I325" s="43"/>
      <c r="J325" s="43"/>
      <c r="K325" s="43"/>
      <c r="L325" s="43"/>
      <c r="M325" s="43">
        <v>5</v>
      </c>
      <c r="N325" s="43">
        <f>SUM(J325:M325)</f>
        <v>5</v>
      </c>
      <c r="O325" s="43"/>
      <c r="P325" s="43"/>
      <c r="Q325" s="43"/>
      <c r="R325" s="43"/>
      <c r="S325" s="43">
        <v>10</v>
      </c>
      <c r="T325" s="43">
        <f>SUM(P325:S325)</f>
        <v>10</v>
      </c>
    </row>
    <row r="326" spans="1:20" ht="14.25">
      <c r="A326" s="32"/>
      <c r="B326" s="40" t="s">
        <v>1835</v>
      </c>
      <c r="C326" s="34"/>
      <c r="D326" s="42"/>
      <c r="E326" s="42"/>
      <c r="F326" s="42"/>
      <c r="G326" s="42"/>
      <c r="H326" s="42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</row>
    <row r="327" spans="1:20" ht="27.75">
      <c r="A327" s="115" t="s">
        <v>1531</v>
      </c>
      <c r="B327" s="38" t="s">
        <v>191</v>
      </c>
      <c r="C327" s="34"/>
      <c r="D327" s="42"/>
      <c r="E327" s="42"/>
      <c r="F327" s="42"/>
      <c r="G327" s="42">
        <v>1067.3</v>
      </c>
      <c r="H327" s="42">
        <f>SUM(D327:G327)</f>
        <v>1067.3</v>
      </c>
      <c r="I327" s="43"/>
      <c r="J327" s="43"/>
      <c r="K327" s="43"/>
      <c r="L327" s="43"/>
      <c r="M327" s="43">
        <v>36</v>
      </c>
      <c r="N327" s="43">
        <f>SUM(J327:M327)</f>
        <v>36</v>
      </c>
      <c r="O327" s="43"/>
      <c r="P327" s="43"/>
      <c r="Q327" s="43"/>
      <c r="R327" s="43"/>
      <c r="S327" s="43">
        <v>78</v>
      </c>
      <c r="T327" s="43">
        <f>SUM(P327:S327)</f>
        <v>78</v>
      </c>
    </row>
    <row r="328" spans="1:20" ht="14.25">
      <c r="A328" s="32"/>
      <c r="B328" s="40" t="s">
        <v>1973</v>
      </c>
      <c r="C328" s="34"/>
      <c r="D328" s="42"/>
      <c r="E328" s="42"/>
      <c r="F328" s="42"/>
      <c r="G328" s="42"/>
      <c r="H328" s="42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</row>
    <row r="329" spans="1:20" ht="27.75">
      <c r="A329" s="115" t="s">
        <v>849</v>
      </c>
      <c r="B329" s="39" t="s">
        <v>1466</v>
      </c>
      <c r="C329" s="34"/>
      <c r="D329" s="42"/>
      <c r="E329" s="42"/>
      <c r="F329" s="42"/>
      <c r="G329" s="42">
        <v>1038.2</v>
      </c>
      <c r="H329" s="42">
        <f>SUM(D329:G329)</f>
        <v>1038.2</v>
      </c>
      <c r="I329" s="43"/>
      <c r="J329" s="43"/>
      <c r="K329" s="43"/>
      <c r="L329" s="43"/>
      <c r="M329" s="43">
        <v>16</v>
      </c>
      <c r="N329" s="43">
        <f>SUM(J329:M329)</f>
        <v>16</v>
      </c>
      <c r="O329" s="43"/>
      <c r="P329" s="43"/>
      <c r="Q329" s="43"/>
      <c r="R329" s="43"/>
      <c r="S329" s="43">
        <v>57</v>
      </c>
      <c r="T329" s="43">
        <f>SUM(P329:S329)</f>
        <v>57</v>
      </c>
    </row>
    <row r="330" spans="1:20" ht="14.25">
      <c r="A330" s="32"/>
      <c r="B330" s="40" t="s">
        <v>1900</v>
      </c>
      <c r="C330" s="34"/>
      <c r="D330" s="42"/>
      <c r="E330" s="42"/>
      <c r="F330" s="42"/>
      <c r="G330" s="42"/>
      <c r="H330" s="42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</row>
    <row r="331" spans="1:20" ht="27.75">
      <c r="A331" s="115" t="s">
        <v>2235</v>
      </c>
      <c r="B331" s="39" t="s">
        <v>1025</v>
      </c>
      <c r="C331" s="34"/>
      <c r="D331" s="42"/>
      <c r="E331" s="42"/>
      <c r="F331" s="42"/>
      <c r="G331" s="42">
        <v>1779.4</v>
      </c>
      <c r="H331" s="42">
        <f>SUM(D331:G331)</f>
        <v>1779.4</v>
      </c>
      <c r="I331" s="43"/>
      <c r="J331" s="43"/>
      <c r="K331" s="43"/>
      <c r="L331" s="43"/>
      <c r="M331" s="43">
        <v>41</v>
      </c>
      <c r="N331" s="43">
        <f>SUM(J331:M331)</f>
        <v>41</v>
      </c>
      <c r="O331" s="43"/>
      <c r="P331" s="43"/>
      <c r="Q331" s="43"/>
      <c r="R331" s="43"/>
      <c r="S331" s="43">
        <v>99</v>
      </c>
      <c r="T331" s="43">
        <f>SUM(P331:S331)</f>
        <v>99</v>
      </c>
    </row>
    <row r="332" spans="1:20" ht="27.75">
      <c r="A332" s="115" t="s">
        <v>2234</v>
      </c>
      <c r="B332" s="38" t="s">
        <v>1902</v>
      </c>
      <c r="C332" s="34"/>
      <c r="D332" s="42"/>
      <c r="E332" s="42"/>
      <c r="F332" s="42"/>
      <c r="G332" s="42">
        <v>3183.85</v>
      </c>
      <c r="H332" s="42">
        <f>SUM(D332:G332)</f>
        <v>3183.85</v>
      </c>
      <c r="I332" s="43"/>
      <c r="J332" s="43"/>
      <c r="K332" s="43"/>
      <c r="L332" s="43"/>
      <c r="M332" s="43">
        <v>90</v>
      </c>
      <c r="N332" s="43">
        <f>SUM(J332:M332)</f>
        <v>90</v>
      </c>
      <c r="O332" s="43"/>
      <c r="P332" s="43"/>
      <c r="Q332" s="43"/>
      <c r="R332" s="43"/>
      <c r="S332" s="43">
        <v>196</v>
      </c>
      <c r="T332" s="43">
        <f>SUM(P332:S332)</f>
        <v>196</v>
      </c>
    </row>
    <row r="333" spans="1:20" ht="14.25">
      <c r="A333" s="115"/>
      <c r="B333" s="40" t="s">
        <v>1913</v>
      </c>
      <c r="C333" s="34"/>
      <c r="D333" s="42"/>
      <c r="E333" s="42"/>
      <c r="F333" s="42"/>
      <c r="G333" s="42"/>
      <c r="H333" s="42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</row>
    <row r="334" spans="1:20" ht="27.75">
      <c r="A334" s="115" t="s">
        <v>2232</v>
      </c>
      <c r="B334" s="39" t="s">
        <v>1537</v>
      </c>
      <c r="C334" s="34"/>
      <c r="D334" s="42"/>
      <c r="E334" s="42"/>
      <c r="F334" s="42"/>
      <c r="G334" s="42">
        <v>1158.5</v>
      </c>
      <c r="H334" s="42">
        <f>SUM(D334:G334)</f>
        <v>1158.5</v>
      </c>
      <c r="I334" s="43"/>
      <c r="J334" s="43"/>
      <c r="K334" s="43"/>
      <c r="L334" s="43"/>
      <c r="M334" s="43">
        <v>33</v>
      </c>
      <c r="N334" s="43">
        <f>SUM(J334:M334)</f>
        <v>33</v>
      </c>
      <c r="O334" s="43"/>
      <c r="P334" s="43"/>
      <c r="Q334" s="43"/>
      <c r="R334" s="43"/>
      <c r="S334" s="43">
        <v>86</v>
      </c>
      <c r="T334" s="43">
        <f>SUM(P334:S334)</f>
        <v>86</v>
      </c>
    </row>
    <row r="335" spans="1:20" ht="14.25">
      <c r="A335" s="32"/>
      <c r="B335" s="40" t="s">
        <v>202</v>
      </c>
      <c r="C335" s="34"/>
      <c r="D335" s="42"/>
      <c r="E335" s="42"/>
      <c r="F335" s="42"/>
      <c r="G335" s="42"/>
      <c r="H335" s="42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</row>
    <row r="336" spans="1:20" ht="27.75">
      <c r="A336" s="115" t="s">
        <v>2233</v>
      </c>
      <c r="B336" s="39" t="s">
        <v>1535</v>
      </c>
      <c r="C336" s="34"/>
      <c r="D336" s="42"/>
      <c r="E336" s="42"/>
      <c r="F336" s="42"/>
      <c r="G336" s="42">
        <v>293.93</v>
      </c>
      <c r="H336" s="42">
        <f>SUM(D336:G336)</f>
        <v>293.93</v>
      </c>
      <c r="I336" s="43"/>
      <c r="J336" s="43"/>
      <c r="K336" s="43"/>
      <c r="L336" s="43"/>
      <c r="M336" s="43">
        <v>9</v>
      </c>
      <c r="N336" s="43">
        <f>SUM(J336:M336)</f>
        <v>9</v>
      </c>
      <c r="O336" s="43"/>
      <c r="P336" s="43"/>
      <c r="Q336" s="43"/>
      <c r="R336" s="43"/>
      <c r="S336" s="43">
        <v>20</v>
      </c>
      <c r="T336" s="43">
        <f>SUM(P336:S336)</f>
        <v>20</v>
      </c>
    </row>
    <row r="337" spans="1:20" ht="27.75">
      <c r="A337" s="115" t="s">
        <v>2231</v>
      </c>
      <c r="B337" s="39" t="s">
        <v>203</v>
      </c>
      <c r="C337" s="34"/>
      <c r="D337" s="42"/>
      <c r="E337" s="42"/>
      <c r="F337" s="42"/>
      <c r="G337" s="42">
        <v>164.1</v>
      </c>
      <c r="H337" s="42">
        <f>SUM(D337:G337)</f>
        <v>164.1</v>
      </c>
      <c r="I337" s="43"/>
      <c r="J337" s="43"/>
      <c r="K337" s="43"/>
      <c r="L337" s="43"/>
      <c r="M337" s="43">
        <v>5</v>
      </c>
      <c r="N337" s="43">
        <f>SUM(J337:M337)</f>
        <v>5</v>
      </c>
      <c r="O337" s="43"/>
      <c r="P337" s="43"/>
      <c r="Q337" s="43"/>
      <c r="R337" s="43"/>
      <c r="S337" s="43">
        <v>11</v>
      </c>
      <c r="T337" s="43">
        <f>SUM(P337:S337)</f>
        <v>11</v>
      </c>
    </row>
    <row r="338" spans="1:20" ht="27.75">
      <c r="A338" s="115" t="s">
        <v>2230</v>
      </c>
      <c r="B338" s="38" t="s">
        <v>178</v>
      </c>
      <c r="C338" s="34"/>
      <c r="D338" s="42"/>
      <c r="E338" s="42"/>
      <c r="F338" s="42"/>
      <c r="G338" s="42">
        <v>99.25</v>
      </c>
      <c r="H338" s="42">
        <f>SUM(D338:G338)</f>
        <v>99.25</v>
      </c>
      <c r="I338" s="43"/>
      <c r="J338" s="43"/>
      <c r="K338" s="43"/>
      <c r="L338" s="43"/>
      <c r="M338" s="43">
        <v>3</v>
      </c>
      <c r="N338" s="43">
        <f>SUM(J338:M338)</f>
        <v>3</v>
      </c>
      <c r="O338" s="43"/>
      <c r="P338" s="43"/>
      <c r="Q338" s="43"/>
      <c r="R338" s="43"/>
      <c r="S338" s="43">
        <v>5</v>
      </c>
      <c r="T338" s="43">
        <f>SUM(P338:S338)</f>
        <v>5</v>
      </c>
    </row>
    <row r="339" spans="3:20" ht="14.25"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</row>
    <row r="340" spans="3:20" ht="14.25"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</row>
    <row r="341" spans="3:20" ht="14.25"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</row>
  </sheetData>
  <sheetProtection/>
  <mergeCells count="9">
    <mergeCell ref="Q3:T3"/>
    <mergeCell ref="Q4:T4"/>
    <mergeCell ref="A5:T5"/>
    <mergeCell ref="A6:T6"/>
    <mergeCell ref="A8:A11"/>
    <mergeCell ref="C8:H9"/>
    <mergeCell ref="I8:N9"/>
    <mergeCell ref="O8:T9"/>
    <mergeCell ref="B8:B11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0"/>
  <sheetViews>
    <sheetView tabSelected="1" view="pageBreakPreview" zoomScaleSheetLayoutView="100" zoomScalePageLayoutView="0" workbookViewId="0" topLeftCell="A272">
      <selection activeCell="H298" sqref="H298"/>
    </sheetView>
  </sheetViews>
  <sheetFormatPr defaultColWidth="9.140625" defaultRowHeight="15"/>
  <cols>
    <col min="1" max="1" width="3.57421875" style="143" customWidth="1"/>
    <col min="2" max="2" width="32.57421875" style="144" customWidth="1"/>
    <col min="3" max="3" width="11.8515625" style="68" customWidth="1"/>
    <col min="4" max="4" width="9.421875" style="68" customWidth="1"/>
    <col min="5" max="9" width="13.140625" style="68" customWidth="1"/>
    <col min="10" max="10" width="11.8515625" style="145" customWidth="1"/>
    <col min="11" max="11" width="0" style="15" hidden="1" customWidth="1"/>
    <col min="12" max="15" width="9.140625" style="15" hidden="1" customWidth="1"/>
    <col min="16" max="16" width="12.00390625" style="141" customWidth="1"/>
    <col min="17" max="18" width="13.00390625" style="15" customWidth="1"/>
    <col min="19" max="16384" width="9.140625" style="15" customWidth="1"/>
  </cols>
  <sheetData>
    <row r="1" spans="1:16" s="103" customFormat="1" ht="15.75" customHeight="1">
      <c r="A1" s="121" t="s">
        <v>1758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 t="s">
        <v>1759</v>
      </c>
    </row>
    <row r="2" spans="1:16" s="103" customFormat="1" ht="18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 t="s">
        <v>1760</v>
      </c>
    </row>
    <row r="3" spans="1:16" s="103" customFormat="1" ht="30.75" customHeight="1">
      <c r="A3" s="306" t="s">
        <v>1539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s="103" customFormat="1" ht="12.7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</row>
    <row r="5" spans="1:16" s="103" customFormat="1" ht="0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1:16" s="103" customFormat="1" ht="16.5" customHeight="1" hidden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</row>
    <row r="7" spans="1:30" ht="34.5" customHeight="1">
      <c r="A7" s="307" t="s">
        <v>213</v>
      </c>
      <c r="B7" s="282" t="s">
        <v>214</v>
      </c>
      <c r="C7" s="283" t="s">
        <v>226</v>
      </c>
      <c r="D7" s="283" t="s">
        <v>1761</v>
      </c>
      <c r="E7" s="282" t="s">
        <v>1428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0" ht="15" customHeight="1">
      <c r="A8" s="307"/>
      <c r="B8" s="282"/>
      <c r="C8" s="283"/>
      <c r="D8" s="283"/>
      <c r="E8" s="283" t="s">
        <v>212</v>
      </c>
      <c r="F8" s="282" t="s">
        <v>1429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03"/>
    </row>
    <row r="9" spans="1:30" ht="15" customHeight="1">
      <c r="A9" s="307"/>
      <c r="B9" s="282"/>
      <c r="C9" s="283"/>
      <c r="D9" s="283"/>
      <c r="E9" s="283"/>
      <c r="F9" s="282" t="s">
        <v>1762</v>
      </c>
      <c r="G9" s="282"/>
      <c r="H9" s="282"/>
      <c r="I9" s="282"/>
      <c r="J9" s="282"/>
      <c r="K9" s="78"/>
      <c r="L9" s="78"/>
      <c r="M9" s="78"/>
      <c r="N9" s="78"/>
      <c r="O9" s="78"/>
      <c r="P9" s="310" t="s">
        <v>1538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16" ht="18" customHeight="1">
      <c r="A10" s="307"/>
      <c r="B10" s="282"/>
      <c r="C10" s="283"/>
      <c r="D10" s="283"/>
      <c r="E10" s="283"/>
      <c r="F10" s="283" t="s">
        <v>212</v>
      </c>
      <c r="G10" s="309" t="s">
        <v>1429</v>
      </c>
      <c r="H10" s="309"/>
      <c r="I10" s="309"/>
      <c r="J10" s="309"/>
      <c r="K10" s="123" t="s">
        <v>1719</v>
      </c>
      <c r="L10" s="78"/>
      <c r="M10" s="78"/>
      <c r="N10" s="78"/>
      <c r="O10" s="78"/>
      <c r="P10" s="310"/>
    </row>
    <row r="11" spans="1:16" ht="68.25" customHeight="1">
      <c r="A11" s="307"/>
      <c r="B11" s="282"/>
      <c r="C11" s="283"/>
      <c r="D11" s="283"/>
      <c r="E11" s="283"/>
      <c r="F11" s="283"/>
      <c r="G11" s="11" t="s">
        <v>1430</v>
      </c>
      <c r="H11" s="11" t="s">
        <v>1431</v>
      </c>
      <c r="I11" s="11" t="s">
        <v>1432</v>
      </c>
      <c r="J11" s="5" t="s">
        <v>36</v>
      </c>
      <c r="K11" s="123"/>
      <c r="L11" s="78"/>
      <c r="M11" s="78"/>
      <c r="N11" s="78"/>
      <c r="O11" s="78"/>
      <c r="P11" s="310"/>
    </row>
    <row r="12" spans="1:16" ht="15" customHeight="1">
      <c r="A12" s="308"/>
      <c r="B12" s="282"/>
      <c r="C12" s="11" t="s">
        <v>219</v>
      </c>
      <c r="D12" s="11" t="s">
        <v>219</v>
      </c>
      <c r="E12" s="11" t="s">
        <v>227</v>
      </c>
      <c r="F12" s="11" t="s">
        <v>227</v>
      </c>
      <c r="G12" s="11" t="s">
        <v>227</v>
      </c>
      <c r="H12" s="11" t="s">
        <v>227</v>
      </c>
      <c r="I12" s="11" t="s">
        <v>227</v>
      </c>
      <c r="J12" s="5" t="s">
        <v>227</v>
      </c>
      <c r="K12" s="123" t="s">
        <v>1720</v>
      </c>
      <c r="L12" s="78"/>
      <c r="M12" s="78"/>
      <c r="N12" s="78"/>
      <c r="O12" s="78"/>
      <c r="P12" s="11" t="s">
        <v>227</v>
      </c>
    </row>
    <row r="13" spans="1:16" ht="10.5">
      <c r="A13" s="124">
        <v>1</v>
      </c>
      <c r="B13" s="125">
        <v>2</v>
      </c>
      <c r="C13" s="126">
        <v>3</v>
      </c>
      <c r="D13" s="126">
        <v>4</v>
      </c>
      <c r="E13" s="126">
        <v>5</v>
      </c>
      <c r="F13" s="126">
        <v>6</v>
      </c>
      <c r="G13" s="126">
        <v>7</v>
      </c>
      <c r="H13" s="126">
        <v>8</v>
      </c>
      <c r="I13" s="126">
        <v>9</v>
      </c>
      <c r="J13" s="126">
        <v>10</v>
      </c>
      <c r="K13" s="126">
        <v>10</v>
      </c>
      <c r="L13" s="126">
        <v>10</v>
      </c>
      <c r="M13" s="126">
        <v>10</v>
      </c>
      <c r="N13" s="126">
        <v>10</v>
      </c>
      <c r="O13" s="126">
        <v>10</v>
      </c>
      <c r="P13" s="126">
        <v>11</v>
      </c>
    </row>
    <row r="14" spans="1:16" ht="27" customHeight="1">
      <c r="A14" s="98"/>
      <c r="B14" s="53" t="s">
        <v>278</v>
      </c>
      <c r="C14" s="13">
        <f>C15+C16</f>
        <v>190771.17</v>
      </c>
      <c r="D14" s="13">
        <f>D15+D16</f>
        <v>204346.72999999998</v>
      </c>
      <c r="E14" s="13">
        <f aca="true" t="shared" si="0" ref="E14:P14">E15+E16</f>
        <v>7395151004.93</v>
      </c>
      <c r="F14" s="13">
        <f>F15+F16</f>
        <v>6861495801.289999</v>
      </c>
      <c r="G14" s="13">
        <f>G15+G16</f>
        <v>2509336832.251</v>
      </c>
      <c r="H14" s="13">
        <f t="shared" si="0"/>
        <v>2503155241.8640003</v>
      </c>
      <c r="I14" s="13">
        <f t="shared" si="0"/>
        <v>1843126227.175</v>
      </c>
      <c r="J14" s="13">
        <f t="shared" si="0"/>
        <v>5877500</v>
      </c>
      <c r="K14" s="13" t="e">
        <f t="shared" si="0"/>
        <v>#REF!</v>
      </c>
      <c r="L14" s="13" t="e">
        <f t="shared" si="0"/>
        <v>#REF!</v>
      </c>
      <c r="M14" s="13" t="e">
        <f t="shared" si="0"/>
        <v>#REF!</v>
      </c>
      <c r="N14" s="13" t="e">
        <f t="shared" si="0"/>
        <v>#REF!</v>
      </c>
      <c r="O14" s="13" t="e">
        <f t="shared" si="0"/>
        <v>#REF!</v>
      </c>
      <c r="P14" s="13">
        <f t="shared" si="0"/>
        <v>533655203.6400001</v>
      </c>
    </row>
    <row r="15" spans="1:16" ht="27" customHeight="1">
      <c r="A15" s="98"/>
      <c r="B15" s="53" t="s">
        <v>1514</v>
      </c>
      <c r="C15" s="13">
        <f>C18+C90+C165+C232</f>
        <v>166915.98</v>
      </c>
      <c r="D15" s="13">
        <f aca="true" t="shared" si="1" ref="D15:P15">D18+D90+D165+D232</f>
        <v>178494.74999999997</v>
      </c>
      <c r="E15" s="13">
        <f t="shared" si="1"/>
        <v>6434956422.530001</v>
      </c>
      <c r="F15" s="13">
        <f t="shared" si="1"/>
        <v>5983778496.389999</v>
      </c>
      <c r="G15" s="13">
        <f t="shared" si="1"/>
        <v>2509336832.251</v>
      </c>
      <c r="H15" s="13">
        <f t="shared" si="1"/>
        <v>1802640115.5540001</v>
      </c>
      <c r="I15" s="13">
        <f t="shared" si="1"/>
        <v>1671801548.585</v>
      </c>
      <c r="J15" s="13">
        <f t="shared" si="1"/>
        <v>0</v>
      </c>
      <c r="K15" s="13" t="e">
        <f t="shared" si="1"/>
        <v>#REF!</v>
      </c>
      <c r="L15" s="13" t="e">
        <f t="shared" si="1"/>
        <v>#REF!</v>
      </c>
      <c r="M15" s="13" t="e">
        <f t="shared" si="1"/>
        <v>#REF!</v>
      </c>
      <c r="N15" s="13" t="e">
        <f t="shared" si="1"/>
        <v>#REF!</v>
      </c>
      <c r="O15" s="13" t="e">
        <f t="shared" si="1"/>
        <v>#REF!</v>
      </c>
      <c r="P15" s="13">
        <f t="shared" si="1"/>
        <v>451177926.1400001</v>
      </c>
    </row>
    <row r="16" spans="1:16" ht="27" customHeight="1">
      <c r="A16" s="98"/>
      <c r="B16" s="53" t="s">
        <v>1515</v>
      </c>
      <c r="C16" s="13">
        <f aca="true" t="shared" si="2" ref="C16:P16">C76+C132+C215+C277</f>
        <v>23855.190000000002</v>
      </c>
      <c r="D16" s="13">
        <f t="shared" si="2"/>
        <v>25851.980000000003</v>
      </c>
      <c r="E16" s="13">
        <f t="shared" si="2"/>
        <v>960194582.4</v>
      </c>
      <c r="F16" s="13">
        <f t="shared" si="2"/>
        <v>877717304.9</v>
      </c>
      <c r="G16" s="13">
        <f t="shared" si="2"/>
        <v>0</v>
      </c>
      <c r="H16" s="13">
        <f t="shared" si="2"/>
        <v>700515126.31</v>
      </c>
      <c r="I16" s="13">
        <f t="shared" si="2"/>
        <v>171324678.59</v>
      </c>
      <c r="J16" s="13">
        <f t="shared" si="2"/>
        <v>5877500</v>
      </c>
      <c r="K16" s="13" t="e">
        <f t="shared" si="2"/>
        <v>#REF!</v>
      </c>
      <c r="L16" s="13" t="e">
        <f t="shared" si="2"/>
        <v>#REF!</v>
      </c>
      <c r="M16" s="13" t="e">
        <f t="shared" si="2"/>
        <v>#REF!</v>
      </c>
      <c r="N16" s="13" t="e">
        <f t="shared" si="2"/>
        <v>#REF!</v>
      </c>
      <c r="O16" s="13" t="e">
        <f t="shared" si="2"/>
        <v>#REF!</v>
      </c>
      <c r="P16" s="13">
        <f t="shared" si="2"/>
        <v>82477277.5</v>
      </c>
    </row>
    <row r="17" spans="1:16" ht="27" customHeight="1">
      <c r="A17" s="98"/>
      <c r="B17" s="53" t="s">
        <v>1500</v>
      </c>
      <c r="C17" s="13">
        <f>C18+C76</f>
        <v>52460.81999999999</v>
      </c>
      <c r="D17" s="13">
        <f aca="true" t="shared" si="3" ref="D17:P17">D18+D76</f>
        <v>58279.229999999996</v>
      </c>
      <c r="E17" s="13">
        <f t="shared" si="3"/>
        <v>2110484931.47</v>
      </c>
      <c r="F17" s="13">
        <f t="shared" si="3"/>
        <v>1899910017.1100001</v>
      </c>
      <c r="G17" s="13">
        <f t="shared" si="3"/>
        <v>682289829.06</v>
      </c>
      <c r="H17" s="13">
        <f t="shared" si="3"/>
        <v>1121223039.99</v>
      </c>
      <c r="I17" s="13">
        <f t="shared" si="3"/>
        <v>90519648.06</v>
      </c>
      <c r="J17" s="13">
        <f t="shared" si="3"/>
        <v>5877500</v>
      </c>
      <c r="K17" s="13" t="e">
        <f t="shared" si="3"/>
        <v>#REF!</v>
      </c>
      <c r="L17" s="13" t="e">
        <f t="shared" si="3"/>
        <v>#REF!</v>
      </c>
      <c r="M17" s="13" t="e">
        <f t="shared" si="3"/>
        <v>#REF!</v>
      </c>
      <c r="N17" s="13" t="e">
        <f t="shared" si="3"/>
        <v>#REF!</v>
      </c>
      <c r="O17" s="13" t="e">
        <f t="shared" si="3"/>
        <v>#REF!</v>
      </c>
      <c r="P17" s="13">
        <f t="shared" si="3"/>
        <v>210574914.36</v>
      </c>
    </row>
    <row r="18" spans="1:18" s="81" customFormat="1" ht="31.5" customHeight="1">
      <c r="A18" s="98"/>
      <c r="B18" s="53" t="s">
        <v>1629</v>
      </c>
      <c r="C18" s="13">
        <f>C20+C66</f>
        <v>43292.95</v>
      </c>
      <c r="D18" s="13">
        <f aca="true" t="shared" si="4" ref="D18:P18">D20+D66</f>
        <v>47636.56</v>
      </c>
      <c r="E18" s="13">
        <f t="shared" si="4"/>
        <v>1644838520.47</v>
      </c>
      <c r="F18" s="13">
        <f t="shared" si="4"/>
        <v>1494976995.1100001</v>
      </c>
      <c r="G18" s="13">
        <f t="shared" si="4"/>
        <v>682289829.06</v>
      </c>
      <c r="H18" s="13">
        <f t="shared" si="4"/>
        <v>737938316.29</v>
      </c>
      <c r="I18" s="13">
        <f t="shared" si="4"/>
        <v>74748849.76</v>
      </c>
      <c r="J18" s="13">
        <f t="shared" si="4"/>
        <v>0</v>
      </c>
      <c r="K18" s="13" t="e">
        <f t="shared" si="4"/>
        <v>#REF!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3">
        <f t="shared" si="4"/>
        <v>0</v>
      </c>
      <c r="P18" s="13">
        <f t="shared" si="4"/>
        <v>149861525.36</v>
      </c>
      <c r="Q18" s="15"/>
      <c r="R18" s="15"/>
    </row>
    <row r="19" spans="1:16" ht="10.5">
      <c r="A19" s="98"/>
      <c r="B19" s="61" t="s">
        <v>1433</v>
      </c>
      <c r="C19" s="13"/>
      <c r="D19" s="13"/>
      <c r="E19" s="13"/>
      <c r="F19" s="13"/>
      <c r="G19" s="13"/>
      <c r="H19" s="13"/>
      <c r="I19" s="13"/>
      <c r="J19" s="13"/>
      <c r="K19" s="127"/>
      <c r="L19" s="127"/>
      <c r="M19" s="127"/>
      <c r="N19" s="127"/>
      <c r="O19" s="127"/>
      <c r="P19" s="128"/>
    </row>
    <row r="20" spans="1:18" s="81" customFormat="1" ht="31.5">
      <c r="A20" s="98"/>
      <c r="B20" s="53" t="s">
        <v>1628</v>
      </c>
      <c r="C20" s="13">
        <f>C22+C27+C34+C39+C40+C41+C43+C44+C45+C47+C49+C51+C53+C54+C55+C57+C59+C60+C62+C64</f>
        <v>37132.549999999996</v>
      </c>
      <c r="D20" s="13">
        <f aca="true" t="shared" si="5" ref="D20:P20">D22+D27+D34+D39+D40+D41+D43+D44+D45+D47+D49+D51+D53+D54+D55+D57+D59+D60+D62+D64</f>
        <v>40960.59</v>
      </c>
      <c r="E20" s="13">
        <f t="shared" si="5"/>
        <v>1417236414</v>
      </c>
      <c r="F20" s="13">
        <f t="shared" si="5"/>
        <v>1284786230</v>
      </c>
      <c r="G20" s="13">
        <f t="shared" si="5"/>
        <v>674512770.75</v>
      </c>
      <c r="H20" s="13">
        <f t="shared" si="5"/>
        <v>546034147.75</v>
      </c>
      <c r="I20" s="13">
        <f t="shared" si="5"/>
        <v>64239311.50000001</v>
      </c>
      <c r="J20" s="13">
        <f t="shared" si="5"/>
        <v>0</v>
      </c>
      <c r="K20" s="13">
        <f t="shared" si="5"/>
        <v>0</v>
      </c>
      <c r="L20" s="13">
        <f t="shared" si="5"/>
        <v>0</v>
      </c>
      <c r="M20" s="13">
        <f t="shared" si="5"/>
        <v>0</v>
      </c>
      <c r="N20" s="13">
        <f t="shared" si="5"/>
        <v>0</v>
      </c>
      <c r="O20" s="13">
        <f t="shared" si="5"/>
        <v>0</v>
      </c>
      <c r="P20" s="13">
        <f t="shared" si="5"/>
        <v>132450184</v>
      </c>
      <c r="Q20" s="15"/>
      <c r="R20" s="15"/>
    </row>
    <row r="21" spans="1:16" ht="10.5">
      <c r="A21" s="98"/>
      <c r="B21" s="53" t="s">
        <v>1527</v>
      </c>
      <c r="C21" s="11"/>
      <c r="D21" s="11"/>
      <c r="E21" s="11"/>
      <c r="F21" s="11"/>
      <c r="G21" s="11"/>
      <c r="H21" s="11"/>
      <c r="I21" s="11"/>
      <c r="J21" s="11"/>
      <c r="K21" s="127"/>
      <c r="L21" s="127"/>
      <c r="M21" s="127"/>
      <c r="N21" s="127"/>
      <c r="O21" s="127"/>
      <c r="P21" s="128"/>
    </row>
    <row r="22" spans="1:16" ht="21">
      <c r="A22" s="98">
        <v>1</v>
      </c>
      <c r="B22" s="30" t="s">
        <v>2214</v>
      </c>
      <c r="C22" s="11">
        <v>1045.18</v>
      </c>
      <c r="D22" s="71">
        <v>1107.9</v>
      </c>
      <c r="E22" s="11">
        <f>F22+P22</f>
        <v>38333340</v>
      </c>
      <c r="F22" s="11">
        <v>36163228</v>
      </c>
      <c r="G22" s="11">
        <v>18985694.7</v>
      </c>
      <c r="H22" s="11">
        <v>15369371.899999999</v>
      </c>
      <c r="I22" s="11">
        <v>1808161.4</v>
      </c>
      <c r="J22" s="11">
        <v>0</v>
      </c>
      <c r="K22" s="127"/>
      <c r="L22" s="127"/>
      <c r="M22" s="127"/>
      <c r="N22" s="127"/>
      <c r="O22" s="127"/>
      <c r="P22" s="225">
        <v>2170112</v>
      </c>
    </row>
    <row r="23" spans="1:16" ht="10.5" hidden="1">
      <c r="A23" s="98">
        <v>1</v>
      </c>
      <c r="B23" s="6" t="s">
        <v>1571</v>
      </c>
      <c r="C23" s="11">
        <v>182.34</v>
      </c>
      <c r="D23" s="71">
        <v>3522.3700000000003</v>
      </c>
      <c r="E23" s="11">
        <f aca="true" t="shared" si="6" ref="E23:E64">F23+P23</f>
        <v>14533730</v>
      </c>
      <c r="F23" s="11">
        <v>6308964</v>
      </c>
      <c r="G23" s="11">
        <v>3312206.1</v>
      </c>
      <c r="H23" s="11">
        <v>2681309.7</v>
      </c>
      <c r="I23" s="11">
        <v>315448.2</v>
      </c>
      <c r="J23" s="11"/>
      <c r="K23" s="127"/>
      <c r="L23" s="127"/>
      <c r="M23" s="127"/>
      <c r="N23" s="127"/>
      <c r="O23" s="127"/>
      <c r="P23" s="225">
        <v>8224766</v>
      </c>
    </row>
    <row r="24" spans="1:16" ht="10.5" hidden="1">
      <c r="A24" s="98">
        <v>2</v>
      </c>
      <c r="B24" s="6" t="s">
        <v>1347</v>
      </c>
      <c r="C24" s="11">
        <v>320.3</v>
      </c>
      <c r="D24" s="71">
        <v>1107.9</v>
      </c>
      <c r="E24" s="11">
        <f t="shared" si="6"/>
        <v>13252492</v>
      </c>
      <c r="F24" s="11">
        <v>11082380</v>
      </c>
      <c r="G24" s="11">
        <v>5818249.5</v>
      </c>
      <c r="H24" s="11">
        <v>4710011.5</v>
      </c>
      <c r="I24" s="11">
        <v>554119</v>
      </c>
      <c r="J24" s="11"/>
      <c r="K24" s="127"/>
      <c r="L24" s="127"/>
      <c r="M24" s="127"/>
      <c r="N24" s="127"/>
      <c r="O24" s="127"/>
      <c r="P24" s="225">
        <v>2170112</v>
      </c>
    </row>
    <row r="25" spans="1:16" ht="10.5" hidden="1">
      <c r="A25" s="98">
        <v>3</v>
      </c>
      <c r="B25" s="6" t="s">
        <v>1348</v>
      </c>
      <c r="C25" s="11">
        <v>338.29</v>
      </c>
      <c r="D25" s="71">
        <v>3522.3700000000003</v>
      </c>
      <c r="E25" s="11">
        <f t="shared" si="6"/>
        <v>19929600</v>
      </c>
      <c r="F25" s="11">
        <v>11704833.999999998</v>
      </c>
      <c r="G25" s="11">
        <v>6145037.85</v>
      </c>
      <c r="H25" s="11">
        <v>4974554.45</v>
      </c>
      <c r="I25" s="11">
        <v>585241.7</v>
      </c>
      <c r="J25" s="11"/>
      <c r="K25" s="127"/>
      <c r="L25" s="127"/>
      <c r="M25" s="127"/>
      <c r="N25" s="127"/>
      <c r="O25" s="127"/>
      <c r="P25" s="225">
        <v>8224766</v>
      </c>
    </row>
    <row r="26" spans="1:16" ht="10.5" hidden="1">
      <c r="A26" s="98">
        <v>4</v>
      </c>
      <c r="B26" s="6" t="s">
        <v>1349</v>
      </c>
      <c r="C26" s="11">
        <v>204.25</v>
      </c>
      <c r="D26" s="71">
        <v>1107.9</v>
      </c>
      <c r="E26" s="11">
        <f t="shared" si="6"/>
        <v>9237162</v>
      </c>
      <c r="F26" s="11">
        <v>7067050</v>
      </c>
      <c r="G26" s="11">
        <v>3710201.25</v>
      </c>
      <c r="H26" s="11">
        <v>3003496.25</v>
      </c>
      <c r="I26" s="11">
        <v>353352.5</v>
      </c>
      <c r="J26" s="11"/>
      <c r="K26" s="127"/>
      <c r="L26" s="127"/>
      <c r="M26" s="127"/>
      <c r="N26" s="127"/>
      <c r="O26" s="127"/>
      <c r="P26" s="225">
        <v>2170112</v>
      </c>
    </row>
    <row r="27" spans="1:16" ht="10.5">
      <c r="A27" s="98">
        <v>2</v>
      </c>
      <c r="B27" s="30" t="s">
        <v>2215</v>
      </c>
      <c r="C27" s="11">
        <v>3284.66</v>
      </c>
      <c r="D27" s="71">
        <v>3522.3700000000003</v>
      </c>
      <c r="E27" s="11">
        <f t="shared" si="6"/>
        <v>121874002</v>
      </c>
      <c r="F27" s="11">
        <v>113649236</v>
      </c>
      <c r="G27" s="11">
        <v>59665848.9</v>
      </c>
      <c r="H27" s="11">
        <v>48300925.3</v>
      </c>
      <c r="I27" s="11">
        <v>5682461.8</v>
      </c>
      <c r="J27" s="11">
        <v>0</v>
      </c>
      <c r="K27" s="127">
        <f>SUM(K28:K32)</f>
        <v>0</v>
      </c>
      <c r="L27" s="127"/>
      <c r="M27" s="127"/>
      <c r="N27" s="127"/>
      <c r="O27" s="127"/>
      <c r="P27" s="225">
        <v>8224766</v>
      </c>
    </row>
    <row r="28" spans="1:16" ht="10.5" hidden="1">
      <c r="A28" s="98">
        <v>5</v>
      </c>
      <c r="B28" s="6" t="s">
        <v>1573</v>
      </c>
      <c r="C28" s="11">
        <v>731.4</v>
      </c>
      <c r="D28" s="11"/>
      <c r="E28" s="11">
        <f t="shared" si="6"/>
        <v>25306440</v>
      </c>
      <c r="F28" s="11">
        <v>25306440</v>
      </c>
      <c r="G28" s="11">
        <v>13285881</v>
      </c>
      <c r="H28" s="11">
        <v>10755237</v>
      </c>
      <c r="I28" s="11">
        <v>1265322</v>
      </c>
      <c r="J28" s="11"/>
      <c r="K28" s="127"/>
      <c r="L28" s="127"/>
      <c r="M28" s="127"/>
      <c r="N28" s="127"/>
      <c r="O28" s="127"/>
      <c r="P28" s="128"/>
    </row>
    <row r="29" spans="1:16" ht="10.5" hidden="1">
      <c r="A29" s="98">
        <v>6</v>
      </c>
      <c r="B29" s="6" t="s">
        <v>1574</v>
      </c>
      <c r="C29" s="11">
        <v>662.4</v>
      </c>
      <c r="D29" s="11"/>
      <c r="E29" s="11">
        <f t="shared" si="6"/>
        <v>22919040</v>
      </c>
      <c r="F29" s="11">
        <v>22919040</v>
      </c>
      <c r="G29" s="11">
        <v>12032496</v>
      </c>
      <c r="H29" s="11">
        <v>9740592</v>
      </c>
      <c r="I29" s="11">
        <v>1145952</v>
      </c>
      <c r="J29" s="11"/>
      <c r="K29" s="127"/>
      <c r="L29" s="127"/>
      <c r="M29" s="127"/>
      <c r="N29" s="127"/>
      <c r="O29" s="127"/>
      <c r="P29" s="128"/>
    </row>
    <row r="30" spans="1:16" ht="10.5" hidden="1">
      <c r="A30" s="98">
        <v>7</v>
      </c>
      <c r="B30" s="6" t="s">
        <v>1575</v>
      </c>
      <c r="C30" s="11">
        <v>626.92</v>
      </c>
      <c r="D30" s="11"/>
      <c r="E30" s="11">
        <f t="shared" si="6"/>
        <v>21691432</v>
      </c>
      <c r="F30" s="11">
        <v>21691432</v>
      </c>
      <c r="G30" s="11">
        <v>11388001.8</v>
      </c>
      <c r="H30" s="11">
        <v>9218858.6</v>
      </c>
      <c r="I30" s="11">
        <v>1084571.6</v>
      </c>
      <c r="J30" s="11"/>
      <c r="K30" s="127"/>
      <c r="L30" s="127"/>
      <c r="M30" s="127"/>
      <c r="N30" s="127"/>
      <c r="O30" s="127"/>
      <c r="P30" s="128"/>
    </row>
    <row r="31" spans="1:16" ht="10.5" hidden="1">
      <c r="A31" s="98">
        <v>8</v>
      </c>
      <c r="B31" s="6" t="s">
        <v>1576</v>
      </c>
      <c r="C31" s="11">
        <v>617.73</v>
      </c>
      <c r="D31" s="11"/>
      <c r="E31" s="11">
        <f t="shared" si="6"/>
        <v>21373458</v>
      </c>
      <c r="F31" s="11">
        <v>21373458</v>
      </c>
      <c r="G31" s="11">
        <v>11221065.450000001</v>
      </c>
      <c r="H31" s="11">
        <v>9083719.649999999</v>
      </c>
      <c r="I31" s="11">
        <v>1068672.9</v>
      </c>
      <c r="J31" s="11"/>
      <c r="K31" s="127"/>
      <c r="L31" s="127"/>
      <c r="M31" s="127"/>
      <c r="N31" s="127"/>
      <c r="O31" s="127"/>
      <c r="P31" s="128"/>
    </row>
    <row r="32" spans="1:16" ht="10.5" hidden="1">
      <c r="A32" s="98">
        <v>9</v>
      </c>
      <c r="B32" s="6" t="s">
        <v>1577</v>
      </c>
      <c r="C32" s="11">
        <v>646.21</v>
      </c>
      <c r="D32" s="11"/>
      <c r="E32" s="11">
        <f t="shared" si="6"/>
        <v>22358866</v>
      </c>
      <c r="F32" s="11">
        <v>22358866</v>
      </c>
      <c r="G32" s="11">
        <v>11738404.65</v>
      </c>
      <c r="H32" s="11">
        <v>9502518.049999999</v>
      </c>
      <c r="I32" s="11">
        <v>1117943.3</v>
      </c>
      <c r="J32" s="11"/>
      <c r="K32" s="127"/>
      <c r="L32" s="127"/>
      <c r="M32" s="127"/>
      <c r="N32" s="127"/>
      <c r="O32" s="127"/>
      <c r="P32" s="128"/>
    </row>
    <row r="33" spans="1:16" ht="10.5">
      <c r="A33" s="98"/>
      <c r="B33" s="53" t="s">
        <v>24</v>
      </c>
      <c r="C33" s="11"/>
      <c r="D33" s="11"/>
      <c r="E33" s="11"/>
      <c r="F33" s="11"/>
      <c r="G33" s="11"/>
      <c r="H33" s="11"/>
      <c r="I33" s="11"/>
      <c r="J33" s="11"/>
      <c r="K33" s="127"/>
      <c r="L33" s="127"/>
      <c r="M33" s="127"/>
      <c r="N33" s="127"/>
      <c r="O33" s="127"/>
      <c r="P33" s="128"/>
    </row>
    <row r="34" spans="1:16" ht="21">
      <c r="A34" s="98">
        <v>3</v>
      </c>
      <c r="B34" s="30" t="s">
        <v>2216</v>
      </c>
      <c r="C34" s="11">
        <v>1264.7</v>
      </c>
      <c r="D34" s="71">
        <v>1317.9</v>
      </c>
      <c r="E34" s="11">
        <f t="shared" si="6"/>
        <v>45599340</v>
      </c>
      <c r="F34" s="11">
        <v>43758620</v>
      </c>
      <c r="G34" s="11">
        <v>22973275.5</v>
      </c>
      <c r="H34" s="11">
        <v>18597413.5</v>
      </c>
      <c r="I34" s="11">
        <v>2187931</v>
      </c>
      <c r="J34" s="11">
        <v>0</v>
      </c>
      <c r="K34" s="127"/>
      <c r="L34" s="127"/>
      <c r="M34" s="127"/>
      <c r="N34" s="127"/>
      <c r="O34" s="127"/>
      <c r="P34" s="225">
        <v>1840720</v>
      </c>
    </row>
    <row r="35" spans="1:16" ht="10.5" hidden="1">
      <c r="A35" s="98">
        <v>10</v>
      </c>
      <c r="B35" s="6" t="s">
        <v>1579</v>
      </c>
      <c r="C35" s="11">
        <v>490.2</v>
      </c>
      <c r="D35" s="11"/>
      <c r="E35" s="11">
        <f t="shared" si="6"/>
        <v>16960920</v>
      </c>
      <c r="F35" s="11">
        <v>16960920</v>
      </c>
      <c r="G35" s="11">
        <v>8904483</v>
      </c>
      <c r="H35" s="11">
        <v>7208391</v>
      </c>
      <c r="I35" s="11">
        <v>848046</v>
      </c>
      <c r="J35" s="11"/>
      <c r="K35" s="127"/>
      <c r="L35" s="127"/>
      <c r="M35" s="127"/>
      <c r="N35" s="127"/>
      <c r="O35" s="127"/>
      <c r="P35" s="128"/>
    </row>
    <row r="36" spans="1:16" ht="10.5" hidden="1">
      <c r="A36" s="98">
        <v>11</v>
      </c>
      <c r="B36" s="6" t="s">
        <v>1048</v>
      </c>
      <c r="C36" s="11">
        <v>384</v>
      </c>
      <c r="D36" s="11"/>
      <c r="E36" s="11">
        <f t="shared" si="6"/>
        <v>13286400</v>
      </c>
      <c r="F36" s="11">
        <v>13286400</v>
      </c>
      <c r="G36" s="11">
        <v>6975360</v>
      </c>
      <c r="H36" s="11">
        <v>5646720</v>
      </c>
      <c r="I36" s="11">
        <v>664320</v>
      </c>
      <c r="J36" s="11"/>
      <c r="K36" s="127"/>
      <c r="L36" s="127"/>
      <c r="M36" s="127"/>
      <c r="N36" s="127"/>
      <c r="O36" s="127"/>
      <c r="P36" s="128"/>
    </row>
    <row r="37" spans="1:16" ht="10.5" hidden="1">
      <c r="A37" s="98">
        <v>12</v>
      </c>
      <c r="B37" s="6" t="s">
        <v>1049</v>
      </c>
      <c r="C37" s="11">
        <v>390.5</v>
      </c>
      <c r="D37" s="11"/>
      <c r="E37" s="11">
        <f t="shared" si="6"/>
        <v>13511300</v>
      </c>
      <c r="F37" s="11">
        <v>13511300</v>
      </c>
      <c r="G37" s="11">
        <v>7093432.5</v>
      </c>
      <c r="H37" s="11">
        <v>5742302.5</v>
      </c>
      <c r="I37" s="11">
        <v>675565</v>
      </c>
      <c r="J37" s="11"/>
      <c r="K37" s="127"/>
      <c r="L37" s="127"/>
      <c r="M37" s="127"/>
      <c r="N37" s="127"/>
      <c r="O37" s="127"/>
      <c r="P37" s="128"/>
    </row>
    <row r="38" spans="1:16" ht="10.5">
      <c r="A38" s="98"/>
      <c r="B38" s="53" t="s">
        <v>25</v>
      </c>
      <c r="C38" s="11"/>
      <c r="D38" s="11"/>
      <c r="E38" s="11"/>
      <c r="F38" s="11"/>
      <c r="G38" s="11"/>
      <c r="H38" s="11"/>
      <c r="I38" s="11"/>
      <c r="J38" s="11"/>
      <c r="K38" s="127"/>
      <c r="L38" s="127"/>
      <c r="M38" s="127"/>
      <c r="N38" s="127"/>
      <c r="O38" s="127"/>
      <c r="P38" s="128"/>
    </row>
    <row r="39" spans="1:16" ht="10.5">
      <c r="A39" s="98">
        <v>4</v>
      </c>
      <c r="B39" s="30" t="s">
        <v>1434</v>
      </c>
      <c r="C39" s="11">
        <v>2766.38</v>
      </c>
      <c r="D39" s="71">
        <v>3033.14</v>
      </c>
      <c r="E39" s="11">
        <f t="shared" si="6"/>
        <v>104946644</v>
      </c>
      <c r="F39" s="11">
        <v>95716748</v>
      </c>
      <c r="G39" s="11">
        <v>50251292.7</v>
      </c>
      <c r="H39" s="11">
        <v>40679617.9</v>
      </c>
      <c r="I39" s="11">
        <v>4785837.4</v>
      </c>
      <c r="J39" s="11">
        <v>0</v>
      </c>
      <c r="K39" s="127"/>
      <c r="L39" s="127"/>
      <c r="M39" s="127"/>
      <c r="N39" s="127"/>
      <c r="O39" s="127"/>
      <c r="P39" s="225">
        <v>9229896</v>
      </c>
    </row>
    <row r="40" spans="1:16" ht="21">
      <c r="A40" s="98">
        <v>5</v>
      </c>
      <c r="B40" s="30" t="s">
        <v>1356</v>
      </c>
      <c r="C40" s="11">
        <v>1780.1</v>
      </c>
      <c r="D40" s="71">
        <v>1983.73</v>
      </c>
      <c r="E40" s="11">
        <f t="shared" si="6"/>
        <v>68637058</v>
      </c>
      <c r="F40" s="11">
        <v>61591460</v>
      </c>
      <c r="G40" s="11">
        <v>32335516.5</v>
      </c>
      <c r="H40" s="11">
        <v>26176370.5</v>
      </c>
      <c r="I40" s="11">
        <v>3079573</v>
      </c>
      <c r="J40" s="11">
        <v>0</v>
      </c>
      <c r="K40" s="127"/>
      <c r="L40" s="127"/>
      <c r="M40" s="127"/>
      <c r="N40" s="127"/>
      <c r="O40" s="127"/>
      <c r="P40" s="225">
        <v>7045598</v>
      </c>
    </row>
    <row r="41" spans="1:16" ht="21">
      <c r="A41" s="98">
        <v>6</v>
      </c>
      <c r="B41" s="30" t="s">
        <v>2221</v>
      </c>
      <c r="C41" s="11">
        <v>2663.2</v>
      </c>
      <c r="D41" s="71">
        <v>2874.1099999999997</v>
      </c>
      <c r="E41" s="11">
        <f t="shared" si="6"/>
        <v>99444206</v>
      </c>
      <c r="F41" s="11">
        <v>92146720</v>
      </c>
      <c r="G41" s="11">
        <v>48377028</v>
      </c>
      <c r="H41" s="11">
        <v>39162356</v>
      </c>
      <c r="I41" s="11">
        <v>4607336</v>
      </c>
      <c r="J41" s="11">
        <v>0</v>
      </c>
      <c r="K41" s="127"/>
      <c r="L41" s="127"/>
      <c r="M41" s="127"/>
      <c r="N41" s="127"/>
      <c r="O41" s="127"/>
      <c r="P41" s="225">
        <v>7297486</v>
      </c>
    </row>
    <row r="42" spans="1:16" ht="10.5">
      <c r="A42" s="98"/>
      <c r="B42" s="53" t="s">
        <v>854</v>
      </c>
      <c r="C42" s="11"/>
      <c r="D42" s="11"/>
      <c r="E42" s="11"/>
      <c r="F42" s="11"/>
      <c r="G42" s="11"/>
      <c r="H42" s="11"/>
      <c r="I42" s="11"/>
      <c r="J42" s="11"/>
      <c r="K42" s="127"/>
      <c r="L42" s="127"/>
      <c r="M42" s="127"/>
      <c r="N42" s="127"/>
      <c r="O42" s="127"/>
      <c r="P42" s="128"/>
    </row>
    <row r="43" spans="1:16" ht="21">
      <c r="A43" s="98">
        <v>7</v>
      </c>
      <c r="B43" s="30" t="s">
        <v>239</v>
      </c>
      <c r="C43" s="11">
        <v>1625.1</v>
      </c>
      <c r="D43" s="71">
        <v>1772.3</v>
      </c>
      <c r="E43" s="11">
        <f t="shared" si="6"/>
        <v>61321580</v>
      </c>
      <c r="F43" s="11">
        <v>56228460</v>
      </c>
      <c r="G43" s="11">
        <v>29519941.5</v>
      </c>
      <c r="H43" s="11">
        <v>23897095.5</v>
      </c>
      <c r="I43" s="11">
        <v>2811423</v>
      </c>
      <c r="J43" s="11">
        <v>0</v>
      </c>
      <c r="K43" s="127"/>
      <c r="L43" s="127"/>
      <c r="M43" s="127"/>
      <c r="N43" s="127"/>
      <c r="O43" s="127"/>
      <c r="P43" s="225">
        <v>5093120</v>
      </c>
    </row>
    <row r="44" spans="1:16" ht="21">
      <c r="A44" s="98">
        <v>8</v>
      </c>
      <c r="B44" s="30" t="s">
        <v>240</v>
      </c>
      <c r="C44" s="11">
        <v>3317.16</v>
      </c>
      <c r="D44" s="71">
        <v>3990.52</v>
      </c>
      <c r="E44" s="11">
        <f t="shared" si="6"/>
        <v>138071992</v>
      </c>
      <c r="F44" s="11">
        <v>114773736</v>
      </c>
      <c r="G44" s="11">
        <v>60256211.4</v>
      </c>
      <c r="H44" s="11">
        <v>48778837.8</v>
      </c>
      <c r="I44" s="11">
        <v>5738686.8</v>
      </c>
      <c r="J44" s="11">
        <v>0</v>
      </c>
      <c r="K44" s="127"/>
      <c r="L44" s="127"/>
      <c r="M44" s="127"/>
      <c r="N44" s="127"/>
      <c r="O44" s="127"/>
      <c r="P44" s="225">
        <v>23298256</v>
      </c>
    </row>
    <row r="45" spans="1:16" ht="21">
      <c r="A45" s="98">
        <v>9</v>
      </c>
      <c r="B45" s="30" t="s">
        <v>1295</v>
      </c>
      <c r="C45" s="11">
        <v>4024.4</v>
      </c>
      <c r="D45" s="71">
        <v>4234.5</v>
      </c>
      <c r="E45" s="11">
        <f t="shared" si="6"/>
        <v>146513700</v>
      </c>
      <c r="F45" s="11">
        <v>139244240</v>
      </c>
      <c r="G45" s="11">
        <v>73103226</v>
      </c>
      <c r="H45" s="11">
        <v>59178802</v>
      </c>
      <c r="I45" s="11">
        <v>6962212</v>
      </c>
      <c r="J45" s="11">
        <v>0</v>
      </c>
      <c r="K45" s="127"/>
      <c r="L45" s="127"/>
      <c r="M45" s="127"/>
      <c r="N45" s="127"/>
      <c r="O45" s="127"/>
      <c r="P45" s="225">
        <v>7269460.000000001</v>
      </c>
    </row>
    <row r="46" spans="1:16" ht="21.75" customHeight="1">
      <c r="A46" s="98"/>
      <c r="B46" s="29" t="s">
        <v>133</v>
      </c>
      <c r="C46" s="11"/>
      <c r="D46" s="11"/>
      <c r="E46" s="11"/>
      <c r="F46" s="11"/>
      <c r="G46" s="11"/>
      <c r="H46" s="11"/>
      <c r="I46" s="11"/>
      <c r="J46" s="11"/>
      <c r="K46" s="127"/>
      <c r="L46" s="127"/>
      <c r="M46" s="127"/>
      <c r="N46" s="127"/>
      <c r="O46" s="127"/>
      <c r="P46" s="128"/>
    </row>
    <row r="47" spans="1:16" ht="21">
      <c r="A47" s="98">
        <v>10</v>
      </c>
      <c r="B47" s="30" t="s">
        <v>1296</v>
      </c>
      <c r="C47" s="11">
        <v>1344.03</v>
      </c>
      <c r="D47" s="71">
        <v>1597.6</v>
      </c>
      <c r="E47" s="11">
        <f t="shared" si="6"/>
        <v>55276960</v>
      </c>
      <c r="F47" s="11">
        <v>46503438</v>
      </c>
      <c r="G47" s="11">
        <v>24414304.950000003</v>
      </c>
      <c r="H47" s="11">
        <v>19763961.15</v>
      </c>
      <c r="I47" s="11">
        <v>2325171.9</v>
      </c>
      <c r="J47" s="11">
        <v>0</v>
      </c>
      <c r="K47" s="127"/>
      <c r="L47" s="127"/>
      <c r="M47" s="127"/>
      <c r="N47" s="127"/>
      <c r="O47" s="127"/>
      <c r="P47" s="225">
        <v>8773522</v>
      </c>
    </row>
    <row r="48" spans="1:16" ht="23.25" customHeight="1">
      <c r="A48" s="98"/>
      <c r="B48" s="29" t="s">
        <v>132</v>
      </c>
      <c r="C48" s="11"/>
      <c r="D48" s="11"/>
      <c r="E48" s="11"/>
      <c r="F48" s="11"/>
      <c r="G48" s="11"/>
      <c r="H48" s="11"/>
      <c r="I48" s="11"/>
      <c r="J48" s="11"/>
      <c r="K48" s="127"/>
      <c r="L48" s="127"/>
      <c r="M48" s="127"/>
      <c r="N48" s="127"/>
      <c r="O48" s="127"/>
      <c r="P48" s="128"/>
    </row>
    <row r="49" spans="1:16" s="247" customFormat="1" ht="21">
      <c r="A49" s="267">
        <v>11</v>
      </c>
      <c r="B49" s="27" t="s">
        <v>1894</v>
      </c>
      <c r="C49" s="71">
        <v>2873.2</v>
      </c>
      <c r="D49" s="71">
        <v>3084.4</v>
      </c>
      <c r="E49" s="71">
        <f t="shared" si="6"/>
        <v>106720240</v>
      </c>
      <c r="F49" s="71">
        <v>99412720</v>
      </c>
      <c r="G49" s="71">
        <v>52191678</v>
      </c>
      <c r="H49" s="71">
        <v>42250406</v>
      </c>
      <c r="I49" s="71">
        <v>4970636</v>
      </c>
      <c r="J49" s="71">
        <v>0</v>
      </c>
      <c r="K49" s="248"/>
      <c r="L49" s="248"/>
      <c r="M49" s="248"/>
      <c r="N49" s="248"/>
      <c r="O49" s="248"/>
      <c r="P49" s="225">
        <v>7307520</v>
      </c>
    </row>
    <row r="50" spans="1:16" ht="10.5">
      <c r="A50" s="98"/>
      <c r="B50" s="29" t="s">
        <v>1897</v>
      </c>
      <c r="C50" s="11"/>
      <c r="D50" s="11"/>
      <c r="E50" s="11"/>
      <c r="F50" s="11"/>
      <c r="G50" s="11"/>
      <c r="H50" s="11"/>
      <c r="I50" s="11"/>
      <c r="J50" s="11"/>
      <c r="K50" s="127"/>
      <c r="L50" s="127"/>
      <c r="M50" s="127"/>
      <c r="N50" s="127"/>
      <c r="O50" s="127"/>
      <c r="P50" s="128"/>
    </row>
    <row r="51" spans="1:16" ht="21">
      <c r="A51" s="98">
        <v>12</v>
      </c>
      <c r="B51" s="30" t="s">
        <v>1899</v>
      </c>
      <c r="C51" s="11">
        <v>1714.1</v>
      </c>
      <c r="D51" s="71">
        <v>1789.5</v>
      </c>
      <c r="E51" s="11">
        <f t="shared" si="6"/>
        <v>61916700</v>
      </c>
      <c r="F51" s="11">
        <v>59307860</v>
      </c>
      <c r="G51" s="11">
        <v>31136626.5</v>
      </c>
      <c r="H51" s="11">
        <v>25205840.5</v>
      </c>
      <c r="I51" s="11">
        <v>2965393</v>
      </c>
      <c r="J51" s="11">
        <v>0</v>
      </c>
      <c r="K51" s="127"/>
      <c r="L51" s="127"/>
      <c r="M51" s="127"/>
      <c r="N51" s="127"/>
      <c r="O51" s="127"/>
      <c r="P51" s="225">
        <v>2608840</v>
      </c>
    </row>
    <row r="52" spans="1:16" ht="10.5">
      <c r="A52" s="98"/>
      <c r="B52" s="53" t="s">
        <v>1975</v>
      </c>
      <c r="C52" s="11"/>
      <c r="D52" s="11"/>
      <c r="E52" s="11"/>
      <c r="F52" s="11"/>
      <c r="G52" s="11"/>
      <c r="H52" s="11"/>
      <c r="I52" s="11"/>
      <c r="J52" s="11"/>
      <c r="K52" s="127"/>
      <c r="L52" s="127"/>
      <c r="M52" s="127"/>
      <c r="N52" s="127"/>
      <c r="O52" s="127"/>
      <c r="P52" s="128"/>
    </row>
    <row r="53" spans="1:16" ht="21">
      <c r="A53" s="98">
        <v>13</v>
      </c>
      <c r="B53" s="30" t="s">
        <v>1980</v>
      </c>
      <c r="C53" s="11">
        <v>1041.51</v>
      </c>
      <c r="D53" s="71">
        <v>1087.93</v>
      </c>
      <c r="E53" s="11">
        <f t="shared" si="6"/>
        <v>37642378</v>
      </c>
      <c r="F53" s="11">
        <v>36036246</v>
      </c>
      <c r="G53" s="11">
        <v>18919029.15</v>
      </c>
      <c r="H53" s="11">
        <v>15315404.549999999</v>
      </c>
      <c r="I53" s="11">
        <v>1801812.3</v>
      </c>
      <c r="J53" s="11">
        <v>0</v>
      </c>
      <c r="K53" s="127"/>
      <c r="L53" s="127"/>
      <c r="M53" s="127"/>
      <c r="N53" s="127"/>
      <c r="O53" s="127"/>
      <c r="P53" s="225">
        <v>1606132</v>
      </c>
    </row>
    <row r="54" spans="1:16" ht="21">
      <c r="A54" s="98">
        <v>14</v>
      </c>
      <c r="B54" s="30" t="s">
        <v>1985</v>
      </c>
      <c r="C54" s="11">
        <v>840.54</v>
      </c>
      <c r="D54" s="71">
        <v>902.7</v>
      </c>
      <c r="E54" s="11">
        <f t="shared" si="6"/>
        <v>31233420</v>
      </c>
      <c r="F54" s="11">
        <v>29082684</v>
      </c>
      <c r="G54" s="11">
        <v>15268409.100000001</v>
      </c>
      <c r="H54" s="11">
        <v>12360140.7</v>
      </c>
      <c r="I54" s="11">
        <v>1454134.2</v>
      </c>
      <c r="J54" s="11">
        <v>0</v>
      </c>
      <c r="K54" s="127"/>
      <c r="L54" s="127"/>
      <c r="M54" s="127"/>
      <c r="N54" s="127"/>
      <c r="O54" s="127"/>
      <c r="P54" s="225">
        <v>2150736</v>
      </c>
    </row>
    <row r="55" spans="1:16" ht="21">
      <c r="A55" s="98">
        <v>15</v>
      </c>
      <c r="B55" s="30" t="s">
        <v>1988</v>
      </c>
      <c r="C55" s="11">
        <v>444.8</v>
      </c>
      <c r="D55" s="71">
        <v>448.79</v>
      </c>
      <c r="E55" s="11">
        <f t="shared" si="6"/>
        <v>15528134</v>
      </c>
      <c r="F55" s="11">
        <v>15390080</v>
      </c>
      <c r="G55" s="11">
        <v>8079792</v>
      </c>
      <c r="H55" s="11">
        <v>6540784</v>
      </c>
      <c r="I55" s="11">
        <v>769504</v>
      </c>
      <c r="J55" s="11">
        <v>0</v>
      </c>
      <c r="K55" s="127"/>
      <c r="L55" s="127"/>
      <c r="M55" s="127"/>
      <c r="N55" s="127"/>
      <c r="O55" s="127"/>
      <c r="P55" s="225">
        <v>138054</v>
      </c>
    </row>
    <row r="56" spans="1:16" ht="10.5">
      <c r="A56" s="98"/>
      <c r="B56" s="53" t="s">
        <v>1991</v>
      </c>
      <c r="C56" s="11"/>
      <c r="D56" s="11"/>
      <c r="E56" s="11"/>
      <c r="F56" s="11"/>
      <c r="G56" s="11"/>
      <c r="H56" s="11"/>
      <c r="I56" s="11"/>
      <c r="J56" s="11"/>
      <c r="K56" s="127"/>
      <c r="L56" s="127"/>
      <c r="M56" s="127"/>
      <c r="N56" s="127"/>
      <c r="O56" s="127"/>
      <c r="P56" s="128"/>
    </row>
    <row r="57" spans="1:16" ht="21">
      <c r="A57" s="98">
        <v>16</v>
      </c>
      <c r="B57" s="30" t="s">
        <v>1992</v>
      </c>
      <c r="C57" s="11">
        <v>1308.1</v>
      </c>
      <c r="D57" s="71">
        <v>1417.2</v>
      </c>
      <c r="E57" s="11">
        <f t="shared" si="6"/>
        <v>49035120</v>
      </c>
      <c r="F57" s="11">
        <v>45260260</v>
      </c>
      <c r="G57" s="11">
        <v>23761636.5</v>
      </c>
      <c r="H57" s="11">
        <v>19235610.5</v>
      </c>
      <c r="I57" s="11">
        <v>2263013</v>
      </c>
      <c r="J57" s="11">
        <v>0</v>
      </c>
      <c r="K57" s="127"/>
      <c r="L57" s="127"/>
      <c r="M57" s="127"/>
      <c r="N57" s="127"/>
      <c r="O57" s="127"/>
      <c r="P57" s="225">
        <v>3774860</v>
      </c>
    </row>
    <row r="58" spans="1:16" ht="10.5">
      <c r="A58" s="98"/>
      <c r="B58" s="29" t="s">
        <v>1835</v>
      </c>
      <c r="C58" s="11"/>
      <c r="D58" s="11"/>
      <c r="E58" s="11"/>
      <c r="F58" s="11"/>
      <c r="G58" s="11"/>
      <c r="H58" s="11"/>
      <c r="I58" s="11"/>
      <c r="J58" s="11"/>
      <c r="K58" s="127"/>
      <c r="L58" s="127"/>
      <c r="M58" s="127"/>
      <c r="N58" s="127"/>
      <c r="O58" s="127"/>
      <c r="P58" s="128"/>
    </row>
    <row r="59" spans="1:16" ht="21">
      <c r="A59" s="98">
        <v>17</v>
      </c>
      <c r="B59" s="30" t="s">
        <v>1836</v>
      </c>
      <c r="C59" s="11">
        <v>750.2</v>
      </c>
      <c r="D59" s="71">
        <v>846.4</v>
      </c>
      <c r="E59" s="11">
        <f>F59+P59</f>
        <v>29285440</v>
      </c>
      <c r="F59" s="11">
        <v>25956920</v>
      </c>
      <c r="G59" s="11">
        <v>13627383</v>
      </c>
      <c r="H59" s="11">
        <v>11031691</v>
      </c>
      <c r="I59" s="11">
        <v>1297846</v>
      </c>
      <c r="J59" s="11">
        <v>0</v>
      </c>
      <c r="K59" s="127"/>
      <c r="L59" s="127"/>
      <c r="M59" s="127"/>
      <c r="N59" s="127"/>
      <c r="O59" s="127"/>
      <c r="P59" s="225">
        <v>3328520</v>
      </c>
    </row>
    <row r="60" spans="1:16" ht="21">
      <c r="A60" s="98">
        <v>18</v>
      </c>
      <c r="B60" s="30" t="s">
        <v>207</v>
      </c>
      <c r="C60" s="11">
        <v>1040.7</v>
      </c>
      <c r="D60" s="71">
        <v>1378</v>
      </c>
      <c r="E60" s="11">
        <f t="shared" si="6"/>
        <v>47678800</v>
      </c>
      <c r="F60" s="11">
        <v>36008220</v>
      </c>
      <c r="G60" s="11">
        <v>18904315.5</v>
      </c>
      <c r="H60" s="11">
        <v>15303493.5</v>
      </c>
      <c r="I60" s="11">
        <v>1800411</v>
      </c>
      <c r="J60" s="11">
        <v>0</v>
      </c>
      <c r="K60" s="127"/>
      <c r="L60" s="127"/>
      <c r="M60" s="127"/>
      <c r="N60" s="127"/>
      <c r="O60" s="127"/>
      <c r="P60" s="225">
        <v>11670580</v>
      </c>
    </row>
    <row r="61" spans="1:16" ht="10.5">
      <c r="A61" s="98"/>
      <c r="B61" s="29" t="s">
        <v>1973</v>
      </c>
      <c r="C61" s="11"/>
      <c r="D61" s="11"/>
      <c r="E61" s="11"/>
      <c r="F61" s="11"/>
      <c r="G61" s="11"/>
      <c r="H61" s="11"/>
      <c r="I61" s="11"/>
      <c r="J61" s="11"/>
      <c r="K61" s="127"/>
      <c r="L61" s="127"/>
      <c r="M61" s="127"/>
      <c r="N61" s="127"/>
      <c r="O61" s="127"/>
      <c r="P61" s="128"/>
    </row>
    <row r="62" spans="1:16" ht="21">
      <c r="A62" s="98">
        <v>19</v>
      </c>
      <c r="B62" s="30" t="s">
        <v>1974</v>
      </c>
      <c r="C62" s="11">
        <v>2228.4</v>
      </c>
      <c r="D62" s="71">
        <v>2514.1000000000004</v>
      </c>
      <c r="E62" s="11">
        <f t="shared" si="6"/>
        <v>86987860</v>
      </c>
      <c r="F62" s="11">
        <v>77102640</v>
      </c>
      <c r="G62" s="11">
        <v>40478886</v>
      </c>
      <c r="H62" s="11">
        <v>32768622</v>
      </c>
      <c r="I62" s="11">
        <v>3855132</v>
      </c>
      <c r="J62" s="11">
        <v>0</v>
      </c>
      <c r="K62" s="127"/>
      <c r="L62" s="127"/>
      <c r="M62" s="127"/>
      <c r="N62" s="127"/>
      <c r="O62" s="127"/>
      <c r="P62" s="225">
        <v>9885220</v>
      </c>
    </row>
    <row r="63" spans="1:16" ht="10.5">
      <c r="A63" s="98"/>
      <c r="B63" s="29" t="s">
        <v>2000</v>
      </c>
      <c r="C63" s="11"/>
      <c r="D63" s="11"/>
      <c r="E63" s="11"/>
      <c r="F63" s="11"/>
      <c r="G63" s="11"/>
      <c r="H63" s="11"/>
      <c r="I63" s="11"/>
      <c r="J63" s="11"/>
      <c r="K63" s="127"/>
      <c r="L63" s="127"/>
      <c r="M63" s="127"/>
      <c r="N63" s="127"/>
      <c r="O63" s="127"/>
      <c r="P63" s="128"/>
    </row>
    <row r="64" spans="1:16" ht="21">
      <c r="A64" s="98">
        <v>20</v>
      </c>
      <c r="B64" s="30" t="s">
        <v>1904</v>
      </c>
      <c r="C64" s="11">
        <v>1776.09</v>
      </c>
      <c r="D64" s="71">
        <v>2057.5</v>
      </c>
      <c r="E64" s="11">
        <f t="shared" si="6"/>
        <v>71189500</v>
      </c>
      <c r="F64" s="11">
        <v>61452714</v>
      </c>
      <c r="G64" s="11">
        <v>32262674.85</v>
      </c>
      <c r="H64" s="11">
        <v>26117403.45</v>
      </c>
      <c r="I64" s="11">
        <v>3072635.7</v>
      </c>
      <c r="J64" s="11">
        <v>0</v>
      </c>
      <c r="K64" s="127"/>
      <c r="L64" s="127"/>
      <c r="M64" s="127"/>
      <c r="N64" s="127"/>
      <c r="O64" s="127"/>
      <c r="P64" s="225">
        <v>9736786</v>
      </c>
    </row>
    <row r="65" spans="1:16" ht="24" customHeight="1">
      <c r="A65" s="98"/>
      <c r="B65" s="79" t="s">
        <v>482</v>
      </c>
      <c r="C65" s="11"/>
      <c r="D65" s="11"/>
      <c r="E65" s="11"/>
      <c r="F65" s="11"/>
      <c r="G65" s="11"/>
      <c r="H65" s="11"/>
      <c r="I65" s="11"/>
      <c r="J65" s="11"/>
      <c r="K65" s="127"/>
      <c r="L65" s="127"/>
      <c r="M65" s="127"/>
      <c r="N65" s="127"/>
      <c r="O65" s="127"/>
      <c r="P65" s="128"/>
    </row>
    <row r="66" spans="1:18" s="81" customFormat="1" ht="31.5">
      <c r="A66" s="98"/>
      <c r="B66" s="53" t="s">
        <v>2292</v>
      </c>
      <c r="C66" s="13">
        <f>C68+C69+C71+C73+C75</f>
        <v>6160.4</v>
      </c>
      <c r="D66" s="13">
        <f aca="true" t="shared" si="7" ref="D66:P66">D68+D69+D71+D73+D75</f>
        <v>6675.969999999999</v>
      </c>
      <c r="E66" s="13">
        <f t="shared" si="7"/>
        <v>227602106.47</v>
      </c>
      <c r="F66" s="13">
        <f t="shared" si="7"/>
        <v>210190765.11</v>
      </c>
      <c r="G66" s="13">
        <f t="shared" si="7"/>
        <v>7777058.31</v>
      </c>
      <c r="H66" s="13">
        <f t="shared" si="7"/>
        <v>191904168.54000002</v>
      </c>
      <c r="I66" s="13">
        <f t="shared" si="7"/>
        <v>10509538.26</v>
      </c>
      <c r="J66" s="13">
        <f t="shared" si="7"/>
        <v>0</v>
      </c>
      <c r="K66" s="13" t="e">
        <f t="shared" si="7"/>
        <v>#REF!</v>
      </c>
      <c r="L66" s="13">
        <f t="shared" si="7"/>
        <v>0</v>
      </c>
      <c r="M66" s="13">
        <f t="shared" si="7"/>
        <v>0</v>
      </c>
      <c r="N66" s="13">
        <f t="shared" si="7"/>
        <v>0</v>
      </c>
      <c r="O66" s="13">
        <f t="shared" si="7"/>
        <v>0</v>
      </c>
      <c r="P66" s="13">
        <f t="shared" si="7"/>
        <v>17411341.36</v>
      </c>
      <c r="Q66" s="15"/>
      <c r="R66" s="15"/>
    </row>
    <row r="67" spans="1:16" ht="16.5" customHeight="1">
      <c r="A67" s="98"/>
      <c r="B67" s="53" t="s">
        <v>25</v>
      </c>
      <c r="C67" s="11"/>
      <c r="D67" s="11"/>
      <c r="E67" s="11"/>
      <c r="F67" s="11"/>
      <c r="G67" s="11"/>
      <c r="H67" s="11"/>
      <c r="I67" s="11"/>
      <c r="J67" s="11"/>
      <c r="K67" s="127"/>
      <c r="L67" s="127"/>
      <c r="M67" s="127"/>
      <c r="N67" s="127"/>
      <c r="O67" s="127"/>
      <c r="P67" s="128"/>
    </row>
    <row r="68" spans="1:16" ht="24" customHeight="1">
      <c r="A68" s="98">
        <v>1</v>
      </c>
      <c r="B68" s="30" t="s">
        <v>483</v>
      </c>
      <c r="C68" s="11">
        <v>1126.1</v>
      </c>
      <c r="D68" s="71">
        <v>1153.63</v>
      </c>
      <c r="E68" s="11">
        <f aca="true" t="shared" si="8" ref="E68:E88">F68+P68</f>
        <v>39915598</v>
      </c>
      <c r="F68" s="11">
        <v>38963060</v>
      </c>
      <c r="G68" s="11">
        <v>1441633.22</v>
      </c>
      <c r="H68" s="11">
        <v>35573273.78</v>
      </c>
      <c r="I68" s="11">
        <v>1948153</v>
      </c>
      <c r="J68" s="11">
        <v>0</v>
      </c>
      <c r="K68" s="127"/>
      <c r="L68" s="127"/>
      <c r="M68" s="127"/>
      <c r="N68" s="127"/>
      <c r="O68" s="127"/>
      <c r="P68" s="225">
        <v>952538</v>
      </c>
    </row>
    <row r="69" spans="1:16" ht="21">
      <c r="A69" s="98">
        <v>2</v>
      </c>
      <c r="B69" s="30" t="s">
        <v>484</v>
      </c>
      <c r="C69" s="11">
        <v>1346.3</v>
      </c>
      <c r="D69" s="71">
        <v>1402.74</v>
      </c>
      <c r="E69" s="11">
        <f t="shared" si="8"/>
        <v>48534804</v>
      </c>
      <c r="F69" s="11">
        <v>46581980</v>
      </c>
      <c r="G69" s="11">
        <v>1723533.26</v>
      </c>
      <c r="H69" s="11">
        <v>42529347.74</v>
      </c>
      <c r="I69" s="11">
        <v>2329099</v>
      </c>
      <c r="J69" s="11">
        <v>0</v>
      </c>
      <c r="K69" s="127"/>
      <c r="L69" s="127"/>
      <c r="M69" s="127"/>
      <c r="N69" s="127"/>
      <c r="O69" s="127"/>
      <c r="P69" s="225">
        <v>1952824</v>
      </c>
    </row>
    <row r="70" spans="1:16" ht="16.5" customHeight="1">
      <c r="A70" s="98"/>
      <c r="B70" s="53" t="s">
        <v>854</v>
      </c>
      <c r="C70" s="11"/>
      <c r="D70" s="11"/>
      <c r="E70" s="11"/>
      <c r="F70" s="11"/>
      <c r="G70" s="11"/>
      <c r="H70" s="11"/>
      <c r="I70" s="11"/>
      <c r="J70" s="11"/>
      <c r="K70" s="127"/>
      <c r="L70" s="127"/>
      <c r="M70" s="127"/>
      <c r="N70" s="127"/>
      <c r="O70" s="127"/>
      <c r="P70" s="128"/>
    </row>
    <row r="71" spans="1:16" ht="21">
      <c r="A71" s="98">
        <v>3</v>
      </c>
      <c r="B71" s="30" t="s">
        <v>1295</v>
      </c>
      <c r="C71" s="11">
        <v>1151.6</v>
      </c>
      <c r="D71" s="71">
        <v>1209.7</v>
      </c>
      <c r="E71" s="11">
        <f t="shared" si="8"/>
        <v>41855620</v>
      </c>
      <c r="F71" s="11">
        <v>39845360</v>
      </c>
      <c r="G71" s="11">
        <v>1474278.32</v>
      </c>
      <c r="H71" s="11">
        <v>36378813.68</v>
      </c>
      <c r="I71" s="11">
        <v>1992268</v>
      </c>
      <c r="J71" s="11">
        <v>0</v>
      </c>
      <c r="K71" s="127"/>
      <c r="L71" s="127"/>
      <c r="M71" s="127"/>
      <c r="N71" s="127"/>
      <c r="O71" s="127"/>
      <c r="P71" s="225">
        <v>2010260</v>
      </c>
    </row>
    <row r="72" spans="1:16" ht="22.5" customHeight="1">
      <c r="A72" s="98"/>
      <c r="B72" s="53" t="s">
        <v>132</v>
      </c>
      <c r="C72" s="11"/>
      <c r="D72" s="11"/>
      <c r="E72" s="11"/>
      <c r="F72" s="11"/>
      <c r="G72" s="11"/>
      <c r="H72" s="11"/>
      <c r="I72" s="11"/>
      <c r="J72" s="11"/>
      <c r="K72" s="127"/>
      <c r="L72" s="127"/>
      <c r="M72" s="127"/>
      <c r="N72" s="127"/>
      <c r="O72" s="127"/>
      <c r="P72" s="128"/>
    </row>
    <row r="73" spans="1:16" ht="21">
      <c r="A73" s="98">
        <v>4</v>
      </c>
      <c r="B73" s="30" t="s">
        <v>1895</v>
      </c>
      <c r="C73" s="11">
        <v>1501.3</v>
      </c>
      <c r="D73" s="71">
        <v>1725.3</v>
      </c>
      <c r="E73" s="11">
        <f t="shared" si="8"/>
        <v>59695380</v>
      </c>
      <c r="F73" s="11">
        <v>51944980</v>
      </c>
      <c r="G73" s="11">
        <v>1921964.26</v>
      </c>
      <c r="H73" s="11">
        <v>47425766.74</v>
      </c>
      <c r="I73" s="11">
        <v>2597249</v>
      </c>
      <c r="J73" s="11">
        <v>0</v>
      </c>
      <c r="K73" s="127" t="e">
        <f>SUM(#REF!)</f>
        <v>#REF!</v>
      </c>
      <c r="L73" s="127"/>
      <c r="M73" s="127"/>
      <c r="N73" s="127"/>
      <c r="O73" s="127"/>
      <c r="P73" s="225">
        <v>7750400</v>
      </c>
    </row>
    <row r="74" spans="1:16" ht="10.5">
      <c r="A74" s="98"/>
      <c r="B74" s="29" t="s">
        <v>1897</v>
      </c>
      <c r="C74" s="11"/>
      <c r="D74" s="11"/>
      <c r="E74" s="11"/>
      <c r="F74" s="11"/>
      <c r="G74" s="11"/>
      <c r="H74" s="11"/>
      <c r="I74" s="11"/>
      <c r="J74" s="11"/>
      <c r="K74" s="127"/>
      <c r="L74" s="127"/>
      <c r="M74" s="127"/>
      <c r="N74" s="127"/>
      <c r="O74" s="127"/>
      <c r="P74" s="128"/>
    </row>
    <row r="75" spans="1:16" ht="21">
      <c r="A75" s="98">
        <v>5</v>
      </c>
      <c r="B75" s="30" t="s">
        <v>1898</v>
      </c>
      <c r="C75" s="11">
        <v>1035.1</v>
      </c>
      <c r="D75" s="71">
        <v>1184.6</v>
      </c>
      <c r="E75" s="11">
        <f t="shared" si="8"/>
        <v>37600704.47</v>
      </c>
      <c r="F75" s="11">
        <v>32855385.11</v>
      </c>
      <c r="G75" s="11">
        <v>1215649.25</v>
      </c>
      <c r="H75" s="11">
        <v>29996966.6</v>
      </c>
      <c r="I75" s="11">
        <v>1642769.26</v>
      </c>
      <c r="J75" s="11">
        <v>0</v>
      </c>
      <c r="K75" s="127"/>
      <c r="L75" s="127"/>
      <c r="M75" s="127"/>
      <c r="N75" s="127"/>
      <c r="O75" s="127"/>
      <c r="P75" s="225">
        <v>4745319.36</v>
      </c>
    </row>
    <row r="76" spans="1:16" ht="24" customHeight="1">
      <c r="A76" s="267"/>
      <c r="B76" s="266" t="s">
        <v>2122</v>
      </c>
      <c r="C76" s="59">
        <f>C78+C80+C81+C83+C85+C86+C88</f>
        <v>9167.869999999999</v>
      </c>
      <c r="D76" s="59">
        <f aca="true" t="shared" si="9" ref="D76:P76">D78+D80+D81+D83+D85+D86+D88</f>
        <v>10642.67</v>
      </c>
      <c r="E76" s="11">
        <f t="shared" si="8"/>
        <v>465646411</v>
      </c>
      <c r="F76" s="59">
        <f t="shared" si="9"/>
        <v>404933022</v>
      </c>
      <c r="G76" s="59">
        <f t="shared" si="9"/>
        <v>0</v>
      </c>
      <c r="H76" s="59">
        <f t="shared" si="9"/>
        <v>383284723.7</v>
      </c>
      <c r="I76" s="59">
        <f t="shared" si="9"/>
        <v>15770798.3</v>
      </c>
      <c r="J76" s="59">
        <f t="shared" si="9"/>
        <v>5877500</v>
      </c>
      <c r="K76" s="59" t="e">
        <f t="shared" si="9"/>
        <v>#REF!</v>
      </c>
      <c r="L76" s="59" t="e">
        <f t="shared" si="9"/>
        <v>#REF!</v>
      </c>
      <c r="M76" s="59" t="e">
        <f t="shared" si="9"/>
        <v>#REF!</v>
      </c>
      <c r="N76" s="59" t="e">
        <f t="shared" si="9"/>
        <v>#REF!</v>
      </c>
      <c r="O76" s="59" t="e">
        <f t="shared" si="9"/>
        <v>#REF!</v>
      </c>
      <c r="P76" s="59">
        <f t="shared" si="9"/>
        <v>60713389</v>
      </c>
    </row>
    <row r="77" spans="1:18" s="81" customFormat="1" ht="17.25" customHeight="1">
      <c r="A77" s="98"/>
      <c r="B77" s="29" t="s">
        <v>133</v>
      </c>
      <c r="C77" s="13"/>
      <c r="D77" s="13"/>
      <c r="E77" s="11"/>
      <c r="F77" s="13"/>
      <c r="G77" s="13"/>
      <c r="H77" s="13"/>
      <c r="I77" s="13"/>
      <c r="J77" s="13"/>
      <c r="K77" s="129"/>
      <c r="L77" s="129"/>
      <c r="M77" s="129"/>
      <c r="N77" s="129"/>
      <c r="O77" s="129"/>
      <c r="P77" s="130"/>
      <c r="Q77" s="15"/>
      <c r="R77" s="15"/>
    </row>
    <row r="78" spans="1:18" s="14" customFormat="1" ht="21">
      <c r="A78" s="98">
        <v>1</v>
      </c>
      <c r="B78" s="1" t="s">
        <v>1384</v>
      </c>
      <c r="C78" s="71">
        <v>158.5</v>
      </c>
      <c r="D78" s="71">
        <v>165.3</v>
      </c>
      <c r="E78" s="11">
        <f t="shared" si="8"/>
        <v>5877500</v>
      </c>
      <c r="F78" s="71">
        <v>5877500</v>
      </c>
      <c r="G78" s="71">
        <v>0</v>
      </c>
      <c r="H78" s="71">
        <v>0</v>
      </c>
      <c r="I78" s="71">
        <v>0</v>
      </c>
      <c r="J78" s="71">
        <v>5877500</v>
      </c>
      <c r="K78" s="127"/>
      <c r="L78" s="127"/>
      <c r="M78" s="127"/>
      <c r="N78" s="127"/>
      <c r="O78" s="127"/>
      <c r="P78" s="128">
        <v>0</v>
      </c>
      <c r="Q78" s="15"/>
      <c r="R78" s="15"/>
    </row>
    <row r="79" spans="1:18" s="14" customFormat="1" ht="22.5" customHeight="1">
      <c r="A79" s="98"/>
      <c r="B79" s="29" t="s">
        <v>759</v>
      </c>
      <c r="C79" s="11"/>
      <c r="D79" s="11"/>
      <c r="E79" s="11"/>
      <c r="F79" s="11"/>
      <c r="G79" s="11"/>
      <c r="H79" s="11"/>
      <c r="I79" s="11"/>
      <c r="J79" s="11"/>
      <c r="K79" s="127"/>
      <c r="L79" s="127"/>
      <c r="M79" s="127"/>
      <c r="N79" s="127"/>
      <c r="O79" s="127"/>
      <c r="P79" s="128"/>
      <c r="Q79" s="15"/>
      <c r="R79" s="15"/>
    </row>
    <row r="80" spans="1:18" s="14" customFormat="1" ht="21">
      <c r="A80" s="98">
        <v>2</v>
      </c>
      <c r="B80" s="1" t="s">
        <v>1413</v>
      </c>
      <c r="C80" s="11">
        <v>2463.21</v>
      </c>
      <c r="D80" s="11">
        <v>3450.5</v>
      </c>
      <c r="E80" s="11">
        <f t="shared" si="8"/>
        <v>139186000</v>
      </c>
      <c r="F80" s="11">
        <v>99360773</v>
      </c>
      <c r="G80" s="11">
        <v>0</v>
      </c>
      <c r="H80" s="11">
        <v>88603490</v>
      </c>
      <c r="I80" s="11">
        <v>10757283</v>
      </c>
      <c r="J80" s="11">
        <v>0</v>
      </c>
      <c r="K80" s="11" t="e">
        <f>SUM(#REF!)</f>
        <v>#REF!</v>
      </c>
      <c r="L80" s="11" t="e">
        <f>SUM(#REF!)</f>
        <v>#REF!</v>
      </c>
      <c r="M80" s="11" t="e">
        <f>SUM(#REF!)</f>
        <v>#REF!</v>
      </c>
      <c r="N80" s="11" t="e">
        <f>SUM(#REF!)</f>
        <v>#REF!</v>
      </c>
      <c r="O80" s="11" t="e">
        <f>SUM(#REF!)</f>
        <v>#REF!</v>
      </c>
      <c r="P80" s="11">
        <v>39825227</v>
      </c>
      <c r="Q80" s="15"/>
      <c r="R80" s="15"/>
    </row>
    <row r="81" spans="1:18" s="14" customFormat="1" ht="21">
      <c r="A81" s="98">
        <v>3</v>
      </c>
      <c r="B81" s="1" t="s">
        <v>118</v>
      </c>
      <c r="C81" s="11">
        <v>41.2</v>
      </c>
      <c r="D81" s="11">
        <v>25.4</v>
      </c>
      <c r="E81" s="11">
        <f t="shared" si="8"/>
        <v>1064006</v>
      </c>
      <c r="F81" s="11">
        <v>1064006</v>
      </c>
      <c r="G81" s="11">
        <v>0</v>
      </c>
      <c r="H81" s="11">
        <v>1010805.7</v>
      </c>
      <c r="I81" s="11">
        <v>53200.3</v>
      </c>
      <c r="J81" s="11">
        <v>0</v>
      </c>
      <c r="K81" s="127"/>
      <c r="L81" s="127"/>
      <c r="M81" s="127"/>
      <c r="N81" s="127"/>
      <c r="O81" s="127"/>
      <c r="P81" s="128">
        <v>0</v>
      </c>
      <c r="Q81" s="15"/>
      <c r="R81" s="15"/>
    </row>
    <row r="82" spans="1:18" s="14" customFormat="1" ht="22.5" customHeight="1">
      <c r="A82" s="98"/>
      <c r="B82" s="29" t="s">
        <v>1644</v>
      </c>
      <c r="C82" s="11"/>
      <c r="D82" s="11"/>
      <c r="E82" s="11"/>
      <c r="F82" s="11"/>
      <c r="G82" s="11"/>
      <c r="H82" s="11"/>
      <c r="I82" s="11"/>
      <c r="J82" s="11"/>
      <c r="K82" s="127"/>
      <c r="L82" s="127"/>
      <c r="M82" s="127"/>
      <c r="N82" s="127"/>
      <c r="O82" s="127"/>
      <c r="P82" s="128"/>
      <c r="Q82" s="15"/>
      <c r="R82" s="15"/>
    </row>
    <row r="83" spans="1:16" ht="21">
      <c r="A83" s="98">
        <v>4</v>
      </c>
      <c r="B83" s="30" t="s">
        <v>1894</v>
      </c>
      <c r="C83" s="11">
        <v>174.11</v>
      </c>
      <c r="D83" s="11">
        <v>200.85</v>
      </c>
      <c r="E83" s="11">
        <f t="shared" si="8"/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27"/>
      <c r="L83" s="127"/>
      <c r="M83" s="127"/>
      <c r="N83" s="127"/>
      <c r="O83" s="127"/>
      <c r="P83" s="128">
        <v>0</v>
      </c>
    </row>
    <row r="84" spans="1:16" ht="17.25" customHeight="1">
      <c r="A84" s="98"/>
      <c r="B84" s="29" t="s">
        <v>1900</v>
      </c>
      <c r="C84" s="11"/>
      <c r="D84" s="11"/>
      <c r="E84" s="11"/>
      <c r="F84" s="11"/>
      <c r="G84" s="11"/>
      <c r="H84" s="11"/>
      <c r="I84" s="11"/>
      <c r="J84" s="11"/>
      <c r="K84" s="127"/>
      <c r="L84" s="127"/>
      <c r="M84" s="127"/>
      <c r="N84" s="127"/>
      <c r="O84" s="127"/>
      <c r="P84" s="128"/>
    </row>
    <row r="85" spans="1:18" s="14" customFormat="1" ht="21">
      <c r="A85" s="98">
        <v>5</v>
      </c>
      <c r="B85" s="1" t="s">
        <v>1250</v>
      </c>
      <c r="C85" s="11">
        <v>4055.6</v>
      </c>
      <c r="D85" s="11">
        <v>4366.3</v>
      </c>
      <c r="E85" s="11">
        <f t="shared" si="8"/>
        <v>253839950</v>
      </c>
      <c r="F85" s="11">
        <v>235777042</v>
      </c>
      <c r="G85" s="11">
        <v>0</v>
      </c>
      <c r="H85" s="11">
        <v>232288442</v>
      </c>
      <c r="I85" s="11">
        <v>3488600</v>
      </c>
      <c r="J85" s="11">
        <v>0</v>
      </c>
      <c r="K85" s="11" t="e">
        <f>SUM(#REF!)</f>
        <v>#REF!</v>
      </c>
      <c r="L85" s="11" t="e">
        <f>SUM(#REF!)</f>
        <v>#REF!</v>
      </c>
      <c r="M85" s="11" t="e">
        <f>SUM(#REF!)</f>
        <v>#REF!</v>
      </c>
      <c r="N85" s="11" t="e">
        <f>SUM(#REF!)</f>
        <v>#REF!</v>
      </c>
      <c r="O85" s="11" t="e">
        <f>SUM(#REF!)</f>
        <v>#REF!</v>
      </c>
      <c r="P85" s="11">
        <v>18062908</v>
      </c>
      <c r="Q85" s="15"/>
      <c r="R85" s="15"/>
    </row>
    <row r="86" spans="1:16" ht="21">
      <c r="A86" s="31">
        <v>6</v>
      </c>
      <c r="B86" s="1" t="s">
        <v>1418</v>
      </c>
      <c r="C86" s="11">
        <v>2110.36</v>
      </c>
      <c r="D86" s="11">
        <v>2205.22</v>
      </c>
      <c r="E86" s="11">
        <f t="shared" si="8"/>
        <v>65678955</v>
      </c>
      <c r="F86" s="11">
        <v>62853701</v>
      </c>
      <c r="G86" s="11">
        <v>0</v>
      </c>
      <c r="H86" s="11">
        <v>61381986</v>
      </c>
      <c r="I86" s="11">
        <v>1471715</v>
      </c>
      <c r="J86" s="11">
        <v>0</v>
      </c>
      <c r="K86" s="11" t="e">
        <f>SUM(#REF!)</f>
        <v>#REF!</v>
      </c>
      <c r="L86" s="11" t="e">
        <f>SUM(#REF!)</f>
        <v>#REF!</v>
      </c>
      <c r="M86" s="11" t="e">
        <f>SUM(#REF!)</f>
        <v>#REF!</v>
      </c>
      <c r="N86" s="11" t="e">
        <f>SUM(#REF!)</f>
        <v>#REF!</v>
      </c>
      <c r="O86" s="11" t="e">
        <f>SUM(#REF!)</f>
        <v>#REF!</v>
      </c>
      <c r="P86" s="11">
        <v>2825254</v>
      </c>
    </row>
    <row r="87" spans="1:16" ht="17.25" customHeight="1">
      <c r="A87" s="31"/>
      <c r="B87" s="29" t="s">
        <v>202</v>
      </c>
      <c r="C87" s="11"/>
      <c r="D87" s="11"/>
      <c r="E87" s="11"/>
      <c r="F87" s="11"/>
      <c r="G87" s="11"/>
      <c r="H87" s="11"/>
      <c r="I87" s="11"/>
      <c r="J87" s="11"/>
      <c r="K87" s="127"/>
      <c r="L87" s="127"/>
      <c r="M87" s="127"/>
      <c r="N87" s="127"/>
      <c r="O87" s="127"/>
      <c r="P87" s="128"/>
    </row>
    <row r="88" spans="1:16" ht="21">
      <c r="A88" s="31">
        <v>7</v>
      </c>
      <c r="B88" s="1" t="s">
        <v>178</v>
      </c>
      <c r="C88" s="11">
        <v>164.89</v>
      </c>
      <c r="D88" s="11">
        <v>229.1</v>
      </c>
      <c r="E88" s="11">
        <f t="shared" si="8"/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27"/>
      <c r="L88" s="127"/>
      <c r="M88" s="127"/>
      <c r="N88" s="127"/>
      <c r="O88" s="127"/>
      <c r="P88" s="128">
        <v>0</v>
      </c>
    </row>
    <row r="89" spans="1:16" ht="23.25" customHeight="1">
      <c r="A89" s="98"/>
      <c r="B89" s="53" t="s">
        <v>1511</v>
      </c>
      <c r="C89" s="13">
        <f>C90+C132</f>
        <v>48754.340000000004</v>
      </c>
      <c r="D89" s="13">
        <f aca="true" t="shared" si="10" ref="D89:P89">D90+D132</f>
        <v>53136.43000000001</v>
      </c>
      <c r="E89" s="13">
        <f t="shared" si="10"/>
        <v>1882981426.3700001</v>
      </c>
      <c r="F89" s="13">
        <f t="shared" si="10"/>
        <v>1725285734.1699998</v>
      </c>
      <c r="G89" s="13">
        <f t="shared" si="10"/>
        <v>551475916.871</v>
      </c>
      <c r="H89" s="13">
        <f t="shared" si="10"/>
        <v>472772981.9</v>
      </c>
      <c r="I89" s="13">
        <f t="shared" si="10"/>
        <v>701036835.399</v>
      </c>
      <c r="J89" s="13">
        <f t="shared" si="10"/>
        <v>0</v>
      </c>
      <c r="K89" s="13" t="e">
        <f t="shared" si="10"/>
        <v>#REF!</v>
      </c>
      <c r="L89" s="13" t="e">
        <f t="shared" si="10"/>
        <v>#REF!</v>
      </c>
      <c r="M89" s="13" t="e">
        <f t="shared" si="10"/>
        <v>#REF!</v>
      </c>
      <c r="N89" s="13" t="e">
        <f t="shared" si="10"/>
        <v>#REF!</v>
      </c>
      <c r="O89" s="13" t="e">
        <f t="shared" si="10"/>
        <v>#REF!</v>
      </c>
      <c r="P89" s="13">
        <f t="shared" si="10"/>
        <v>157695692.20000002</v>
      </c>
    </row>
    <row r="90" spans="1:16" ht="31.5">
      <c r="A90" s="99"/>
      <c r="B90" s="53" t="s">
        <v>2191</v>
      </c>
      <c r="C90" s="13">
        <f>C92+C93+C95+C97+C98+C99+C101+C102+C103+C105+C106+C108+C110+C111+C113+C114+C116+C118+C119+C121+C122+C123+C125+C126+C128+C129+C131</f>
        <v>47332.41</v>
      </c>
      <c r="D90" s="13">
        <f aca="true" t="shared" si="11" ref="D90:P90">D92+D93+D95+D97+D98+D99+D101+D102+D103+D105+D106+D108+D110+D111+D113+D114+D116+D118+D119+D121+D122+D123+D125+D126+D128+D129+D131</f>
        <v>51698.350000000006</v>
      </c>
      <c r="E90" s="13">
        <f t="shared" si="11"/>
        <v>1868640642.3700001</v>
      </c>
      <c r="F90" s="13">
        <f t="shared" si="11"/>
        <v>1712088852.1699998</v>
      </c>
      <c r="G90" s="13">
        <f t="shared" si="11"/>
        <v>551475916.871</v>
      </c>
      <c r="H90" s="13">
        <f t="shared" si="11"/>
        <v>464245174.13</v>
      </c>
      <c r="I90" s="13">
        <f t="shared" si="11"/>
        <v>696367761.169</v>
      </c>
      <c r="J90" s="13">
        <f t="shared" si="11"/>
        <v>0</v>
      </c>
      <c r="K90" s="13">
        <f t="shared" si="11"/>
        <v>0</v>
      </c>
      <c r="L90" s="13">
        <f t="shared" si="11"/>
        <v>0</v>
      </c>
      <c r="M90" s="13">
        <f t="shared" si="11"/>
        <v>0</v>
      </c>
      <c r="N90" s="13">
        <f t="shared" si="11"/>
        <v>0</v>
      </c>
      <c r="O90" s="13">
        <f t="shared" si="11"/>
        <v>0</v>
      </c>
      <c r="P90" s="13">
        <f t="shared" si="11"/>
        <v>156551790.20000002</v>
      </c>
    </row>
    <row r="91" spans="1:16" ht="21.75" customHeight="1">
      <c r="A91" s="99"/>
      <c r="B91" s="29" t="s">
        <v>1527</v>
      </c>
      <c r="C91" s="11"/>
      <c r="D91" s="11"/>
      <c r="E91" s="11"/>
      <c r="F91" s="11"/>
      <c r="G91" s="11"/>
      <c r="H91" s="11"/>
      <c r="I91" s="11"/>
      <c r="J91" s="11"/>
      <c r="K91" s="127"/>
      <c r="L91" s="127"/>
      <c r="M91" s="127"/>
      <c r="N91" s="127"/>
      <c r="O91" s="127"/>
      <c r="P91" s="128"/>
    </row>
    <row r="92" spans="1:16" ht="21">
      <c r="A92" s="99">
        <v>1</v>
      </c>
      <c r="B92" s="30" t="s">
        <v>306</v>
      </c>
      <c r="C92" s="11">
        <v>1271.6</v>
      </c>
      <c r="D92" s="71">
        <v>1400.75</v>
      </c>
      <c r="E92" s="11">
        <f aca="true" t="shared" si="12" ref="E92:E129">F92+P92</f>
        <v>51029322.5</v>
      </c>
      <c r="F92" s="11">
        <v>46324388</v>
      </c>
      <c r="G92" s="11">
        <v>14921412.709999999</v>
      </c>
      <c r="H92" s="11">
        <v>12561190.120000001</v>
      </c>
      <c r="I92" s="11">
        <v>18841785.17</v>
      </c>
      <c r="J92" s="11">
        <v>0</v>
      </c>
      <c r="K92" s="127"/>
      <c r="L92" s="127"/>
      <c r="M92" s="127"/>
      <c r="N92" s="127"/>
      <c r="O92" s="127"/>
      <c r="P92" s="225">
        <v>4704934.5</v>
      </c>
    </row>
    <row r="93" spans="1:18" s="14" customFormat="1" ht="21">
      <c r="A93" s="98">
        <v>2</v>
      </c>
      <c r="B93" s="1" t="s">
        <v>305</v>
      </c>
      <c r="C93" s="11">
        <v>1418.58</v>
      </c>
      <c r="D93" s="71">
        <v>1575.5</v>
      </c>
      <c r="E93" s="11">
        <f t="shared" si="12"/>
        <v>57395465.00000001</v>
      </c>
      <c r="F93" s="11">
        <v>51678869.400000006</v>
      </c>
      <c r="G93" s="11">
        <v>16646129</v>
      </c>
      <c r="H93" s="11">
        <v>14013096.159999998</v>
      </c>
      <c r="I93" s="11">
        <v>21019644.24</v>
      </c>
      <c r="J93" s="11">
        <v>0</v>
      </c>
      <c r="K93" s="127"/>
      <c r="L93" s="127"/>
      <c r="M93" s="127"/>
      <c r="N93" s="127"/>
      <c r="O93" s="127"/>
      <c r="P93" s="225">
        <v>5716595.6</v>
      </c>
      <c r="Q93" s="15"/>
      <c r="R93" s="15"/>
    </row>
    <row r="94" spans="1:16" ht="21.75" customHeight="1">
      <c r="A94" s="99"/>
      <c r="B94" s="132" t="s">
        <v>24</v>
      </c>
      <c r="C94" s="13"/>
      <c r="D94" s="13"/>
      <c r="E94" s="11"/>
      <c r="F94" s="11"/>
      <c r="G94" s="11"/>
      <c r="H94" s="11"/>
      <c r="I94" s="11"/>
      <c r="J94" s="11"/>
      <c r="K94" s="127"/>
      <c r="L94" s="127"/>
      <c r="M94" s="127"/>
      <c r="N94" s="127"/>
      <c r="O94" s="127"/>
      <c r="P94" s="128"/>
    </row>
    <row r="95" spans="1:16" ht="21">
      <c r="A95" s="99">
        <v>3</v>
      </c>
      <c r="B95" s="30" t="s">
        <v>1311</v>
      </c>
      <c r="C95" s="11">
        <v>1421.5</v>
      </c>
      <c r="D95" s="11">
        <v>1454.63</v>
      </c>
      <c r="E95" s="11">
        <f t="shared" si="12"/>
        <v>52992170.9</v>
      </c>
      <c r="F95" s="11">
        <v>51785245</v>
      </c>
      <c r="G95" s="11">
        <v>16680393.33</v>
      </c>
      <c r="H95" s="11">
        <v>14041940.67</v>
      </c>
      <c r="I95" s="11">
        <v>21062910.999999996</v>
      </c>
      <c r="J95" s="11">
        <v>0</v>
      </c>
      <c r="K95" s="127"/>
      <c r="L95" s="127"/>
      <c r="M95" s="127"/>
      <c r="N95" s="127"/>
      <c r="O95" s="127"/>
      <c r="P95" s="128">
        <v>1206925.9</v>
      </c>
    </row>
    <row r="96" spans="1:16" ht="24" customHeight="1">
      <c r="A96" s="98"/>
      <c r="B96" s="29" t="s">
        <v>25</v>
      </c>
      <c r="C96" s="11"/>
      <c r="D96" s="11"/>
      <c r="E96" s="11"/>
      <c r="F96" s="11"/>
      <c r="G96" s="11"/>
      <c r="H96" s="11"/>
      <c r="I96" s="11"/>
      <c r="J96" s="11"/>
      <c r="K96" s="127"/>
      <c r="L96" s="127"/>
      <c r="M96" s="127"/>
      <c r="N96" s="127"/>
      <c r="O96" s="127"/>
      <c r="P96" s="128"/>
    </row>
    <row r="97" spans="1:16" ht="21">
      <c r="A97" s="98">
        <v>4</v>
      </c>
      <c r="B97" s="30" t="s">
        <v>2001</v>
      </c>
      <c r="C97" s="11">
        <v>2905.9</v>
      </c>
      <c r="D97" s="11">
        <v>3094.29</v>
      </c>
      <c r="E97" s="11">
        <f t="shared" si="12"/>
        <v>111849792.85000001</v>
      </c>
      <c r="F97" s="11">
        <v>105074710.56</v>
      </c>
      <c r="G97" s="11">
        <v>33845306.730000004</v>
      </c>
      <c r="H97" s="11">
        <v>28491761.519999996</v>
      </c>
      <c r="I97" s="11">
        <v>42737642.31</v>
      </c>
      <c r="J97" s="11">
        <v>0</v>
      </c>
      <c r="K97" s="127"/>
      <c r="L97" s="127"/>
      <c r="M97" s="127"/>
      <c r="N97" s="127"/>
      <c r="O97" s="127"/>
      <c r="P97" s="128">
        <v>6775082.29</v>
      </c>
    </row>
    <row r="98" spans="1:16" ht="21.75" customHeight="1">
      <c r="A98" s="99">
        <v>5</v>
      </c>
      <c r="B98" s="6" t="s">
        <v>1356</v>
      </c>
      <c r="C98" s="11">
        <v>1143</v>
      </c>
      <c r="D98" s="11">
        <v>1358.36</v>
      </c>
      <c r="E98" s="11">
        <f t="shared" si="12"/>
        <v>49459553.8</v>
      </c>
      <c r="F98" s="11">
        <v>41639490</v>
      </c>
      <c r="G98" s="11">
        <v>13412373.940000001</v>
      </c>
      <c r="H98" s="11">
        <v>11290846.430000002</v>
      </c>
      <c r="I98" s="11">
        <v>16936269.630000003</v>
      </c>
      <c r="J98" s="11">
        <v>0</v>
      </c>
      <c r="K98" s="127"/>
      <c r="L98" s="127"/>
      <c r="M98" s="127"/>
      <c r="N98" s="127"/>
      <c r="O98" s="127"/>
      <c r="P98" s="128">
        <v>7820063.8</v>
      </c>
    </row>
    <row r="99" spans="1:16" ht="21">
      <c r="A99" s="98">
        <v>6</v>
      </c>
      <c r="B99" s="30" t="s">
        <v>2221</v>
      </c>
      <c r="C99" s="11">
        <v>2607.28</v>
      </c>
      <c r="D99" s="11">
        <v>2682.75</v>
      </c>
      <c r="E99" s="11">
        <f t="shared" si="12"/>
        <v>97732582.49999999</v>
      </c>
      <c r="F99" s="11">
        <v>94983210.39999999</v>
      </c>
      <c r="G99" s="11">
        <v>30594763.220000003</v>
      </c>
      <c r="H99" s="11">
        <v>25755378.869999997</v>
      </c>
      <c r="I99" s="11">
        <v>38633068.31</v>
      </c>
      <c r="J99" s="11">
        <v>0</v>
      </c>
      <c r="K99" s="127"/>
      <c r="L99" s="127"/>
      <c r="M99" s="127"/>
      <c r="N99" s="127"/>
      <c r="O99" s="127"/>
      <c r="P99" s="128">
        <v>2749372.1</v>
      </c>
    </row>
    <row r="100" spans="1:16" ht="21.75" customHeight="1">
      <c r="A100" s="98"/>
      <c r="B100" s="53" t="s">
        <v>854</v>
      </c>
      <c r="C100" s="13"/>
      <c r="D100" s="13"/>
      <c r="E100" s="11"/>
      <c r="F100" s="11"/>
      <c r="G100" s="11"/>
      <c r="H100" s="11"/>
      <c r="I100" s="11"/>
      <c r="J100" s="11"/>
      <c r="K100" s="127"/>
      <c r="L100" s="127"/>
      <c r="M100" s="127"/>
      <c r="N100" s="127"/>
      <c r="O100" s="127"/>
      <c r="P100" s="128"/>
    </row>
    <row r="101" spans="1:16" ht="21.75" customHeight="1">
      <c r="A101" s="98">
        <v>7</v>
      </c>
      <c r="B101" s="6" t="s">
        <v>1310</v>
      </c>
      <c r="C101" s="11">
        <v>2242.3</v>
      </c>
      <c r="D101" s="11">
        <v>2511.59</v>
      </c>
      <c r="E101" s="11">
        <f t="shared" si="12"/>
        <v>81686989</v>
      </c>
      <c r="F101" s="11">
        <v>72928597.2</v>
      </c>
      <c r="G101" s="11">
        <v>23490816.48</v>
      </c>
      <c r="H101" s="11">
        <v>19775112.29</v>
      </c>
      <c r="I101" s="11">
        <v>29662668.43</v>
      </c>
      <c r="J101" s="11">
        <v>0</v>
      </c>
      <c r="K101" s="127"/>
      <c r="L101" s="127"/>
      <c r="M101" s="127"/>
      <c r="N101" s="127"/>
      <c r="O101" s="127"/>
      <c r="P101" s="128">
        <v>8758391.8</v>
      </c>
    </row>
    <row r="102" spans="1:18" s="89" customFormat="1" ht="21">
      <c r="A102" s="98">
        <v>8</v>
      </c>
      <c r="B102" s="30" t="s">
        <v>1295</v>
      </c>
      <c r="C102" s="11">
        <v>5041.2</v>
      </c>
      <c r="D102" s="11">
        <v>5328.02</v>
      </c>
      <c r="E102" s="11">
        <f t="shared" si="12"/>
        <v>194099768.6</v>
      </c>
      <c r="F102" s="11">
        <v>183650916</v>
      </c>
      <c r="G102" s="11">
        <v>59155257.7</v>
      </c>
      <c r="H102" s="11">
        <v>49798263.32</v>
      </c>
      <c r="I102" s="11">
        <v>74697394.98</v>
      </c>
      <c r="J102" s="11">
        <v>0</v>
      </c>
      <c r="K102" s="133"/>
      <c r="L102" s="133"/>
      <c r="M102" s="133"/>
      <c r="N102" s="133"/>
      <c r="O102" s="133"/>
      <c r="P102" s="128">
        <v>10448852.6</v>
      </c>
      <c r="Q102" s="15"/>
      <c r="R102" s="15"/>
    </row>
    <row r="103" spans="1:16" ht="21">
      <c r="A103" s="99">
        <v>9</v>
      </c>
      <c r="B103" s="30" t="s">
        <v>240</v>
      </c>
      <c r="C103" s="11">
        <v>1791.64</v>
      </c>
      <c r="D103" s="11">
        <v>1847.2</v>
      </c>
      <c r="E103" s="11">
        <f t="shared" si="12"/>
        <v>67293496</v>
      </c>
      <c r="F103" s="11">
        <v>65269445.2</v>
      </c>
      <c r="G103" s="11">
        <v>21023749.490000002</v>
      </c>
      <c r="H103" s="11">
        <v>17698278.29</v>
      </c>
      <c r="I103" s="11">
        <v>26547417.42000001</v>
      </c>
      <c r="J103" s="11">
        <v>0</v>
      </c>
      <c r="K103" s="127"/>
      <c r="L103" s="127"/>
      <c r="M103" s="127"/>
      <c r="N103" s="127"/>
      <c r="O103" s="127"/>
      <c r="P103" s="128">
        <v>2024050.8</v>
      </c>
    </row>
    <row r="104" spans="1:18" s="14" customFormat="1" ht="21.75" customHeight="1">
      <c r="A104" s="6"/>
      <c r="B104" s="29" t="s">
        <v>133</v>
      </c>
      <c r="C104" s="13"/>
      <c r="D104" s="13"/>
      <c r="E104" s="11"/>
      <c r="F104" s="11"/>
      <c r="G104" s="11"/>
      <c r="H104" s="11"/>
      <c r="I104" s="11"/>
      <c r="J104" s="11"/>
      <c r="K104" s="127"/>
      <c r="L104" s="127"/>
      <c r="M104" s="127"/>
      <c r="N104" s="127"/>
      <c r="O104" s="127"/>
      <c r="P104" s="128"/>
      <c r="Q104" s="15"/>
      <c r="R104" s="15"/>
    </row>
    <row r="105" spans="1:18" s="14" customFormat="1" ht="21">
      <c r="A105" s="6" t="s">
        <v>1519</v>
      </c>
      <c r="B105" s="30" t="s">
        <v>1296</v>
      </c>
      <c r="C105" s="11">
        <v>3395.23</v>
      </c>
      <c r="D105" s="11">
        <v>3641.2</v>
      </c>
      <c r="E105" s="11">
        <f t="shared" si="12"/>
        <v>132648915.99999997</v>
      </c>
      <c r="F105" s="11">
        <v>123688228.89999998</v>
      </c>
      <c r="G105" s="11">
        <v>39840852.52</v>
      </c>
      <c r="H105" s="11">
        <v>33538950.560000002</v>
      </c>
      <c r="I105" s="11">
        <v>50308425.82000001</v>
      </c>
      <c r="J105" s="11">
        <v>0</v>
      </c>
      <c r="K105" s="127"/>
      <c r="L105" s="127"/>
      <c r="M105" s="127"/>
      <c r="N105" s="127"/>
      <c r="O105" s="127"/>
      <c r="P105" s="128">
        <v>8960687.1</v>
      </c>
      <c r="Q105" s="15"/>
      <c r="R105" s="15"/>
    </row>
    <row r="106" spans="1:18" s="14" customFormat="1" ht="21">
      <c r="A106" s="6" t="s">
        <v>1521</v>
      </c>
      <c r="B106" s="1" t="s">
        <v>1384</v>
      </c>
      <c r="C106" s="71">
        <v>1681.68</v>
      </c>
      <c r="D106" s="71">
        <v>1809.9</v>
      </c>
      <c r="E106" s="11">
        <f t="shared" si="12"/>
        <v>65934657</v>
      </c>
      <c r="F106" s="71">
        <v>61263602.4</v>
      </c>
      <c r="G106" s="71">
        <v>19733439.219999995</v>
      </c>
      <c r="H106" s="71">
        <v>16612065.28</v>
      </c>
      <c r="I106" s="71">
        <v>24918097.9</v>
      </c>
      <c r="J106" s="11">
        <v>0</v>
      </c>
      <c r="K106" s="127"/>
      <c r="L106" s="127"/>
      <c r="M106" s="127"/>
      <c r="N106" s="127"/>
      <c r="O106" s="127"/>
      <c r="P106" s="128">
        <v>4671054.6</v>
      </c>
      <c r="Q106" s="15"/>
      <c r="R106" s="15"/>
    </row>
    <row r="107" spans="1:16" ht="21.75" customHeight="1">
      <c r="A107" s="6"/>
      <c r="B107" s="29" t="s">
        <v>132</v>
      </c>
      <c r="C107" s="11"/>
      <c r="D107" s="11"/>
      <c r="E107" s="11"/>
      <c r="F107" s="11"/>
      <c r="G107" s="11"/>
      <c r="H107" s="11"/>
      <c r="I107" s="11"/>
      <c r="J107" s="11"/>
      <c r="K107" s="127"/>
      <c r="L107" s="127"/>
      <c r="M107" s="127"/>
      <c r="N107" s="127"/>
      <c r="O107" s="127"/>
      <c r="P107" s="128"/>
    </row>
    <row r="108" spans="1:16" ht="21">
      <c r="A108" s="6" t="s">
        <v>1729</v>
      </c>
      <c r="B108" s="30" t="s">
        <v>1894</v>
      </c>
      <c r="C108" s="11">
        <v>2632.55</v>
      </c>
      <c r="D108" s="11">
        <v>2976.8</v>
      </c>
      <c r="E108" s="11">
        <f t="shared" si="12"/>
        <v>108444824</v>
      </c>
      <c r="F108" s="11">
        <v>95903796.5</v>
      </c>
      <c r="G108" s="11">
        <v>30891290.5</v>
      </c>
      <c r="H108" s="11">
        <v>26005002.4</v>
      </c>
      <c r="I108" s="11">
        <v>39007503.6</v>
      </c>
      <c r="J108" s="11">
        <v>0</v>
      </c>
      <c r="K108" s="127"/>
      <c r="L108" s="127"/>
      <c r="M108" s="127"/>
      <c r="N108" s="127"/>
      <c r="O108" s="127"/>
      <c r="P108" s="128">
        <v>12541027.5</v>
      </c>
    </row>
    <row r="109" spans="1:16" ht="21.75" customHeight="1">
      <c r="A109" s="6"/>
      <c r="B109" s="29" t="s">
        <v>1975</v>
      </c>
      <c r="C109" s="13"/>
      <c r="D109" s="13"/>
      <c r="E109" s="11"/>
      <c r="F109" s="11"/>
      <c r="G109" s="11"/>
      <c r="H109" s="11"/>
      <c r="I109" s="11"/>
      <c r="J109" s="11"/>
      <c r="K109" s="127"/>
      <c r="L109" s="127"/>
      <c r="M109" s="127"/>
      <c r="N109" s="127"/>
      <c r="O109" s="127"/>
      <c r="P109" s="128"/>
    </row>
    <row r="110" spans="1:16" ht="21">
      <c r="A110" s="6" t="s">
        <v>1728</v>
      </c>
      <c r="B110" s="30" t="s">
        <v>1309</v>
      </c>
      <c r="C110" s="11">
        <v>366.5</v>
      </c>
      <c r="D110" s="11">
        <v>403</v>
      </c>
      <c r="E110" s="11">
        <f t="shared" si="12"/>
        <v>14681290</v>
      </c>
      <c r="F110" s="11">
        <v>13351595</v>
      </c>
      <c r="G110" s="11">
        <v>4300643.09</v>
      </c>
      <c r="H110" s="11">
        <v>3620380.76</v>
      </c>
      <c r="I110" s="11">
        <v>5430571.150000001</v>
      </c>
      <c r="J110" s="11">
        <v>0</v>
      </c>
      <c r="K110" s="127"/>
      <c r="L110" s="127"/>
      <c r="M110" s="127"/>
      <c r="N110" s="127"/>
      <c r="O110" s="127"/>
      <c r="P110" s="128">
        <v>1329695</v>
      </c>
    </row>
    <row r="111" spans="1:16" ht="21">
      <c r="A111" s="6" t="s">
        <v>2218</v>
      </c>
      <c r="B111" s="1" t="s">
        <v>1308</v>
      </c>
      <c r="C111" s="11">
        <v>541.7</v>
      </c>
      <c r="D111" s="11">
        <v>620.5</v>
      </c>
      <c r="E111" s="11">
        <f t="shared" si="12"/>
        <v>22604815</v>
      </c>
      <c r="F111" s="11">
        <v>19734131</v>
      </c>
      <c r="G111" s="11">
        <v>6356503.04</v>
      </c>
      <c r="H111" s="11">
        <v>5351051.19</v>
      </c>
      <c r="I111" s="11">
        <v>8026576.77</v>
      </c>
      <c r="J111" s="11">
        <v>0</v>
      </c>
      <c r="K111" s="127"/>
      <c r="L111" s="127"/>
      <c r="M111" s="127"/>
      <c r="N111" s="127"/>
      <c r="O111" s="127"/>
      <c r="P111" s="128">
        <v>2870684</v>
      </c>
    </row>
    <row r="112" spans="1:18" s="93" customFormat="1" ht="21.75" customHeight="1">
      <c r="A112" s="6"/>
      <c r="B112" s="29" t="s">
        <v>1991</v>
      </c>
      <c r="C112" s="13"/>
      <c r="D112" s="13"/>
      <c r="E112" s="11"/>
      <c r="F112" s="11"/>
      <c r="G112" s="11"/>
      <c r="H112" s="11"/>
      <c r="I112" s="11"/>
      <c r="J112" s="11"/>
      <c r="K112" s="134"/>
      <c r="L112" s="134"/>
      <c r="M112" s="134"/>
      <c r="N112" s="134"/>
      <c r="O112" s="134"/>
      <c r="P112" s="128"/>
      <c r="Q112" s="15"/>
      <c r="R112" s="15"/>
    </row>
    <row r="113" spans="1:16" ht="21">
      <c r="A113" s="6" t="s">
        <v>2219</v>
      </c>
      <c r="B113" s="30" t="s">
        <v>1992</v>
      </c>
      <c r="C113" s="11">
        <v>2467.8</v>
      </c>
      <c r="D113" s="11">
        <v>2739.9</v>
      </c>
      <c r="E113" s="11">
        <f t="shared" si="12"/>
        <v>99814557</v>
      </c>
      <c r="F113" s="11">
        <v>89901954</v>
      </c>
      <c r="G113" s="11">
        <v>28958054.63</v>
      </c>
      <c r="H113" s="11">
        <v>24377559.74</v>
      </c>
      <c r="I113" s="11">
        <v>36566339.629999995</v>
      </c>
      <c r="J113" s="11">
        <v>0</v>
      </c>
      <c r="K113" s="127"/>
      <c r="L113" s="127"/>
      <c r="M113" s="127"/>
      <c r="N113" s="127"/>
      <c r="O113" s="127"/>
      <c r="P113" s="128">
        <v>9912603</v>
      </c>
    </row>
    <row r="114" spans="1:18" s="14" customFormat="1" ht="21">
      <c r="A114" s="6" t="s">
        <v>850</v>
      </c>
      <c r="B114" s="30" t="s">
        <v>891</v>
      </c>
      <c r="C114" s="11">
        <v>915.1</v>
      </c>
      <c r="D114" s="71">
        <v>938</v>
      </c>
      <c r="E114" s="11">
        <f t="shared" si="12"/>
        <v>34171340</v>
      </c>
      <c r="F114" s="11">
        <v>33337093</v>
      </c>
      <c r="G114" s="11">
        <v>10738113.21</v>
      </c>
      <c r="H114" s="11">
        <v>9039591.91</v>
      </c>
      <c r="I114" s="11">
        <v>13559387.88</v>
      </c>
      <c r="J114" s="11">
        <v>0</v>
      </c>
      <c r="K114" s="134"/>
      <c r="L114" s="134"/>
      <c r="M114" s="134"/>
      <c r="N114" s="134"/>
      <c r="O114" s="134"/>
      <c r="P114" s="225">
        <v>834247</v>
      </c>
      <c r="Q114" s="15"/>
      <c r="R114" s="15"/>
    </row>
    <row r="115" spans="1:16" ht="21.75" customHeight="1">
      <c r="A115" s="6"/>
      <c r="B115" s="29" t="s">
        <v>1835</v>
      </c>
      <c r="C115" s="13"/>
      <c r="D115" s="13"/>
      <c r="E115" s="11"/>
      <c r="F115" s="11"/>
      <c r="G115" s="11"/>
      <c r="H115" s="11"/>
      <c r="I115" s="11"/>
      <c r="J115" s="11"/>
      <c r="K115" s="127"/>
      <c r="L115" s="127"/>
      <c r="M115" s="127"/>
      <c r="N115" s="127"/>
      <c r="O115" s="127"/>
      <c r="P115" s="128"/>
    </row>
    <row r="116" spans="1:16" ht="21">
      <c r="A116" s="6" t="s">
        <v>1724</v>
      </c>
      <c r="B116" s="30" t="s">
        <v>192</v>
      </c>
      <c r="C116" s="11">
        <v>38.2</v>
      </c>
      <c r="D116" s="11">
        <v>42</v>
      </c>
      <c r="E116" s="11">
        <f t="shared" si="12"/>
        <v>2000000</v>
      </c>
      <c r="F116" s="11">
        <v>1391626</v>
      </c>
      <c r="G116" s="11">
        <v>448252.57</v>
      </c>
      <c r="H116" s="11">
        <v>377349.37</v>
      </c>
      <c r="I116" s="11">
        <v>566024.06</v>
      </c>
      <c r="J116" s="11">
        <v>0</v>
      </c>
      <c r="K116" s="127"/>
      <c r="L116" s="127"/>
      <c r="M116" s="127"/>
      <c r="N116" s="127"/>
      <c r="O116" s="127"/>
      <c r="P116" s="128">
        <v>608374</v>
      </c>
    </row>
    <row r="117" spans="1:16" ht="21.75" customHeight="1">
      <c r="A117" s="6"/>
      <c r="B117" s="29" t="s">
        <v>1973</v>
      </c>
      <c r="C117" s="11"/>
      <c r="D117" s="11"/>
      <c r="E117" s="11"/>
      <c r="F117" s="11"/>
      <c r="G117" s="11"/>
      <c r="H117" s="11"/>
      <c r="I117" s="11"/>
      <c r="J117" s="11"/>
      <c r="K117" s="127"/>
      <c r="L117" s="127"/>
      <c r="M117" s="127"/>
      <c r="N117" s="127"/>
      <c r="O117" s="127"/>
      <c r="P117" s="128"/>
    </row>
    <row r="118" spans="1:16" ht="21">
      <c r="A118" s="6" t="s">
        <v>2217</v>
      </c>
      <c r="B118" s="30" t="s">
        <v>1974</v>
      </c>
      <c r="C118" s="11">
        <v>1739.32</v>
      </c>
      <c r="D118" s="11">
        <v>1996.79</v>
      </c>
      <c r="E118" s="11">
        <f t="shared" si="12"/>
        <v>72718149.9</v>
      </c>
      <c r="F118" s="11">
        <v>63341246.2</v>
      </c>
      <c r="G118" s="11">
        <v>20402662.970000003</v>
      </c>
      <c r="H118" s="11">
        <v>17175433.290000003</v>
      </c>
      <c r="I118" s="11">
        <v>25763149.939999998</v>
      </c>
      <c r="J118" s="11">
        <v>0</v>
      </c>
      <c r="K118" s="127"/>
      <c r="L118" s="127"/>
      <c r="M118" s="127"/>
      <c r="N118" s="127"/>
      <c r="O118" s="127"/>
      <c r="P118" s="128">
        <v>9376903.7</v>
      </c>
    </row>
    <row r="119" spans="1:16" ht="21.75" customHeight="1">
      <c r="A119" s="6" t="s">
        <v>1723</v>
      </c>
      <c r="B119" s="1" t="s">
        <v>2320</v>
      </c>
      <c r="C119" s="11">
        <v>1483.4</v>
      </c>
      <c r="D119" s="11">
        <v>1683.12</v>
      </c>
      <c r="E119" s="11">
        <f t="shared" si="12"/>
        <v>61228775.32</v>
      </c>
      <c r="F119" s="11">
        <v>53971879.85</v>
      </c>
      <c r="G119" s="11">
        <v>17384723.87</v>
      </c>
      <c r="H119" s="11">
        <v>14634862.389999999</v>
      </c>
      <c r="I119" s="11">
        <v>21952293.59</v>
      </c>
      <c r="J119" s="11">
        <v>0</v>
      </c>
      <c r="K119" s="127"/>
      <c r="L119" s="127"/>
      <c r="M119" s="127"/>
      <c r="N119" s="127"/>
      <c r="O119" s="127"/>
      <c r="P119" s="128">
        <v>7256895.47</v>
      </c>
    </row>
    <row r="120" spans="1:18" s="89" customFormat="1" ht="21.75" customHeight="1">
      <c r="A120" s="6"/>
      <c r="B120" s="29" t="s">
        <v>1900</v>
      </c>
      <c r="C120" s="13"/>
      <c r="D120" s="13"/>
      <c r="E120" s="11"/>
      <c r="F120" s="11"/>
      <c r="G120" s="11"/>
      <c r="H120" s="11"/>
      <c r="I120" s="11"/>
      <c r="J120" s="11"/>
      <c r="K120" s="133"/>
      <c r="L120" s="133"/>
      <c r="M120" s="133"/>
      <c r="N120" s="133"/>
      <c r="O120" s="133"/>
      <c r="P120" s="128"/>
      <c r="Q120" s="15"/>
      <c r="R120" s="15"/>
    </row>
    <row r="121" spans="1:18" s="14" customFormat="1" ht="21">
      <c r="A121" s="6" t="s">
        <v>1530</v>
      </c>
      <c r="B121" s="30" t="s">
        <v>1901</v>
      </c>
      <c r="C121" s="11">
        <v>1953.6</v>
      </c>
      <c r="D121" s="71">
        <v>2030.8000000000002</v>
      </c>
      <c r="E121" s="11">
        <f t="shared" si="12"/>
        <v>73982044</v>
      </c>
      <c r="F121" s="11">
        <v>71169648</v>
      </c>
      <c r="G121" s="11">
        <v>22924246.509999994</v>
      </c>
      <c r="H121" s="11">
        <v>19298160.599999998</v>
      </c>
      <c r="I121" s="11">
        <v>28947240.89</v>
      </c>
      <c r="J121" s="11">
        <v>0</v>
      </c>
      <c r="K121" s="127"/>
      <c r="L121" s="127"/>
      <c r="M121" s="127"/>
      <c r="N121" s="127"/>
      <c r="O121" s="127"/>
      <c r="P121" s="225">
        <v>2812396</v>
      </c>
      <c r="Q121" s="15"/>
      <c r="R121" s="15"/>
    </row>
    <row r="122" spans="1:16" ht="21">
      <c r="A122" s="6" t="s">
        <v>1528</v>
      </c>
      <c r="B122" s="1" t="s">
        <v>1250</v>
      </c>
      <c r="C122" s="11">
        <v>1336.8</v>
      </c>
      <c r="D122" s="11">
        <v>1441.05</v>
      </c>
      <c r="E122" s="11">
        <f t="shared" si="12"/>
        <v>52497451.5</v>
      </c>
      <c r="F122" s="11">
        <v>48699624</v>
      </c>
      <c r="G122" s="11">
        <v>15686493.000000002</v>
      </c>
      <c r="H122" s="11">
        <v>13205252.399999999</v>
      </c>
      <c r="I122" s="11">
        <v>19807878.6</v>
      </c>
      <c r="J122" s="11">
        <v>0</v>
      </c>
      <c r="K122" s="127"/>
      <c r="L122" s="127"/>
      <c r="M122" s="127"/>
      <c r="N122" s="127"/>
      <c r="O122" s="127"/>
      <c r="P122" s="128">
        <v>3797827.5</v>
      </c>
    </row>
    <row r="123" spans="1:18" s="89" customFormat="1" ht="21">
      <c r="A123" s="6" t="s">
        <v>1529</v>
      </c>
      <c r="B123" s="30" t="s">
        <v>1902</v>
      </c>
      <c r="C123" s="11">
        <v>2993.77</v>
      </c>
      <c r="D123" s="11">
        <v>3173.31</v>
      </c>
      <c r="E123" s="11">
        <f t="shared" si="12"/>
        <v>115603683.3</v>
      </c>
      <c r="F123" s="11">
        <v>109063041.1</v>
      </c>
      <c r="G123" s="11">
        <v>35129976.17</v>
      </c>
      <c r="H123" s="11">
        <v>29573225.970000003</v>
      </c>
      <c r="I123" s="11">
        <v>44359838.96000001</v>
      </c>
      <c r="J123" s="11">
        <v>0</v>
      </c>
      <c r="K123" s="133"/>
      <c r="L123" s="133"/>
      <c r="M123" s="133"/>
      <c r="N123" s="133"/>
      <c r="O123" s="133"/>
      <c r="P123" s="128">
        <v>6540642.199999999</v>
      </c>
      <c r="Q123" s="15"/>
      <c r="R123" s="15"/>
    </row>
    <row r="124" spans="1:18" s="89" customFormat="1" ht="21.75" customHeight="1">
      <c r="A124" s="6"/>
      <c r="B124" s="29" t="s">
        <v>2000</v>
      </c>
      <c r="C124" s="13"/>
      <c r="D124" s="13"/>
      <c r="E124" s="11"/>
      <c r="F124" s="11"/>
      <c r="G124" s="11"/>
      <c r="H124" s="11"/>
      <c r="I124" s="11"/>
      <c r="J124" s="11"/>
      <c r="K124" s="133"/>
      <c r="L124" s="133"/>
      <c r="M124" s="133"/>
      <c r="N124" s="133"/>
      <c r="O124" s="133"/>
      <c r="P124" s="128"/>
      <c r="Q124" s="15"/>
      <c r="R124" s="15"/>
    </row>
    <row r="125" spans="1:18" s="89" customFormat="1" ht="21">
      <c r="A125" s="6" t="s">
        <v>1727</v>
      </c>
      <c r="B125" s="30" t="s">
        <v>1904</v>
      </c>
      <c r="C125" s="11">
        <v>1472.68</v>
      </c>
      <c r="D125" s="11">
        <v>1593.1</v>
      </c>
      <c r="E125" s="11">
        <f t="shared" si="12"/>
        <v>56996556.5</v>
      </c>
      <c r="F125" s="11">
        <v>53649732.4</v>
      </c>
      <c r="G125" s="11">
        <v>17280957.901</v>
      </c>
      <c r="H125" s="11">
        <v>14547509.8</v>
      </c>
      <c r="I125" s="11">
        <v>21821264.699000005</v>
      </c>
      <c r="J125" s="11">
        <v>0</v>
      </c>
      <c r="K125" s="133"/>
      <c r="L125" s="133"/>
      <c r="M125" s="133"/>
      <c r="N125" s="133"/>
      <c r="O125" s="133"/>
      <c r="P125" s="128">
        <v>3346824.0999999996</v>
      </c>
      <c r="Q125" s="15"/>
      <c r="R125" s="15"/>
    </row>
    <row r="126" spans="1:16" ht="21.75" customHeight="1">
      <c r="A126" s="6" t="s">
        <v>1726</v>
      </c>
      <c r="B126" s="1" t="s">
        <v>890</v>
      </c>
      <c r="C126" s="11">
        <v>821.26</v>
      </c>
      <c r="D126" s="11">
        <v>921.8</v>
      </c>
      <c r="E126" s="11">
        <f t="shared" si="12"/>
        <v>33581174</v>
      </c>
      <c r="F126" s="11">
        <v>29918501.8</v>
      </c>
      <c r="G126" s="11">
        <v>9636960.83</v>
      </c>
      <c r="H126" s="11">
        <v>8112616.39</v>
      </c>
      <c r="I126" s="11">
        <v>12168924.580000002</v>
      </c>
      <c r="J126" s="11">
        <v>0</v>
      </c>
      <c r="K126" s="127"/>
      <c r="L126" s="127"/>
      <c r="M126" s="127"/>
      <c r="N126" s="127"/>
      <c r="O126" s="127"/>
      <c r="P126" s="128">
        <v>3662672.2</v>
      </c>
    </row>
    <row r="127" spans="1:16" ht="21.75" customHeight="1">
      <c r="A127" s="6"/>
      <c r="B127" s="29" t="s">
        <v>1913</v>
      </c>
      <c r="C127" s="13"/>
      <c r="D127" s="13"/>
      <c r="E127" s="11"/>
      <c r="F127" s="11"/>
      <c r="G127" s="11"/>
      <c r="H127" s="11"/>
      <c r="I127" s="11"/>
      <c r="J127" s="11"/>
      <c r="K127" s="127"/>
      <c r="L127" s="127"/>
      <c r="M127" s="127"/>
      <c r="N127" s="127"/>
      <c r="O127" s="127"/>
      <c r="P127" s="128"/>
    </row>
    <row r="128" spans="1:16" ht="21">
      <c r="A128" s="6" t="s">
        <v>1725</v>
      </c>
      <c r="B128" s="30" t="s">
        <v>1834</v>
      </c>
      <c r="C128" s="11">
        <v>600.86</v>
      </c>
      <c r="D128" s="11">
        <v>629.4</v>
      </c>
      <c r="E128" s="11">
        <f t="shared" si="12"/>
        <v>22929042</v>
      </c>
      <c r="F128" s="11">
        <v>21889329.8</v>
      </c>
      <c r="G128" s="11">
        <v>7050707.799999999</v>
      </c>
      <c r="H128" s="11">
        <v>5935448.800000001</v>
      </c>
      <c r="I128" s="11">
        <v>8903173.2</v>
      </c>
      <c r="J128" s="11">
        <v>0</v>
      </c>
      <c r="K128" s="127"/>
      <c r="L128" s="127"/>
      <c r="M128" s="127"/>
      <c r="N128" s="127"/>
      <c r="O128" s="127"/>
      <c r="P128" s="128">
        <v>1039712.2</v>
      </c>
    </row>
    <row r="129" spans="1:16" ht="21.75" customHeight="1">
      <c r="A129" s="6" t="s">
        <v>1526</v>
      </c>
      <c r="B129" s="1" t="s">
        <v>889</v>
      </c>
      <c r="C129" s="11">
        <v>553.88</v>
      </c>
      <c r="D129" s="11">
        <v>629.89</v>
      </c>
      <c r="E129" s="11">
        <f t="shared" si="12"/>
        <v>22946892.7</v>
      </c>
      <c r="F129" s="11">
        <v>20177848.4</v>
      </c>
      <c r="G129" s="11">
        <v>6499427.54</v>
      </c>
      <c r="H129" s="11">
        <v>5471368.34</v>
      </c>
      <c r="I129" s="11">
        <v>8207052.519999999</v>
      </c>
      <c r="J129" s="11">
        <v>0</v>
      </c>
      <c r="K129" s="127"/>
      <c r="L129" s="127"/>
      <c r="M129" s="127"/>
      <c r="N129" s="127"/>
      <c r="O129" s="127"/>
      <c r="P129" s="128">
        <v>2769044.3</v>
      </c>
    </row>
    <row r="130" spans="1:16" ht="21.75" customHeight="1">
      <c r="A130" s="6"/>
      <c r="B130" s="12" t="s">
        <v>202</v>
      </c>
      <c r="C130" s="13"/>
      <c r="D130" s="13"/>
      <c r="E130" s="11"/>
      <c r="F130" s="11"/>
      <c r="G130" s="11"/>
      <c r="H130" s="11"/>
      <c r="I130" s="11"/>
      <c r="J130" s="11"/>
      <c r="K130" s="127"/>
      <c r="L130" s="127"/>
      <c r="M130" s="127"/>
      <c r="N130" s="127"/>
      <c r="O130" s="127"/>
      <c r="P130" s="128"/>
    </row>
    <row r="131" spans="1:16" ht="22.5" customHeight="1">
      <c r="A131" s="6" t="s">
        <v>1525</v>
      </c>
      <c r="B131" s="63" t="s">
        <v>181</v>
      </c>
      <c r="C131" s="11">
        <v>2495.08</v>
      </c>
      <c r="D131" s="11">
        <v>3174.7</v>
      </c>
      <c r="E131" s="11">
        <f>F131+P131</f>
        <v>112317333</v>
      </c>
      <c r="F131" s="11">
        <v>88301102.06</v>
      </c>
      <c r="G131" s="11">
        <v>28442408.899999995</v>
      </c>
      <c r="H131" s="11">
        <v>23943477.27</v>
      </c>
      <c r="I131" s="11">
        <v>35915215.89000001</v>
      </c>
      <c r="J131" s="11">
        <v>0</v>
      </c>
      <c r="K131" s="127"/>
      <c r="L131" s="127"/>
      <c r="M131" s="127"/>
      <c r="N131" s="127"/>
      <c r="O131" s="127"/>
      <c r="P131" s="128">
        <v>24016230.94</v>
      </c>
    </row>
    <row r="132" spans="1:16" ht="32.25" customHeight="1">
      <c r="A132" s="31"/>
      <c r="B132" s="29" t="s">
        <v>1501</v>
      </c>
      <c r="C132" s="13">
        <f>C134+C136+C137+C138+C139+C140+C142+C143+C145+C148+C150+C151+C153+C155+C156+C157+C161+C146+C159+C163</f>
        <v>1421.9300000000003</v>
      </c>
      <c r="D132" s="13">
        <f aca="true" t="shared" si="13" ref="D132:P132">D134+D136+D137+D138+D139+D140+D142+D143+D145+D148+D150+D151+D153+D155+D156+D157+D161+D146+D159+D163</f>
        <v>1438.0800000000002</v>
      </c>
      <c r="E132" s="13">
        <f t="shared" si="13"/>
        <v>14340784</v>
      </c>
      <c r="F132" s="13">
        <f t="shared" si="13"/>
        <v>13196882</v>
      </c>
      <c r="G132" s="13">
        <f t="shared" si="13"/>
        <v>0</v>
      </c>
      <c r="H132" s="13">
        <f t="shared" si="13"/>
        <v>8527807.77</v>
      </c>
      <c r="I132" s="13">
        <f t="shared" si="13"/>
        <v>4669074.2299999995</v>
      </c>
      <c r="J132" s="13">
        <f t="shared" si="13"/>
        <v>0</v>
      </c>
      <c r="K132" s="13" t="e">
        <f t="shared" si="13"/>
        <v>#REF!</v>
      </c>
      <c r="L132" s="13" t="e">
        <f t="shared" si="13"/>
        <v>#REF!</v>
      </c>
      <c r="M132" s="13" t="e">
        <f t="shared" si="13"/>
        <v>#REF!</v>
      </c>
      <c r="N132" s="13" t="e">
        <f t="shared" si="13"/>
        <v>#REF!</v>
      </c>
      <c r="O132" s="13" t="e">
        <f t="shared" si="13"/>
        <v>#REF!</v>
      </c>
      <c r="P132" s="13">
        <f t="shared" si="13"/>
        <v>1143902</v>
      </c>
    </row>
    <row r="133" spans="1:16" ht="23.25" customHeight="1">
      <c r="A133" s="31"/>
      <c r="B133" s="29" t="s">
        <v>25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21" customHeight="1">
      <c r="A134" s="31">
        <v>1</v>
      </c>
      <c r="B134" s="30" t="s">
        <v>767</v>
      </c>
      <c r="C134" s="11">
        <v>47.6</v>
      </c>
      <c r="D134" s="11">
        <v>47.6</v>
      </c>
      <c r="E134" s="11">
        <f aca="true" t="shared" si="14" ref="E134:E161">F134+P134</f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  <c r="O134" s="11" t="e">
        <f>#REF!</f>
        <v>#REF!</v>
      </c>
      <c r="P134" s="11">
        <v>0</v>
      </c>
    </row>
    <row r="135" spans="1:16" ht="22.5" customHeight="1">
      <c r="A135" s="6"/>
      <c r="B135" s="29" t="s">
        <v>854</v>
      </c>
      <c r="C135" s="11"/>
      <c r="D135" s="11"/>
      <c r="E135" s="11"/>
      <c r="F135" s="11"/>
      <c r="G135" s="11"/>
      <c r="H135" s="11"/>
      <c r="I135" s="11"/>
      <c r="J135" s="11"/>
      <c r="K135" s="127"/>
      <c r="L135" s="127"/>
      <c r="M135" s="127"/>
      <c r="N135" s="127"/>
      <c r="O135" s="127"/>
      <c r="P135" s="128"/>
    </row>
    <row r="136" spans="1:16" ht="22.5" customHeight="1">
      <c r="A136" s="6" t="s">
        <v>1520</v>
      </c>
      <c r="B136" s="30" t="s">
        <v>1443</v>
      </c>
      <c r="C136" s="11">
        <v>220.4</v>
      </c>
      <c r="D136" s="11">
        <v>220.4</v>
      </c>
      <c r="E136" s="11">
        <f>F136+P136</f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27"/>
      <c r="L136" s="127"/>
      <c r="M136" s="127"/>
      <c r="N136" s="127"/>
      <c r="O136" s="127"/>
      <c r="P136" s="128">
        <v>0</v>
      </c>
    </row>
    <row r="137" spans="1:16" ht="22.5" customHeight="1">
      <c r="A137" s="6" t="s">
        <v>1524</v>
      </c>
      <c r="B137" s="30" t="s">
        <v>2105</v>
      </c>
      <c r="C137" s="11">
        <v>53.1</v>
      </c>
      <c r="D137" s="11">
        <v>53.1</v>
      </c>
      <c r="E137" s="11">
        <f>F137+P137</f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27"/>
      <c r="L137" s="127"/>
      <c r="M137" s="127"/>
      <c r="N137" s="127"/>
      <c r="O137" s="127"/>
      <c r="P137" s="128">
        <v>0</v>
      </c>
    </row>
    <row r="138" spans="1:16" ht="21">
      <c r="A138" s="99">
        <v>4</v>
      </c>
      <c r="B138" s="30" t="s">
        <v>240</v>
      </c>
      <c r="C138" s="11">
        <v>11.63</v>
      </c>
      <c r="D138" s="11">
        <v>11.63</v>
      </c>
      <c r="E138" s="11">
        <f t="shared" si="14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 t="e">
        <f>SUM(#REF!)</f>
        <v>#REF!</v>
      </c>
      <c r="L138" s="11" t="e">
        <f>SUM(#REF!)</f>
        <v>#REF!</v>
      </c>
      <c r="M138" s="11" t="e">
        <f>SUM(#REF!)</f>
        <v>#REF!</v>
      </c>
      <c r="N138" s="11" t="e">
        <f>SUM(#REF!)</f>
        <v>#REF!</v>
      </c>
      <c r="O138" s="11" t="e">
        <f>SUM(#REF!)</f>
        <v>#REF!</v>
      </c>
      <c r="P138" s="11">
        <v>0</v>
      </c>
    </row>
    <row r="139" spans="1:18" s="89" customFormat="1" ht="21">
      <c r="A139" s="31">
        <v>5</v>
      </c>
      <c r="B139" s="1" t="s">
        <v>1406</v>
      </c>
      <c r="C139" s="11">
        <v>37.7</v>
      </c>
      <c r="D139" s="11">
        <v>37.7</v>
      </c>
      <c r="E139" s="11">
        <f t="shared" si="14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 t="e">
        <f>SUM(#REF!)</f>
        <v>#REF!</v>
      </c>
      <c r="L139" s="11" t="e">
        <f>SUM(#REF!)</f>
        <v>#REF!</v>
      </c>
      <c r="M139" s="11" t="e">
        <f>SUM(#REF!)</f>
        <v>#REF!</v>
      </c>
      <c r="N139" s="11" t="e">
        <f>SUM(#REF!)</f>
        <v>#REF!</v>
      </c>
      <c r="O139" s="11" t="e">
        <f>SUM(#REF!)</f>
        <v>#REF!</v>
      </c>
      <c r="P139" s="11">
        <v>0</v>
      </c>
      <c r="Q139" s="15"/>
      <c r="R139" s="15"/>
    </row>
    <row r="140" spans="1:18" s="89" customFormat="1" ht="21">
      <c r="A140" s="31">
        <v>6</v>
      </c>
      <c r="B140" s="30" t="s">
        <v>1295</v>
      </c>
      <c r="C140" s="11">
        <v>168</v>
      </c>
      <c r="D140" s="11">
        <v>168</v>
      </c>
      <c r="E140" s="11">
        <f>F140+P140</f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/>
      <c r="L140" s="11"/>
      <c r="M140" s="11"/>
      <c r="N140" s="11"/>
      <c r="O140" s="11"/>
      <c r="P140" s="11">
        <v>0</v>
      </c>
      <c r="Q140" s="15"/>
      <c r="R140" s="15"/>
    </row>
    <row r="141" spans="1:18" s="89" customFormat="1" ht="10.5">
      <c r="A141" s="6"/>
      <c r="B141" s="12" t="s">
        <v>133</v>
      </c>
      <c r="C141" s="11"/>
      <c r="D141" s="11"/>
      <c r="E141" s="11"/>
      <c r="F141" s="11"/>
      <c r="G141" s="11"/>
      <c r="H141" s="11"/>
      <c r="I141" s="11"/>
      <c r="J141" s="11"/>
      <c r="K141" s="133"/>
      <c r="L141" s="133"/>
      <c r="M141" s="133"/>
      <c r="N141" s="133"/>
      <c r="O141" s="133"/>
      <c r="P141" s="97"/>
      <c r="Q141" s="15"/>
      <c r="R141" s="15"/>
    </row>
    <row r="142" spans="1:18" s="14" customFormat="1" ht="21">
      <c r="A142" s="6" t="s">
        <v>1518</v>
      </c>
      <c r="B142" s="1" t="s">
        <v>1384</v>
      </c>
      <c r="C142" s="71">
        <v>63.95</v>
      </c>
      <c r="D142" s="71">
        <v>48.7</v>
      </c>
      <c r="E142" s="11">
        <f t="shared" si="14"/>
        <v>1958227</v>
      </c>
      <c r="F142" s="71">
        <v>1958227</v>
      </c>
      <c r="G142" s="71">
        <v>0</v>
      </c>
      <c r="H142" s="71">
        <v>1860315.65</v>
      </c>
      <c r="I142" s="71">
        <v>97911.35</v>
      </c>
      <c r="J142" s="71">
        <v>0</v>
      </c>
      <c r="K142" s="71" t="e">
        <f>SUM(#REF!)</f>
        <v>#REF!</v>
      </c>
      <c r="L142" s="71" t="e">
        <f>SUM(#REF!)</f>
        <v>#REF!</v>
      </c>
      <c r="M142" s="71" t="e">
        <f>SUM(#REF!)</f>
        <v>#REF!</v>
      </c>
      <c r="N142" s="71" t="e">
        <f>SUM(#REF!)</f>
        <v>#REF!</v>
      </c>
      <c r="O142" s="71" t="e">
        <f>SUM(#REF!)</f>
        <v>#REF!</v>
      </c>
      <c r="P142" s="71">
        <v>0</v>
      </c>
      <c r="Q142" s="15"/>
      <c r="R142" s="15"/>
    </row>
    <row r="143" spans="1:18" s="14" customFormat="1" ht="21">
      <c r="A143" s="98">
        <v>8</v>
      </c>
      <c r="B143" s="1" t="s">
        <v>2266</v>
      </c>
      <c r="C143" s="11">
        <v>41.25</v>
      </c>
      <c r="D143" s="11">
        <v>41.25</v>
      </c>
      <c r="E143" s="11">
        <f t="shared" si="14"/>
        <v>0</v>
      </c>
      <c r="F143" s="11">
        <v>0</v>
      </c>
      <c r="G143" s="11">
        <v>0</v>
      </c>
      <c r="H143" s="11">
        <v>0</v>
      </c>
      <c r="I143" s="11">
        <v>0</v>
      </c>
      <c r="J143" s="71">
        <v>0</v>
      </c>
      <c r="K143" s="248"/>
      <c r="L143" s="248"/>
      <c r="M143" s="248"/>
      <c r="N143" s="248"/>
      <c r="O143" s="248"/>
      <c r="P143" s="225">
        <v>0</v>
      </c>
      <c r="Q143" s="15"/>
      <c r="R143" s="15"/>
    </row>
    <row r="144" spans="1:17" s="14" customFormat="1" ht="10.5">
      <c r="A144" s="31"/>
      <c r="B144" s="12" t="s">
        <v>132</v>
      </c>
      <c r="C144" s="11"/>
      <c r="D144" s="11"/>
      <c r="E144" s="11"/>
      <c r="F144" s="11"/>
      <c r="G144" s="11"/>
      <c r="H144" s="11"/>
      <c r="I144" s="11"/>
      <c r="J144" s="71"/>
      <c r="K144" s="248"/>
      <c r="L144" s="248"/>
      <c r="M144" s="248"/>
      <c r="N144" s="248"/>
      <c r="O144" s="248"/>
      <c r="P144" s="225"/>
      <c r="Q144" s="15"/>
    </row>
    <row r="145" spans="1:17" s="14" customFormat="1" ht="21">
      <c r="A145" s="98">
        <v>9</v>
      </c>
      <c r="B145" s="30" t="s">
        <v>1246</v>
      </c>
      <c r="C145" s="11">
        <v>49</v>
      </c>
      <c r="D145" s="11">
        <v>49</v>
      </c>
      <c r="E145" s="11">
        <f t="shared" si="14"/>
        <v>0</v>
      </c>
      <c r="F145" s="11">
        <v>0</v>
      </c>
      <c r="G145" s="11">
        <v>0</v>
      </c>
      <c r="H145" s="11">
        <v>0</v>
      </c>
      <c r="I145" s="11">
        <v>0</v>
      </c>
      <c r="J145" s="71">
        <v>0</v>
      </c>
      <c r="K145" s="71" t="e">
        <f>SUM(#REF!)</f>
        <v>#REF!</v>
      </c>
      <c r="L145" s="71" t="e">
        <f>SUM(#REF!)</f>
        <v>#REF!</v>
      </c>
      <c r="M145" s="71" t="e">
        <f>SUM(#REF!)</f>
        <v>#REF!</v>
      </c>
      <c r="N145" s="71" t="e">
        <f>SUM(#REF!)</f>
        <v>#REF!</v>
      </c>
      <c r="O145" s="71" t="e">
        <f>SUM(#REF!)</f>
        <v>#REF!</v>
      </c>
      <c r="P145" s="225">
        <v>0</v>
      </c>
      <c r="Q145" s="15"/>
    </row>
    <row r="146" spans="1:17" s="14" customFormat="1" ht="21">
      <c r="A146" s="98">
        <v>10</v>
      </c>
      <c r="B146" s="30" t="s">
        <v>1565</v>
      </c>
      <c r="C146" s="11">
        <v>38</v>
      </c>
      <c r="D146" s="11">
        <v>38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71">
        <v>0</v>
      </c>
      <c r="K146" s="71"/>
      <c r="L146" s="71"/>
      <c r="M146" s="71"/>
      <c r="N146" s="71"/>
      <c r="O146" s="71"/>
      <c r="P146" s="225">
        <v>0</v>
      </c>
      <c r="Q146" s="15"/>
    </row>
    <row r="147" spans="1:16" ht="22.5" customHeight="1">
      <c r="A147" s="6"/>
      <c r="B147" s="53" t="s">
        <v>1462</v>
      </c>
      <c r="C147" s="11"/>
      <c r="D147" s="11"/>
      <c r="E147" s="11"/>
      <c r="F147" s="11"/>
      <c r="G147" s="11"/>
      <c r="H147" s="11"/>
      <c r="I147" s="11"/>
      <c r="J147" s="71"/>
      <c r="K147" s="248"/>
      <c r="L147" s="248"/>
      <c r="M147" s="248"/>
      <c r="N147" s="248"/>
      <c r="O147" s="248"/>
      <c r="P147" s="225"/>
    </row>
    <row r="148" spans="1:17" s="14" customFormat="1" ht="21">
      <c r="A148" s="98">
        <v>11</v>
      </c>
      <c r="B148" s="30" t="s">
        <v>1657</v>
      </c>
      <c r="C148" s="11">
        <v>33.8</v>
      </c>
      <c r="D148" s="11">
        <v>33.8</v>
      </c>
      <c r="E148" s="11">
        <f t="shared" si="14"/>
        <v>0</v>
      </c>
      <c r="F148" s="11">
        <v>0</v>
      </c>
      <c r="G148" s="11">
        <v>0</v>
      </c>
      <c r="H148" s="11">
        <v>0</v>
      </c>
      <c r="I148" s="11">
        <v>0</v>
      </c>
      <c r="J148" s="71">
        <v>0</v>
      </c>
      <c r="K148" s="71" t="e">
        <f>SUM(#REF!)</f>
        <v>#REF!</v>
      </c>
      <c r="L148" s="71" t="e">
        <f>SUM(#REF!)</f>
        <v>#REF!</v>
      </c>
      <c r="M148" s="71" t="e">
        <f>SUM(#REF!)</f>
        <v>#REF!</v>
      </c>
      <c r="N148" s="71" t="e">
        <f>SUM(#REF!)</f>
        <v>#REF!</v>
      </c>
      <c r="O148" s="71" t="e">
        <f>SUM(#REF!)</f>
        <v>#REF!</v>
      </c>
      <c r="P148" s="225">
        <v>0</v>
      </c>
      <c r="Q148" s="15"/>
    </row>
    <row r="149" spans="1:17" s="14" customFormat="1" ht="22.5" customHeight="1">
      <c r="A149" s="98"/>
      <c r="B149" s="29" t="s">
        <v>1975</v>
      </c>
      <c r="C149" s="11"/>
      <c r="D149" s="11"/>
      <c r="E149" s="11"/>
      <c r="F149" s="11"/>
      <c r="G149" s="11"/>
      <c r="H149" s="11"/>
      <c r="I149" s="11"/>
      <c r="J149" s="71"/>
      <c r="K149" s="248"/>
      <c r="L149" s="248"/>
      <c r="M149" s="248"/>
      <c r="N149" s="248"/>
      <c r="O149" s="248"/>
      <c r="P149" s="225"/>
      <c r="Q149" s="15"/>
    </row>
    <row r="150" spans="1:16" ht="21">
      <c r="A150" s="31">
        <v>12</v>
      </c>
      <c r="B150" s="1" t="s">
        <v>1408</v>
      </c>
      <c r="C150" s="11">
        <v>29.6</v>
      </c>
      <c r="D150" s="11">
        <v>29.6</v>
      </c>
      <c r="E150" s="11">
        <f t="shared" si="14"/>
        <v>0</v>
      </c>
      <c r="F150" s="11">
        <v>0</v>
      </c>
      <c r="G150" s="11">
        <v>0</v>
      </c>
      <c r="H150" s="11">
        <v>0</v>
      </c>
      <c r="I150" s="11">
        <v>0</v>
      </c>
      <c r="J150" s="71">
        <v>0</v>
      </c>
      <c r="K150" s="248"/>
      <c r="L150" s="248"/>
      <c r="M150" s="248"/>
      <c r="N150" s="248"/>
      <c r="O150" s="248"/>
      <c r="P150" s="225">
        <v>0</v>
      </c>
    </row>
    <row r="151" spans="1:17" s="14" customFormat="1" ht="21">
      <c r="A151" s="98">
        <v>13</v>
      </c>
      <c r="B151" s="30" t="s">
        <v>1976</v>
      </c>
      <c r="C151" s="11">
        <v>23.6</v>
      </c>
      <c r="D151" s="11">
        <v>23.6</v>
      </c>
      <c r="E151" s="11">
        <f t="shared" si="14"/>
        <v>0</v>
      </c>
      <c r="F151" s="11">
        <v>0</v>
      </c>
      <c r="G151" s="11">
        <v>0</v>
      </c>
      <c r="H151" s="11">
        <v>0</v>
      </c>
      <c r="I151" s="11">
        <v>0</v>
      </c>
      <c r="J151" s="71">
        <v>0</v>
      </c>
      <c r="K151" s="248"/>
      <c r="L151" s="248"/>
      <c r="M151" s="248"/>
      <c r="N151" s="248"/>
      <c r="O151" s="248"/>
      <c r="P151" s="225">
        <v>0</v>
      </c>
      <c r="Q151" s="15"/>
    </row>
    <row r="152" spans="1:16" ht="22.5" customHeight="1">
      <c r="A152" s="31"/>
      <c r="B152" s="29" t="s">
        <v>1991</v>
      </c>
      <c r="C152" s="13"/>
      <c r="D152" s="13"/>
      <c r="E152" s="11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7" s="14" customFormat="1" ht="21">
      <c r="A153" s="6" t="s">
        <v>2218</v>
      </c>
      <c r="B153" s="30" t="s">
        <v>891</v>
      </c>
      <c r="C153" s="11">
        <v>35.7</v>
      </c>
      <c r="D153" s="11">
        <v>35.7</v>
      </c>
      <c r="E153" s="11">
        <f t="shared" si="14"/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34"/>
      <c r="L153" s="134"/>
      <c r="M153" s="134"/>
      <c r="N153" s="134"/>
      <c r="O153" s="134"/>
      <c r="P153" s="128">
        <v>0</v>
      </c>
      <c r="Q153" s="15"/>
    </row>
    <row r="154" spans="1:16" ht="21.75" customHeight="1">
      <c r="A154" s="31"/>
      <c r="B154" s="29" t="s">
        <v>1835</v>
      </c>
      <c r="C154" s="11"/>
      <c r="D154" s="11"/>
      <c r="E154" s="11"/>
      <c r="F154" s="11"/>
      <c r="G154" s="11"/>
      <c r="H154" s="11"/>
      <c r="I154" s="11"/>
      <c r="J154" s="11"/>
      <c r="K154" s="127"/>
      <c r="L154" s="127"/>
      <c r="M154" s="127"/>
      <c r="N154" s="127"/>
      <c r="O154" s="127"/>
      <c r="P154" s="128"/>
    </row>
    <row r="155" spans="1:16" ht="21">
      <c r="A155" s="31">
        <v>15</v>
      </c>
      <c r="B155" s="30" t="s">
        <v>1838</v>
      </c>
      <c r="C155" s="11">
        <v>308.5</v>
      </c>
      <c r="D155" s="11">
        <v>339.9</v>
      </c>
      <c r="E155" s="11">
        <f t="shared" si="14"/>
        <v>12382557</v>
      </c>
      <c r="F155" s="11">
        <v>11238655</v>
      </c>
      <c r="G155" s="11">
        <v>0</v>
      </c>
      <c r="H155" s="11">
        <v>6667492.12</v>
      </c>
      <c r="I155" s="11">
        <v>4571162.88</v>
      </c>
      <c r="J155" s="11">
        <v>0</v>
      </c>
      <c r="K155" s="127"/>
      <c r="L155" s="127"/>
      <c r="M155" s="127"/>
      <c r="N155" s="127"/>
      <c r="O155" s="127"/>
      <c r="P155" s="128">
        <v>1143902</v>
      </c>
    </row>
    <row r="156" spans="1:17" s="14" customFormat="1" ht="21">
      <c r="A156" s="98">
        <v>16</v>
      </c>
      <c r="B156" s="30" t="s">
        <v>1735</v>
      </c>
      <c r="C156" s="11">
        <v>50.2</v>
      </c>
      <c r="D156" s="11">
        <v>50.2</v>
      </c>
      <c r="E156" s="11">
        <f t="shared" si="14"/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 t="e">
        <f>SUM(#REF!)</f>
        <v>#REF!</v>
      </c>
      <c r="L156" s="11" t="e">
        <f>SUM(#REF!)</f>
        <v>#REF!</v>
      </c>
      <c r="M156" s="11" t="e">
        <f>SUM(#REF!)</f>
        <v>#REF!</v>
      </c>
      <c r="N156" s="11" t="e">
        <f>SUM(#REF!)</f>
        <v>#REF!</v>
      </c>
      <c r="O156" s="11" t="e">
        <f>SUM(#REF!)</f>
        <v>#REF!</v>
      </c>
      <c r="P156" s="11">
        <v>0</v>
      </c>
      <c r="Q156" s="15"/>
    </row>
    <row r="157" spans="1:17" s="89" customFormat="1" ht="26.25" customHeight="1">
      <c r="A157" s="98">
        <v>17</v>
      </c>
      <c r="B157" s="1" t="s">
        <v>2264</v>
      </c>
      <c r="C157" s="11">
        <v>47.1</v>
      </c>
      <c r="D157" s="11">
        <v>47.1</v>
      </c>
      <c r="E157" s="11">
        <f t="shared" si="14"/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27"/>
      <c r="L157" s="127"/>
      <c r="M157" s="127"/>
      <c r="N157" s="127"/>
      <c r="O157" s="127"/>
      <c r="P157" s="225">
        <v>0</v>
      </c>
      <c r="Q157" s="15"/>
    </row>
    <row r="158" spans="1:17" s="89" customFormat="1" ht="26.25" customHeight="1">
      <c r="A158" s="98"/>
      <c r="B158" s="29" t="s">
        <v>1973</v>
      </c>
      <c r="C158" s="11"/>
      <c r="D158" s="11"/>
      <c r="E158" s="11"/>
      <c r="F158" s="11"/>
      <c r="G158" s="11"/>
      <c r="H158" s="11"/>
      <c r="I158" s="11"/>
      <c r="J158" s="11"/>
      <c r="K158" s="127"/>
      <c r="L158" s="127"/>
      <c r="M158" s="127"/>
      <c r="N158" s="127"/>
      <c r="O158" s="127"/>
      <c r="P158" s="225"/>
      <c r="Q158" s="15"/>
    </row>
    <row r="159" spans="1:17" s="89" customFormat="1" ht="26.25" customHeight="1">
      <c r="A159" s="98">
        <v>18</v>
      </c>
      <c r="B159" s="30" t="s">
        <v>1974</v>
      </c>
      <c r="C159" s="11">
        <v>64.9</v>
      </c>
      <c r="D159" s="11">
        <v>64.9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27"/>
      <c r="L159" s="127"/>
      <c r="M159" s="127"/>
      <c r="N159" s="127"/>
      <c r="O159" s="127"/>
      <c r="P159" s="225">
        <v>0</v>
      </c>
      <c r="Q159" s="15"/>
    </row>
    <row r="160" spans="1:16" ht="22.5" customHeight="1">
      <c r="A160" s="6"/>
      <c r="B160" s="58" t="s">
        <v>2000</v>
      </c>
      <c r="C160" s="11"/>
      <c r="D160" s="11"/>
      <c r="E160" s="11"/>
      <c r="F160" s="11"/>
      <c r="G160" s="11"/>
      <c r="H160" s="11"/>
      <c r="I160" s="11"/>
      <c r="J160" s="11"/>
      <c r="K160" s="127"/>
      <c r="L160" s="127"/>
      <c r="M160" s="127"/>
      <c r="N160" s="127"/>
      <c r="O160" s="127"/>
      <c r="P160" s="128"/>
    </row>
    <row r="161" spans="1:17" s="14" customFormat="1" ht="21">
      <c r="A161" s="31">
        <v>19</v>
      </c>
      <c r="B161" s="1" t="s">
        <v>2322</v>
      </c>
      <c r="C161" s="11">
        <v>56.2</v>
      </c>
      <c r="D161" s="11">
        <v>56.2</v>
      </c>
      <c r="E161" s="11">
        <f t="shared" si="14"/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34"/>
      <c r="L161" s="134"/>
      <c r="M161" s="134"/>
      <c r="N161" s="134"/>
      <c r="O161" s="134"/>
      <c r="P161" s="225">
        <v>0</v>
      </c>
      <c r="Q161" s="15"/>
    </row>
    <row r="162" spans="1:17" s="14" customFormat="1" ht="10.5">
      <c r="A162" s="31"/>
      <c r="B162" s="12" t="s">
        <v>1913</v>
      </c>
      <c r="C162" s="11"/>
      <c r="D162" s="11"/>
      <c r="E162" s="11"/>
      <c r="F162" s="11"/>
      <c r="G162" s="11"/>
      <c r="H162" s="11"/>
      <c r="I162" s="11"/>
      <c r="J162" s="11"/>
      <c r="K162" s="134"/>
      <c r="L162" s="134"/>
      <c r="M162" s="134"/>
      <c r="N162" s="134"/>
      <c r="O162" s="134"/>
      <c r="P162" s="225"/>
      <c r="Q162" s="15"/>
    </row>
    <row r="163" spans="1:17" s="14" customFormat="1" ht="21">
      <c r="A163" s="31">
        <v>20</v>
      </c>
      <c r="B163" s="1" t="s">
        <v>889</v>
      </c>
      <c r="C163" s="11">
        <v>41.7</v>
      </c>
      <c r="D163" s="11">
        <v>41.7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34"/>
      <c r="L163" s="134"/>
      <c r="M163" s="134"/>
      <c r="N163" s="134"/>
      <c r="O163" s="134"/>
      <c r="P163" s="225">
        <v>0</v>
      </c>
      <c r="Q163" s="15"/>
    </row>
    <row r="164" spans="1:17" s="101" customFormat="1" ht="23.25" customHeight="1">
      <c r="A164" s="98"/>
      <c r="B164" s="53" t="s">
        <v>1503</v>
      </c>
      <c r="C164" s="13">
        <f aca="true" t="shared" si="15" ref="C164:P164">C165+C215</f>
        <v>42344.66</v>
      </c>
      <c r="D164" s="13">
        <f t="shared" si="15"/>
        <v>45720.02</v>
      </c>
      <c r="E164" s="13">
        <f t="shared" si="15"/>
        <v>1692288864.59</v>
      </c>
      <c r="F164" s="13">
        <f>F165+F215</f>
        <v>1526904267.51</v>
      </c>
      <c r="G164" s="13">
        <f t="shared" si="15"/>
        <v>539616722.66</v>
      </c>
      <c r="H164" s="13">
        <f t="shared" si="15"/>
        <v>477963583.51</v>
      </c>
      <c r="I164" s="13">
        <f t="shared" si="15"/>
        <v>509323961.34000003</v>
      </c>
      <c r="J164" s="13">
        <f t="shared" si="15"/>
        <v>0</v>
      </c>
      <c r="K164" s="13" t="e">
        <f t="shared" si="15"/>
        <v>#REF!</v>
      </c>
      <c r="L164" s="13" t="e">
        <f t="shared" si="15"/>
        <v>#REF!</v>
      </c>
      <c r="M164" s="13" t="e">
        <f t="shared" si="15"/>
        <v>#REF!</v>
      </c>
      <c r="N164" s="13" t="e">
        <f t="shared" si="15"/>
        <v>#REF!</v>
      </c>
      <c r="O164" s="13" t="e">
        <f t="shared" si="15"/>
        <v>#REF!</v>
      </c>
      <c r="P164" s="13">
        <f t="shared" si="15"/>
        <v>165384597.08</v>
      </c>
      <c r="Q164" s="15"/>
    </row>
    <row r="165" spans="1:18" s="60" customFormat="1" ht="31.5">
      <c r="A165" s="100"/>
      <c r="B165" s="58" t="s">
        <v>1502</v>
      </c>
      <c r="C165" s="59">
        <f>C167+C169+C171+C172+C174+C175+C176+C177+C178+C179+C180+C182+C183+C184+C185+C187+C188+C190+C191+C193+C194+C195+C197+C198+C199+C200+C202+C203+C205+C206+C208+C209+C210+C211+C212+C214</f>
        <v>33427.240000000005</v>
      </c>
      <c r="D165" s="59">
        <f aca="true" t="shared" si="16" ref="D165:P165">D167+D169+D171+D172+D174+D175+D176+D177+D178+D179+D180+D182+D183+D184+D185+D187+D188+D190+D191+D193+D194+D195+D197+D198+D199+D200+D202+D203+D205+D206+D208+D209+D210+D211+D212+D214</f>
        <v>36296.759999999995</v>
      </c>
      <c r="E165" s="59">
        <f t="shared" si="16"/>
        <v>1359964326.29</v>
      </c>
      <c r="F165" s="59">
        <f>F167+F169+F171+F172+F174+F175+F176+F177+F178+F179+F180+F182+F183+F184+F185+F187+F188+F190+F191+F193+F194+F195+F197+F198+F199+F200+F202+F203+F205+F206+F208+F209+F210+F211+F212+F214</f>
        <v>1215199715.71</v>
      </c>
      <c r="G165" s="59">
        <f t="shared" si="16"/>
        <v>539616722.66</v>
      </c>
      <c r="H165" s="59">
        <f t="shared" si="16"/>
        <v>270233197.23</v>
      </c>
      <c r="I165" s="59">
        <f t="shared" si="16"/>
        <v>405349795.82000005</v>
      </c>
      <c r="J165" s="59">
        <f t="shared" si="16"/>
        <v>0</v>
      </c>
      <c r="K165" s="59" t="e">
        <f t="shared" si="16"/>
        <v>#REF!</v>
      </c>
      <c r="L165" s="59" t="e">
        <f t="shared" si="16"/>
        <v>#REF!</v>
      </c>
      <c r="M165" s="59" t="e">
        <f t="shared" si="16"/>
        <v>#REF!</v>
      </c>
      <c r="N165" s="59" t="e">
        <f t="shared" si="16"/>
        <v>#REF!</v>
      </c>
      <c r="O165" s="59" t="e">
        <f t="shared" si="16"/>
        <v>#REF!</v>
      </c>
      <c r="P165" s="59">
        <f t="shared" si="16"/>
        <v>144764610.58</v>
      </c>
      <c r="Q165" s="15"/>
      <c r="R165" s="263"/>
    </row>
    <row r="166" spans="1:16" ht="21.75" customHeight="1">
      <c r="A166" s="99"/>
      <c r="B166" s="29" t="s">
        <v>1527</v>
      </c>
      <c r="C166" s="11"/>
      <c r="D166" s="11"/>
      <c r="E166" s="11"/>
      <c r="F166" s="11"/>
      <c r="G166" s="11"/>
      <c r="H166" s="11"/>
      <c r="I166" s="11"/>
      <c r="J166" s="11"/>
      <c r="K166" s="127"/>
      <c r="L166" s="127"/>
      <c r="M166" s="127"/>
      <c r="N166" s="127"/>
      <c r="O166" s="127"/>
      <c r="P166" s="97"/>
    </row>
    <row r="167" spans="1:16" ht="21">
      <c r="A167" s="99">
        <v>1</v>
      </c>
      <c r="B167" s="30" t="s">
        <v>2214</v>
      </c>
      <c r="C167" s="11">
        <v>695.92</v>
      </c>
      <c r="D167" s="11">
        <v>821.35</v>
      </c>
      <c r="E167" s="11">
        <f aca="true" t="shared" si="17" ref="E167:E228">F167+P167</f>
        <v>29921780.5</v>
      </c>
      <c r="F167" s="11">
        <v>25352365.599999998</v>
      </c>
      <c r="G167" s="11">
        <v>11257870.01</v>
      </c>
      <c r="H167" s="11">
        <v>5637798.24</v>
      </c>
      <c r="I167" s="11">
        <v>8456697.349999998</v>
      </c>
      <c r="J167" s="11">
        <v>0</v>
      </c>
      <c r="K167" s="127"/>
      <c r="L167" s="127"/>
      <c r="M167" s="127"/>
      <c r="N167" s="127"/>
      <c r="O167" s="127"/>
      <c r="P167" s="225">
        <v>4569414.9</v>
      </c>
    </row>
    <row r="168" spans="1:16" ht="17.25" customHeight="1">
      <c r="A168" s="99"/>
      <c r="B168" s="132" t="s">
        <v>24</v>
      </c>
      <c r="C168" s="11"/>
      <c r="D168" s="11"/>
      <c r="E168" s="11"/>
      <c r="F168" s="11"/>
      <c r="G168" s="11"/>
      <c r="H168" s="11"/>
      <c r="I168" s="11"/>
      <c r="J168" s="11"/>
      <c r="K168" s="127"/>
      <c r="L168" s="127"/>
      <c r="M168" s="127"/>
      <c r="N168" s="127"/>
      <c r="O168" s="127"/>
      <c r="P168" s="97"/>
    </row>
    <row r="169" spans="1:16" ht="21">
      <c r="A169" s="99">
        <v>2</v>
      </c>
      <c r="B169" s="1" t="s">
        <v>1546</v>
      </c>
      <c r="C169" s="11">
        <v>516.8</v>
      </c>
      <c r="D169" s="11">
        <v>611.5</v>
      </c>
      <c r="E169" s="11">
        <f t="shared" si="17"/>
        <v>22276945</v>
      </c>
      <c r="F169" s="11">
        <v>18827024</v>
      </c>
      <c r="G169" s="11">
        <v>8360252.930000001</v>
      </c>
      <c r="H169" s="11">
        <v>4186708.43</v>
      </c>
      <c r="I169" s="11">
        <v>6280062.639999999</v>
      </c>
      <c r="J169" s="11">
        <v>0</v>
      </c>
      <c r="K169" s="127"/>
      <c r="L169" s="127"/>
      <c r="M169" s="127"/>
      <c r="N169" s="127"/>
      <c r="O169" s="127"/>
      <c r="P169" s="225">
        <v>3449921</v>
      </c>
    </row>
    <row r="170" spans="1:16" ht="17.25" customHeight="1">
      <c r="A170" s="98"/>
      <c r="B170" s="29" t="s">
        <v>25</v>
      </c>
      <c r="C170" s="11"/>
      <c r="D170" s="11"/>
      <c r="E170" s="11"/>
      <c r="F170" s="11"/>
      <c r="G170" s="11"/>
      <c r="H170" s="11"/>
      <c r="I170" s="11"/>
      <c r="J170" s="11"/>
      <c r="K170" s="127"/>
      <c r="L170" s="127"/>
      <c r="M170" s="127"/>
      <c r="N170" s="127"/>
      <c r="O170" s="127"/>
      <c r="P170" s="225"/>
    </row>
    <row r="171" spans="1:16" ht="21">
      <c r="A171" s="98">
        <v>3</v>
      </c>
      <c r="B171" s="30" t="s">
        <v>2221</v>
      </c>
      <c r="C171" s="11">
        <v>2688</v>
      </c>
      <c r="D171" s="11">
        <v>2837.31</v>
      </c>
      <c r="E171" s="11">
        <f t="shared" si="17"/>
        <v>103363203.3</v>
      </c>
      <c r="F171" s="11">
        <v>97923840</v>
      </c>
      <c r="G171" s="11">
        <v>43483668.5</v>
      </c>
      <c r="H171" s="11">
        <v>21776068.599999998</v>
      </c>
      <c r="I171" s="11">
        <v>32664102.9</v>
      </c>
      <c r="J171" s="11">
        <v>0</v>
      </c>
      <c r="K171" s="127"/>
      <c r="L171" s="127"/>
      <c r="M171" s="127"/>
      <c r="N171" s="127"/>
      <c r="O171" s="127"/>
      <c r="P171" s="225">
        <v>5439363.3</v>
      </c>
    </row>
    <row r="172" spans="1:16" ht="21">
      <c r="A172" s="98">
        <v>4</v>
      </c>
      <c r="B172" s="1" t="s">
        <v>2153</v>
      </c>
      <c r="C172" s="11">
        <v>221.2</v>
      </c>
      <c r="D172" s="11">
        <v>221.2</v>
      </c>
      <c r="E172" s="11">
        <f t="shared" si="17"/>
        <v>8058316</v>
      </c>
      <c r="F172" s="11">
        <v>8058316</v>
      </c>
      <c r="G172" s="11">
        <v>3578343.55</v>
      </c>
      <c r="H172" s="11">
        <v>1791988.98</v>
      </c>
      <c r="I172" s="11">
        <v>2687983.47</v>
      </c>
      <c r="J172" s="11">
        <v>0</v>
      </c>
      <c r="K172" s="127"/>
      <c r="L172" s="127"/>
      <c r="M172" s="127"/>
      <c r="N172" s="127"/>
      <c r="O172" s="127"/>
      <c r="P172" s="225">
        <v>0</v>
      </c>
    </row>
    <row r="173" spans="1:16" ht="21.75" customHeight="1">
      <c r="A173" s="98"/>
      <c r="B173" s="53" t="s">
        <v>854</v>
      </c>
      <c r="C173" s="11"/>
      <c r="D173" s="11"/>
      <c r="E173" s="11"/>
      <c r="F173" s="11"/>
      <c r="G173" s="11"/>
      <c r="H173" s="11"/>
      <c r="I173" s="11"/>
      <c r="J173" s="11"/>
      <c r="K173" s="127"/>
      <c r="L173" s="127"/>
      <c r="M173" s="127"/>
      <c r="N173" s="127"/>
      <c r="O173" s="127"/>
      <c r="P173" s="97"/>
    </row>
    <row r="174" spans="1:16" ht="21">
      <c r="A174" s="98">
        <v>5</v>
      </c>
      <c r="B174" s="30" t="s">
        <v>2011</v>
      </c>
      <c r="C174" s="11">
        <v>510.7</v>
      </c>
      <c r="D174" s="11">
        <v>635.58</v>
      </c>
      <c r="E174" s="11">
        <f t="shared" si="17"/>
        <v>30899590</v>
      </c>
      <c r="F174" s="11">
        <v>18604801</v>
      </c>
      <c r="G174" s="11">
        <v>8261573.470000001</v>
      </c>
      <c r="H174" s="11">
        <v>4137291.01</v>
      </c>
      <c r="I174" s="11">
        <v>6205936.5200000005</v>
      </c>
      <c r="J174" s="11">
        <v>0</v>
      </c>
      <c r="K174" s="127"/>
      <c r="L174" s="127"/>
      <c r="M174" s="127"/>
      <c r="N174" s="127"/>
      <c r="O174" s="127"/>
      <c r="P174" s="225">
        <v>12294789</v>
      </c>
    </row>
    <row r="175" spans="1:16" ht="21">
      <c r="A175" s="6" t="s">
        <v>1731</v>
      </c>
      <c r="B175" s="30" t="s">
        <v>855</v>
      </c>
      <c r="C175" s="11">
        <v>1530.17</v>
      </c>
      <c r="D175" s="11">
        <v>1676.36</v>
      </c>
      <c r="E175" s="11">
        <f t="shared" si="17"/>
        <v>95482608</v>
      </c>
      <c r="F175" s="11">
        <v>55744093.1</v>
      </c>
      <c r="G175" s="11">
        <v>24753498.89</v>
      </c>
      <c r="H175" s="11">
        <v>12396237.68</v>
      </c>
      <c r="I175" s="11">
        <v>18594356.53</v>
      </c>
      <c r="J175" s="11">
        <v>0</v>
      </c>
      <c r="K175" s="127"/>
      <c r="L175" s="127"/>
      <c r="M175" s="127"/>
      <c r="N175" s="127"/>
      <c r="O175" s="127"/>
      <c r="P175" s="225">
        <v>39738514.9</v>
      </c>
    </row>
    <row r="176" spans="1:16" ht="21">
      <c r="A176" s="98">
        <v>7</v>
      </c>
      <c r="B176" s="30" t="s">
        <v>1295</v>
      </c>
      <c r="C176" s="11">
        <v>3240.8</v>
      </c>
      <c r="D176" s="11">
        <v>3363.84</v>
      </c>
      <c r="E176" s="11">
        <f t="shared" si="17"/>
        <v>122544691.2</v>
      </c>
      <c r="F176" s="11">
        <v>118062344</v>
      </c>
      <c r="G176" s="11">
        <v>52426291.99</v>
      </c>
      <c r="H176" s="11">
        <v>26254420.799999997</v>
      </c>
      <c r="I176" s="11">
        <v>39381631.21</v>
      </c>
      <c r="J176" s="11">
        <v>0</v>
      </c>
      <c r="K176" s="127"/>
      <c r="L176" s="127"/>
      <c r="M176" s="127"/>
      <c r="N176" s="127"/>
      <c r="O176" s="127"/>
      <c r="P176" s="225">
        <v>4482347.2</v>
      </c>
    </row>
    <row r="177" spans="1:17" s="89" customFormat="1" ht="21">
      <c r="A177" s="31">
        <v>8</v>
      </c>
      <c r="B177" s="1" t="s">
        <v>1406</v>
      </c>
      <c r="C177" s="11">
        <v>419.2</v>
      </c>
      <c r="D177" s="11">
        <v>419.2</v>
      </c>
      <c r="E177" s="11">
        <f t="shared" si="17"/>
        <v>15271456</v>
      </c>
      <c r="F177" s="11">
        <v>15271456</v>
      </c>
      <c r="G177" s="11">
        <v>6781381.64</v>
      </c>
      <c r="H177" s="11">
        <v>3396029.74</v>
      </c>
      <c r="I177" s="11">
        <v>5094044.62</v>
      </c>
      <c r="J177" s="11">
        <v>0</v>
      </c>
      <c r="K177" s="133"/>
      <c r="L177" s="133"/>
      <c r="M177" s="133"/>
      <c r="N177" s="133"/>
      <c r="O177" s="133"/>
      <c r="P177" s="225">
        <v>0</v>
      </c>
      <c r="Q177" s="15"/>
    </row>
    <row r="178" spans="1:16" ht="21">
      <c r="A178" s="31">
        <v>9</v>
      </c>
      <c r="B178" s="1" t="s">
        <v>1381</v>
      </c>
      <c r="C178" s="11">
        <v>66.2</v>
      </c>
      <c r="D178" s="11">
        <v>66.2</v>
      </c>
      <c r="E178" s="11">
        <f t="shared" si="17"/>
        <v>2411666</v>
      </c>
      <c r="F178" s="11">
        <v>2411666</v>
      </c>
      <c r="G178" s="11">
        <v>1070914.75</v>
      </c>
      <c r="H178" s="11">
        <v>536300.5</v>
      </c>
      <c r="I178" s="11">
        <v>804450.75</v>
      </c>
      <c r="J178" s="11">
        <v>0</v>
      </c>
      <c r="K178" s="127"/>
      <c r="L178" s="127"/>
      <c r="M178" s="127"/>
      <c r="N178" s="127"/>
      <c r="O178" s="127"/>
      <c r="P178" s="225">
        <v>0</v>
      </c>
    </row>
    <row r="179" spans="1:16" ht="21">
      <c r="A179" s="98">
        <v>10</v>
      </c>
      <c r="B179" s="30" t="s">
        <v>239</v>
      </c>
      <c r="C179" s="11">
        <v>1648.4</v>
      </c>
      <c r="D179" s="11">
        <v>1872.28</v>
      </c>
      <c r="E179" s="11">
        <f t="shared" si="17"/>
        <v>68207160.4</v>
      </c>
      <c r="F179" s="11">
        <v>60051212</v>
      </c>
      <c r="G179" s="11">
        <v>26666100.880000003</v>
      </c>
      <c r="H179" s="11">
        <v>13354044.45</v>
      </c>
      <c r="I179" s="11">
        <v>20031066.669999998</v>
      </c>
      <c r="J179" s="11">
        <v>0</v>
      </c>
      <c r="K179" s="127"/>
      <c r="L179" s="127"/>
      <c r="M179" s="127"/>
      <c r="N179" s="127"/>
      <c r="O179" s="127"/>
      <c r="P179" s="225">
        <v>8155948.4</v>
      </c>
    </row>
    <row r="180" spans="1:17" s="89" customFormat="1" ht="21">
      <c r="A180" s="31">
        <v>11</v>
      </c>
      <c r="B180" s="1" t="s">
        <v>2146</v>
      </c>
      <c r="C180" s="11">
        <v>1736.86</v>
      </c>
      <c r="D180" s="11">
        <v>1736.86</v>
      </c>
      <c r="E180" s="11">
        <f t="shared" si="17"/>
        <v>63273809.8</v>
      </c>
      <c r="F180" s="11">
        <v>63273809.8</v>
      </c>
      <c r="G180" s="11">
        <v>28097114.759999998</v>
      </c>
      <c r="H180" s="11">
        <v>14070678.02</v>
      </c>
      <c r="I180" s="11">
        <v>21106017.02</v>
      </c>
      <c r="J180" s="11">
        <v>0</v>
      </c>
      <c r="K180" s="11" t="e">
        <f>SUM(#REF!)</f>
        <v>#REF!</v>
      </c>
      <c r="L180" s="11" t="e">
        <f>SUM(#REF!)</f>
        <v>#REF!</v>
      </c>
      <c r="M180" s="11" t="e">
        <f>SUM(#REF!)</f>
        <v>#REF!</v>
      </c>
      <c r="N180" s="11" t="e">
        <f>SUM(#REF!)</f>
        <v>#REF!</v>
      </c>
      <c r="O180" s="11" t="e">
        <f>SUM(#REF!)</f>
        <v>#REF!</v>
      </c>
      <c r="P180" s="225">
        <v>0</v>
      </c>
      <c r="Q180" s="15"/>
    </row>
    <row r="181" spans="1:16" ht="18.75" customHeight="1">
      <c r="A181" s="98"/>
      <c r="B181" s="29" t="s">
        <v>133</v>
      </c>
      <c r="C181" s="11"/>
      <c r="D181" s="11"/>
      <c r="E181" s="11"/>
      <c r="F181" s="11"/>
      <c r="G181" s="11"/>
      <c r="H181" s="11"/>
      <c r="I181" s="11"/>
      <c r="J181" s="11"/>
      <c r="K181" s="127"/>
      <c r="L181" s="127"/>
      <c r="M181" s="127"/>
      <c r="N181" s="127"/>
      <c r="O181" s="127"/>
      <c r="P181" s="97"/>
    </row>
    <row r="182" spans="1:16" ht="21">
      <c r="A182" s="98">
        <v>12</v>
      </c>
      <c r="B182" s="30" t="s">
        <v>1296</v>
      </c>
      <c r="C182" s="11">
        <v>987.58</v>
      </c>
      <c r="D182" s="11">
        <v>987.58</v>
      </c>
      <c r="E182" s="11">
        <f t="shared" si="17"/>
        <v>35977539.39999999</v>
      </c>
      <c r="F182" s="11">
        <v>35977539.39999999</v>
      </c>
      <c r="G182" s="11">
        <v>15976042.16</v>
      </c>
      <c r="H182" s="11">
        <v>8000598.890000001</v>
      </c>
      <c r="I182" s="11">
        <v>12000898.35</v>
      </c>
      <c r="J182" s="11">
        <v>0</v>
      </c>
      <c r="K182" s="11" t="e">
        <f>SUM(#REF!)</f>
        <v>#REF!</v>
      </c>
      <c r="L182" s="11" t="e">
        <f>SUM(#REF!)</f>
        <v>#REF!</v>
      </c>
      <c r="M182" s="11" t="e">
        <f>SUM(#REF!)</f>
        <v>#REF!</v>
      </c>
      <c r="N182" s="11" t="e">
        <f>SUM(#REF!)</f>
        <v>#REF!</v>
      </c>
      <c r="O182" s="11" t="e">
        <f>SUM(#REF!)</f>
        <v>#REF!</v>
      </c>
      <c r="P182" s="225">
        <v>0</v>
      </c>
    </row>
    <row r="183" spans="1:17" s="14" customFormat="1" ht="21">
      <c r="A183" s="98">
        <v>13</v>
      </c>
      <c r="B183" s="1" t="s">
        <v>1384</v>
      </c>
      <c r="C183" s="71">
        <v>1423.56</v>
      </c>
      <c r="D183" s="71">
        <v>1646.8</v>
      </c>
      <c r="E183" s="11">
        <f t="shared" si="17"/>
        <v>57617688</v>
      </c>
      <c r="F183" s="71">
        <v>51860290.8</v>
      </c>
      <c r="G183" s="71">
        <v>23028873.19</v>
      </c>
      <c r="H183" s="71">
        <v>11532567.04</v>
      </c>
      <c r="I183" s="71">
        <v>17298850.57</v>
      </c>
      <c r="J183" s="11">
        <v>0</v>
      </c>
      <c r="K183" s="127"/>
      <c r="L183" s="127"/>
      <c r="M183" s="127"/>
      <c r="N183" s="127"/>
      <c r="O183" s="127"/>
      <c r="P183" s="225">
        <v>5757397.2</v>
      </c>
      <c r="Q183" s="15"/>
    </row>
    <row r="184" spans="1:17" s="14" customFormat="1" ht="21">
      <c r="A184" s="98">
        <v>14</v>
      </c>
      <c r="B184" s="30" t="s">
        <v>127</v>
      </c>
      <c r="C184" s="11">
        <v>1233.81</v>
      </c>
      <c r="D184" s="11">
        <v>1330.14</v>
      </c>
      <c r="E184" s="11">
        <f t="shared" si="17"/>
        <v>48457000.2</v>
      </c>
      <c r="F184" s="11">
        <v>44947698.300000004</v>
      </c>
      <c r="G184" s="11">
        <v>19959295.03</v>
      </c>
      <c r="H184" s="11">
        <v>9995361.31</v>
      </c>
      <c r="I184" s="11">
        <v>14993041.96</v>
      </c>
      <c r="J184" s="11">
        <v>0</v>
      </c>
      <c r="K184" s="127"/>
      <c r="L184" s="127"/>
      <c r="M184" s="127"/>
      <c r="N184" s="127"/>
      <c r="O184" s="127"/>
      <c r="P184" s="225">
        <v>3509301.9</v>
      </c>
      <c r="Q184" s="15"/>
    </row>
    <row r="185" spans="1:17" s="14" customFormat="1" ht="21">
      <c r="A185" s="98">
        <v>15</v>
      </c>
      <c r="B185" s="1" t="s">
        <v>2266</v>
      </c>
      <c r="C185" s="11">
        <v>462.15</v>
      </c>
      <c r="D185" s="11">
        <v>517.3</v>
      </c>
      <c r="E185" s="11">
        <f t="shared" si="17"/>
        <v>18845239</v>
      </c>
      <c r="F185" s="11">
        <v>16836124.5</v>
      </c>
      <c r="G185" s="11">
        <v>7476182.07</v>
      </c>
      <c r="H185" s="11">
        <v>3743976.97</v>
      </c>
      <c r="I185" s="11">
        <v>5615965.460000001</v>
      </c>
      <c r="J185" s="11">
        <v>0</v>
      </c>
      <c r="K185" s="127"/>
      <c r="L185" s="127"/>
      <c r="M185" s="127"/>
      <c r="N185" s="127"/>
      <c r="O185" s="127"/>
      <c r="P185" s="225">
        <v>2009114.5</v>
      </c>
      <c r="Q185" s="15"/>
    </row>
    <row r="186" spans="1:17" s="14" customFormat="1" ht="21.75" customHeight="1">
      <c r="A186" s="98"/>
      <c r="B186" s="29" t="s">
        <v>132</v>
      </c>
      <c r="C186" s="11"/>
      <c r="D186" s="11"/>
      <c r="E186" s="11"/>
      <c r="F186" s="11"/>
      <c r="G186" s="11"/>
      <c r="H186" s="11"/>
      <c r="I186" s="11"/>
      <c r="J186" s="11"/>
      <c r="K186" s="127"/>
      <c r="L186" s="127"/>
      <c r="M186" s="127"/>
      <c r="N186" s="127"/>
      <c r="O186" s="127"/>
      <c r="P186" s="225"/>
      <c r="Q186" s="15"/>
    </row>
    <row r="187" spans="1:17" s="14" customFormat="1" ht="21">
      <c r="A187" s="98">
        <v>16</v>
      </c>
      <c r="B187" s="30" t="s">
        <v>1246</v>
      </c>
      <c r="C187" s="11">
        <v>1465.34</v>
      </c>
      <c r="D187" s="11">
        <v>1616.76</v>
      </c>
      <c r="E187" s="11">
        <f t="shared" si="17"/>
        <v>58898566.8</v>
      </c>
      <c r="F187" s="11">
        <v>53382336.199999996</v>
      </c>
      <c r="G187" s="11">
        <v>23704746.61</v>
      </c>
      <c r="H187" s="11">
        <v>11871035.830000002</v>
      </c>
      <c r="I187" s="11">
        <v>17806553.759999998</v>
      </c>
      <c r="J187" s="11">
        <v>0</v>
      </c>
      <c r="K187" s="127"/>
      <c r="L187" s="127"/>
      <c r="M187" s="127"/>
      <c r="N187" s="127"/>
      <c r="O187" s="127"/>
      <c r="P187" s="225">
        <v>5516230.6</v>
      </c>
      <c r="Q187" s="15"/>
    </row>
    <row r="188" spans="1:16" ht="21">
      <c r="A188" s="98">
        <v>17</v>
      </c>
      <c r="B188" s="30" t="s">
        <v>1894</v>
      </c>
      <c r="C188" s="11">
        <v>1243.04</v>
      </c>
      <c r="D188" s="11">
        <v>1243.04</v>
      </c>
      <c r="E188" s="11">
        <f t="shared" si="17"/>
        <v>45283947.199999996</v>
      </c>
      <c r="F188" s="11">
        <v>45283947.199999996</v>
      </c>
      <c r="G188" s="11">
        <v>20108608.46</v>
      </c>
      <c r="H188" s="11">
        <v>10070135.5</v>
      </c>
      <c r="I188" s="11">
        <v>15105203.239999995</v>
      </c>
      <c r="J188" s="11">
        <v>0</v>
      </c>
      <c r="K188" s="127"/>
      <c r="L188" s="127"/>
      <c r="M188" s="127"/>
      <c r="N188" s="127"/>
      <c r="O188" s="127"/>
      <c r="P188" s="225">
        <v>0</v>
      </c>
    </row>
    <row r="189" spans="1:17" s="14" customFormat="1" ht="21.75" customHeight="1">
      <c r="A189" s="98"/>
      <c r="B189" s="29" t="s">
        <v>1462</v>
      </c>
      <c r="C189" s="11"/>
      <c r="D189" s="11"/>
      <c r="E189" s="11"/>
      <c r="F189" s="11"/>
      <c r="G189" s="11"/>
      <c r="H189" s="11"/>
      <c r="I189" s="11"/>
      <c r="J189" s="11"/>
      <c r="K189" s="127"/>
      <c r="L189" s="127"/>
      <c r="M189" s="127"/>
      <c r="N189" s="127"/>
      <c r="O189" s="127"/>
      <c r="P189" s="225"/>
      <c r="Q189" s="15"/>
    </row>
    <row r="190" spans="1:17" s="14" customFormat="1" ht="21">
      <c r="A190" s="98">
        <v>18</v>
      </c>
      <c r="B190" s="30" t="s">
        <v>1657</v>
      </c>
      <c r="C190" s="11">
        <v>111.6</v>
      </c>
      <c r="D190" s="11">
        <v>130.3</v>
      </c>
      <c r="E190" s="11">
        <f t="shared" si="17"/>
        <v>5600000</v>
      </c>
      <c r="F190" s="11">
        <v>4065588</v>
      </c>
      <c r="G190" s="11">
        <v>1805348.73</v>
      </c>
      <c r="H190" s="11">
        <v>904095.7</v>
      </c>
      <c r="I190" s="11">
        <v>1356143.57</v>
      </c>
      <c r="J190" s="11">
        <v>0</v>
      </c>
      <c r="K190" s="127"/>
      <c r="L190" s="127"/>
      <c r="M190" s="127"/>
      <c r="N190" s="127"/>
      <c r="O190" s="127"/>
      <c r="P190" s="225">
        <v>1534412</v>
      </c>
      <c r="Q190" s="15"/>
    </row>
    <row r="191" spans="1:17" s="14" customFormat="1" ht="21">
      <c r="A191" s="98">
        <v>19</v>
      </c>
      <c r="B191" s="1" t="s">
        <v>1463</v>
      </c>
      <c r="C191" s="11">
        <v>1087.4</v>
      </c>
      <c r="D191" s="11">
        <v>1155.1</v>
      </c>
      <c r="E191" s="11">
        <f t="shared" si="17"/>
        <v>42080360.69</v>
      </c>
      <c r="F191" s="11">
        <v>39613982</v>
      </c>
      <c r="G191" s="11">
        <v>17590826.310000002</v>
      </c>
      <c r="H191" s="11">
        <v>8809262.27</v>
      </c>
      <c r="I191" s="11">
        <v>13213893.420000002</v>
      </c>
      <c r="J191" s="11">
        <v>0</v>
      </c>
      <c r="K191" s="127"/>
      <c r="L191" s="127"/>
      <c r="M191" s="127"/>
      <c r="N191" s="127"/>
      <c r="O191" s="127"/>
      <c r="P191" s="225">
        <v>2466378.69</v>
      </c>
      <c r="Q191" s="15"/>
    </row>
    <row r="192" spans="1:16" ht="16.5" customHeight="1">
      <c r="A192" s="98"/>
      <c r="B192" s="29" t="s">
        <v>1975</v>
      </c>
      <c r="C192" s="11"/>
      <c r="D192" s="11"/>
      <c r="E192" s="11"/>
      <c r="F192" s="11"/>
      <c r="G192" s="11"/>
      <c r="H192" s="11"/>
      <c r="I192" s="11"/>
      <c r="J192" s="11"/>
      <c r="K192" s="127"/>
      <c r="L192" s="127"/>
      <c r="M192" s="127"/>
      <c r="N192" s="127"/>
      <c r="O192" s="127"/>
      <c r="P192" s="225"/>
    </row>
    <row r="193" spans="1:16" ht="21">
      <c r="A193" s="31">
        <v>20</v>
      </c>
      <c r="B193" s="1" t="s">
        <v>1408</v>
      </c>
      <c r="C193" s="11">
        <v>1624.09</v>
      </c>
      <c r="D193" s="11">
        <v>1726.6</v>
      </c>
      <c r="E193" s="11">
        <f t="shared" si="17"/>
        <v>62900038</v>
      </c>
      <c r="F193" s="11">
        <v>59165598.7</v>
      </c>
      <c r="G193" s="11">
        <v>26272838.979999997</v>
      </c>
      <c r="H193" s="11">
        <v>13157103.889999999</v>
      </c>
      <c r="I193" s="11">
        <v>19735655.83</v>
      </c>
      <c r="J193" s="11">
        <v>0</v>
      </c>
      <c r="K193" s="127"/>
      <c r="L193" s="127"/>
      <c r="M193" s="127"/>
      <c r="N193" s="127"/>
      <c r="O193" s="127"/>
      <c r="P193" s="225">
        <v>3734439.3</v>
      </c>
    </row>
    <row r="194" spans="1:16" ht="21">
      <c r="A194" s="98">
        <v>21</v>
      </c>
      <c r="B194" s="30" t="s">
        <v>1980</v>
      </c>
      <c r="C194" s="11">
        <v>584.63</v>
      </c>
      <c r="D194" s="11">
        <v>607.4</v>
      </c>
      <c r="E194" s="11">
        <f t="shared" si="17"/>
        <v>22127582</v>
      </c>
      <c r="F194" s="11">
        <v>21298070.9</v>
      </c>
      <c r="G194" s="11">
        <v>9457536.13</v>
      </c>
      <c r="H194" s="11">
        <v>4736213.91</v>
      </c>
      <c r="I194" s="11">
        <v>7104320.8599999985</v>
      </c>
      <c r="J194" s="11">
        <v>0</v>
      </c>
      <c r="K194" s="11" t="e">
        <f>SUM(#REF!)</f>
        <v>#REF!</v>
      </c>
      <c r="L194" s="11" t="e">
        <f>SUM(#REF!)</f>
        <v>#REF!</v>
      </c>
      <c r="M194" s="11" t="e">
        <f>SUM(#REF!)</f>
        <v>#REF!</v>
      </c>
      <c r="N194" s="11" t="e">
        <f>SUM(#REF!)</f>
        <v>#REF!</v>
      </c>
      <c r="O194" s="11" t="e">
        <f>SUM(#REF!)</f>
        <v>#REF!</v>
      </c>
      <c r="P194" s="225">
        <v>829511.1</v>
      </c>
    </row>
    <row r="195" spans="1:17" s="14" customFormat="1" ht="21">
      <c r="A195" s="98">
        <v>22</v>
      </c>
      <c r="B195" s="30" t="s">
        <v>1976</v>
      </c>
      <c r="C195" s="11">
        <v>945.4</v>
      </c>
      <c r="D195" s="11">
        <v>1114.8</v>
      </c>
      <c r="E195" s="11">
        <f t="shared" si="17"/>
        <v>40612164</v>
      </c>
      <c r="F195" s="11">
        <v>34440922</v>
      </c>
      <c r="G195" s="11">
        <v>15293697.990000002</v>
      </c>
      <c r="H195" s="11">
        <v>7658889.6</v>
      </c>
      <c r="I195" s="11">
        <v>11488334.41</v>
      </c>
      <c r="J195" s="71">
        <v>0</v>
      </c>
      <c r="K195" s="127"/>
      <c r="L195" s="127"/>
      <c r="M195" s="127"/>
      <c r="N195" s="127"/>
      <c r="O195" s="127"/>
      <c r="P195" s="225">
        <v>6171242</v>
      </c>
      <c r="Q195" s="15"/>
    </row>
    <row r="196" spans="1:16" ht="17.25" customHeight="1">
      <c r="A196" s="98"/>
      <c r="B196" s="29" t="s">
        <v>1835</v>
      </c>
      <c r="C196" s="11"/>
      <c r="D196" s="11"/>
      <c r="E196" s="11"/>
      <c r="F196" s="11"/>
      <c r="G196" s="11"/>
      <c r="H196" s="11"/>
      <c r="I196" s="11"/>
      <c r="J196" s="11"/>
      <c r="K196" s="127"/>
      <c r="L196" s="127"/>
      <c r="M196" s="127"/>
      <c r="N196" s="127"/>
      <c r="O196" s="127"/>
      <c r="P196" s="225"/>
    </row>
    <row r="197" spans="1:16" ht="21">
      <c r="A197" s="98">
        <v>23</v>
      </c>
      <c r="B197" s="30" t="s">
        <v>2014</v>
      </c>
      <c r="C197" s="11">
        <v>436.06</v>
      </c>
      <c r="D197" s="11">
        <v>558.96</v>
      </c>
      <c r="E197" s="11">
        <f t="shared" si="17"/>
        <v>20362912.8</v>
      </c>
      <c r="F197" s="11">
        <v>15885665.8</v>
      </c>
      <c r="G197" s="11">
        <v>7054125.18</v>
      </c>
      <c r="H197" s="11">
        <v>3532616.24</v>
      </c>
      <c r="I197" s="11">
        <v>5298924.38</v>
      </c>
      <c r="J197" s="11">
        <v>0</v>
      </c>
      <c r="K197" s="127"/>
      <c r="L197" s="127"/>
      <c r="M197" s="127"/>
      <c r="N197" s="127"/>
      <c r="O197" s="127"/>
      <c r="P197" s="225">
        <v>4477247</v>
      </c>
    </row>
    <row r="198" spans="1:17" s="14" customFormat="1" ht="21">
      <c r="A198" s="98">
        <v>24</v>
      </c>
      <c r="B198" s="30" t="s">
        <v>1733</v>
      </c>
      <c r="C198" s="11">
        <v>139.3</v>
      </c>
      <c r="D198" s="11">
        <v>139.3</v>
      </c>
      <c r="E198" s="11">
        <f t="shared" si="17"/>
        <v>5074699</v>
      </c>
      <c r="F198" s="11">
        <v>5074699</v>
      </c>
      <c r="G198" s="11">
        <v>2253450.53</v>
      </c>
      <c r="H198" s="11">
        <v>1128499.39</v>
      </c>
      <c r="I198" s="11">
        <v>1692749.08</v>
      </c>
      <c r="J198" s="11">
        <v>0</v>
      </c>
      <c r="K198" s="127"/>
      <c r="L198" s="127"/>
      <c r="M198" s="127"/>
      <c r="N198" s="127"/>
      <c r="O198" s="127"/>
      <c r="P198" s="225">
        <v>0</v>
      </c>
      <c r="Q198" s="15"/>
    </row>
    <row r="199" spans="1:17" s="14" customFormat="1" ht="21">
      <c r="A199" s="98">
        <v>25</v>
      </c>
      <c r="B199" s="30" t="s">
        <v>1735</v>
      </c>
      <c r="C199" s="11">
        <v>156.9</v>
      </c>
      <c r="D199" s="11">
        <v>156.9</v>
      </c>
      <c r="E199" s="11">
        <f t="shared" si="17"/>
        <v>5715867</v>
      </c>
      <c r="F199" s="11">
        <v>5715867</v>
      </c>
      <c r="G199" s="11">
        <v>2538165.03</v>
      </c>
      <c r="H199" s="11">
        <v>1271080.79</v>
      </c>
      <c r="I199" s="11">
        <v>1906621.18</v>
      </c>
      <c r="J199" s="11">
        <v>0</v>
      </c>
      <c r="K199" s="127"/>
      <c r="L199" s="127"/>
      <c r="M199" s="127"/>
      <c r="N199" s="127"/>
      <c r="O199" s="127"/>
      <c r="P199" s="225">
        <v>0</v>
      </c>
      <c r="Q199" s="15"/>
    </row>
    <row r="200" spans="1:17" s="89" customFormat="1" ht="26.25" customHeight="1">
      <c r="A200" s="98">
        <v>26</v>
      </c>
      <c r="B200" s="1" t="s">
        <v>2264</v>
      </c>
      <c r="C200" s="11">
        <v>46.3</v>
      </c>
      <c r="D200" s="11">
        <v>46.3</v>
      </c>
      <c r="E200" s="11">
        <f t="shared" si="17"/>
        <v>1686709</v>
      </c>
      <c r="F200" s="11">
        <v>1686709</v>
      </c>
      <c r="G200" s="11">
        <v>748993.25</v>
      </c>
      <c r="H200" s="11">
        <v>375086.3</v>
      </c>
      <c r="I200" s="11">
        <v>562629.45</v>
      </c>
      <c r="J200" s="11">
        <v>0</v>
      </c>
      <c r="K200" s="127"/>
      <c r="L200" s="127"/>
      <c r="M200" s="127"/>
      <c r="N200" s="127"/>
      <c r="O200" s="127"/>
      <c r="P200" s="225">
        <v>0</v>
      </c>
      <c r="Q200" s="15"/>
    </row>
    <row r="201" spans="1:17" s="14" customFormat="1" ht="16.5" customHeight="1">
      <c r="A201" s="98"/>
      <c r="B201" s="29" t="s">
        <v>1973</v>
      </c>
      <c r="C201" s="11"/>
      <c r="D201" s="11"/>
      <c r="E201" s="11"/>
      <c r="F201" s="11"/>
      <c r="G201" s="11"/>
      <c r="H201" s="11"/>
      <c r="I201" s="11"/>
      <c r="J201" s="11"/>
      <c r="K201" s="127"/>
      <c r="L201" s="127"/>
      <c r="M201" s="127"/>
      <c r="N201" s="127"/>
      <c r="O201" s="127"/>
      <c r="P201" s="225"/>
      <c r="Q201" s="15"/>
    </row>
    <row r="202" spans="1:16" ht="21">
      <c r="A202" s="31">
        <v>27</v>
      </c>
      <c r="B202" s="1" t="s">
        <v>1567</v>
      </c>
      <c r="C202" s="11">
        <v>28.6</v>
      </c>
      <c r="D202" s="11">
        <v>28.6</v>
      </c>
      <c r="E202" s="11">
        <f t="shared" si="17"/>
        <v>1041898</v>
      </c>
      <c r="F202" s="11">
        <v>1041898</v>
      </c>
      <c r="G202" s="11">
        <v>462661.06</v>
      </c>
      <c r="H202" s="11">
        <v>231694.77</v>
      </c>
      <c r="I202" s="11">
        <v>347542.17</v>
      </c>
      <c r="J202" s="11">
        <v>0</v>
      </c>
      <c r="K202" s="127"/>
      <c r="L202" s="127"/>
      <c r="M202" s="127"/>
      <c r="N202" s="127"/>
      <c r="O202" s="127"/>
      <c r="P202" s="225">
        <v>0</v>
      </c>
    </row>
    <row r="203" spans="1:16" ht="21">
      <c r="A203" s="31">
        <v>28</v>
      </c>
      <c r="B203" s="1" t="s">
        <v>1569</v>
      </c>
      <c r="C203" s="11">
        <v>166.5</v>
      </c>
      <c r="D203" s="11">
        <v>197.5</v>
      </c>
      <c r="E203" s="11">
        <f>F203+P203</f>
        <v>4548999</v>
      </c>
      <c r="F203" s="11">
        <v>3821918.49</v>
      </c>
      <c r="G203" s="11">
        <v>1697145.84</v>
      </c>
      <c r="H203" s="11">
        <v>849909.06</v>
      </c>
      <c r="I203" s="11">
        <v>1274863.59</v>
      </c>
      <c r="J203" s="11">
        <v>0</v>
      </c>
      <c r="K203" s="127"/>
      <c r="L203" s="127"/>
      <c r="M203" s="127"/>
      <c r="N203" s="127"/>
      <c r="O203" s="127"/>
      <c r="P203" s="225">
        <v>727080.51</v>
      </c>
    </row>
    <row r="204" spans="1:16" ht="18" customHeight="1">
      <c r="A204" s="98"/>
      <c r="B204" s="29" t="s">
        <v>1900</v>
      </c>
      <c r="C204" s="11"/>
      <c r="D204" s="11"/>
      <c r="E204" s="11"/>
      <c r="F204" s="11"/>
      <c r="G204" s="11"/>
      <c r="H204" s="11"/>
      <c r="I204" s="11"/>
      <c r="J204" s="11"/>
      <c r="K204" s="127"/>
      <c r="L204" s="127"/>
      <c r="M204" s="127"/>
      <c r="N204" s="127"/>
      <c r="O204" s="127"/>
      <c r="P204" s="225"/>
    </row>
    <row r="205" spans="1:17" s="89" customFormat="1" ht="21">
      <c r="A205" s="98">
        <v>29</v>
      </c>
      <c r="B205" s="1" t="s">
        <v>1732</v>
      </c>
      <c r="C205" s="11">
        <v>2357.6</v>
      </c>
      <c r="D205" s="11">
        <v>2357.6</v>
      </c>
      <c r="E205" s="11">
        <f t="shared" si="17"/>
        <v>85887368</v>
      </c>
      <c r="F205" s="11">
        <v>85887368</v>
      </c>
      <c r="G205" s="11">
        <v>38138800.91</v>
      </c>
      <c r="H205" s="11">
        <v>19099426.84</v>
      </c>
      <c r="I205" s="11">
        <v>28649140.25</v>
      </c>
      <c r="J205" s="11">
        <v>0</v>
      </c>
      <c r="K205" s="133"/>
      <c r="L205" s="133"/>
      <c r="M205" s="133"/>
      <c r="N205" s="133"/>
      <c r="O205" s="133"/>
      <c r="P205" s="225">
        <v>0</v>
      </c>
      <c r="Q205" s="15"/>
    </row>
    <row r="206" spans="1:16" ht="21">
      <c r="A206" s="31">
        <v>30</v>
      </c>
      <c r="B206" s="1" t="s">
        <v>1418</v>
      </c>
      <c r="C206" s="11">
        <v>1962.2</v>
      </c>
      <c r="D206" s="11">
        <v>2090.6</v>
      </c>
      <c r="E206" s="11">
        <f t="shared" si="17"/>
        <v>76160558</v>
      </c>
      <c r="F206" s="11">
        <v>71482946</v>
      </c>
      <c r="G206" s="11">
        <v>31742430.930000003</v>
      </c>
      <c r="H206" s="11">
        <v>15896206.03</v>
      </c>
      <c r="I206" s="11">
        <v>23844309.04</v>
      </c>
      <c r="J206" s="11">
        <v>0</v>
      </c>
      <c r="K206" s="11" t="e">
        <f>SUM(#REF!)</f>
        <v>#REF!</v>
      </c>
      <c r="L206" s="11" t="e">
        <f>SUM(#REF!)</f>
        <v>#REF!</v>
      </c>
      <c r="M206" s="11" t="e">
        <f>SUM(#REF!)</f>
        <v>#REF!</v>
      </c>
      <c r="N206" s="11" t="e">
        <f>SUM(#REF!)</f>
        <v>#REF!</v>
      </c>
      <c r="O206" s="11" t="e">
        <f>SUM(#REF!)</f>
        <v>#REF!</v>
      </c>
      <c r="P206" s="225">
        <v>4677612</v>
      </c>
    </row>
    <row r="207" spans="1:17" s="89" customFormat="1" ht="19.5" customHeight="1">
      <c r="A207" s="98"/>
      <c r="B207" s="29" t="s">
        <v>2000</v>
      </c>
      <c r="C207" s="11"/>
      <c r="D207" s="11"/>
      <c r="E207" s="11"/>
      <c r="F207" s="11"/>
      <c r="G207" s="11"/>
      <c r="H207" s="11"/>
      <c r="I207" s="11"/>
      <c r="J207" s="11"/>
      <c r="K207" s="133"/>
      <c r="L207" s="133"/>
      <c r="M207" s="133"/>
      <c r="N207" s="133"/>
      <c r="O207" s="133"/>
      <c r="P207" s="225"/>
      <c r="Q207" s="15"/>
    </row>
    <row r="208" spans="1:17" s="14" customFormat="1" ht="21">
      <c r="A208" s="31">
        <v>31</v>
      </c>
      <c r="B208" s="1" t="s">
        <v>2322</v>
      </c>
      <c r="C208" s="11">
        <v>97.7</v>
      </c>
      <c r="D208" s="11">
        <v>103.4</v>
      </c>
      <c r="E208" s="11">
        <f t="shared" si="17"/>
        <v>3766862</v>
      </c>
      <c r="F208" s="11">
        <v>3559211</v>
      </c>
      <c r="G208" s="11">
        <v>1580488.99</v>
      </c>
      <c r="H208" s="11">
        <v>791488.8</v>
      </c>
      <c r="I208" s="11">
        <v>1187233.21</v>
      </c>
      <c r="J208" s="11">
        <v>0</v>
      </c>
      <c r="K208" s="134"/>
      <c r="L208" s="134"/>
      <c r="M208" s="134"/>
      <c r="N208" s="134"/>
      <c r="O208" s="134"/>
      <c r="P208" s="225">
        <v>207651</v>
      </c>
      <c r="Q208" s="15"/>
    </row>
    <row r="209" spans="1:17" s="14" customFormat="1" ht="21">
      <c r="A209" s="31">
        <v>32</v>
      </c>
      <c r="B209" s="1" t="s">
        <v>1438</v>
      </c>
      <c r="C209" s="11">
        <v>211.4</v>
      </c>
      <c r="D209" s="11">
        <v>211.4</v>
      </c>
      <c r="E209" s="11">
        <f t="shared" si="17"/>
        <v>7701302</v>
      </c>
      <c r="F209" s="11">
        <v>7701302</v>
      </c>
      <c r="G209" s="11">
        <v>3419809.34</v>
      </c>
      <c r="H209" s="11">
        <v>1712597.06</v>
      </c>
      <c r="I209" s="11">
        <v>2568895.6</v>
      </c>
      <c r="J209" s="11">
        <v>0</v>
      </c>
      <c r="K209" s="127"/>
      <c r="L209" s="127"/>
      <c r="M209" s="127"/>
      <c r="N209" s="127"/>
      <c r="O209" s="127"/>
      <c r="P209" s="225">
        <v>0</v>
      </c>
      <c r="Q209" s="15"/>
    </row>
    <row r="210" spans="1:16" ht="21">
      <c r="A210" s="98">
        <v>33</v>
      </c>
      <c r="B210" s="1" t="s">
        <v>2256</v>
      </c>
      <c r="C210" s="11">
        <v>100.6</v>
      </c>
      <c r="D210" s="11">
        <v>106</v>
      </c>
      <c r="E210" s="11">
        <f t="shared" si="17"/>
        <v>3861580</v>
      </c>
      <c r="F210" s="11">
        <v>3664858</v>
      </c>
      <c r="G210" s="11">
        <v>1627402.18</v>
      </c>
      <c r="H210" s="11">
        <v>814982.4</v>
      </c>
      <c r="I210" s="11">
        <v>1222473.42</v>
      </c>
      <c r="J210" s="11">
        <v>0</v>
      </c>
      <c r="K210" s="127"/>
      <c r="L210" s="127"/>
      <c r="M210" s="127"/>
      <c r="N210" s="127"/>
      <c r="O210" s="127"/>
      <c r="P210" s="225">
        <v>196722</v>
      </c>
    </row>
    <row r="211" spans="1:16" ht="21">
      <c r="A211" s="31">
        <v>34</v>
      </c>
      <c r="B211" s="1" t="s">
        <v>1411</v>
      </c>
      <c r="C211" s="11">
        <v>178</v>
      </c>
      <c r="D211" s="11">
        <v>178</v>
      </c>
      <c r="E211" s="11">
        <f t="shared" si="17"/>
        <v>6484540</v>
      </c>
      <c r="F211" s="11">
        <v>6484540</v>
      </c>
      <c r="G211" s="11">
        <v>2879498.88</v>
      </c>
      <c r="H211" s="11">
        <v>1442016.44</v>
      </c>
      <c r="I211" s="11">
        <v>2163024.68</v>
      </c>
      <c r="J211" s="11">
        <v>0</v>
      </c>
      <c r="K211" s="127"/>
      <c r="L211" s="127"/>
      <c r="M211" s="127"/>
      <c r="N211" s="127"/>
      <c r="O211" s="127"/>
      <c r="P211" s="225">
        <v>0</v>
      </c>
    </row>
    <row r="212" spans="1:16" ht="21">
      <c r="A212" s="98">
        <v>35</v>
      </c>
      <c r="B212" s="1" t="s">
        <v>2258</v>
      </c>
      <c r="C212" s="11">
        <v>452.4</v>
      </c>
      <c r="D212" s="11">
        <v>461.1</v>
      </c>
      <c r="E212" s="11">
        <f t="shared" si="17"/>
        <v>16480932</v>
      </c>
      <c r="F212" s="11">
        <v>16169971.02</v>
      </c>
      <c r="G212" s="11">
        <v>7180372.62</v>
      </c>
      <c r="H212" s="11">
        <v>3595839.36</v>
      </c>
      <c r="I212" s="11">
        <v>5393759.04</v>
      </c>
      <c r="J212" s="11">
        <v>0</v>
      </c>
      <c r="K212" s="127"/>
      <c r="L212" s="127"/>
      <c r="M212" s="127"/>
      <c r="N212" s="127"/>
      <c r="O212" s="127"/>
      <c r="P212" s="225">
        <v>310960.98</v>
      </c>
    </row>
    <row r="213" spans="1:16" ht="16.5" customHeight="1">
      <c r="A213" s="98"/>
      <c r="B213" s="29" t="s">
        <v>202</v>
      </c>
      <c r="C213" s="11"/>
      <c r="D213" s="11"/>
      <c r="E213" s="11"/>
      <c r="F213" s="11"/>
      <c r="G213" s="11"/>
      <c r="H213" s="11"/>
      <c r="I213" s="11"/>
      <c r="J213" s="11"/>
      <c r="K213" s="127"/>
      <c r="L213" s="127"/>
      <c r="M213" s="127"/>
      <c r="N213" s="127"/>
      <c r="O213" s="127"/>
      <c r="P213" s="225"/>
    </row>
    <row r="214" spans="1:17" s="101" customFormat="1" ht="21">
      <c r="A214" s="98">
        <v>36</v>
      </c>
      <c r="B214" s="30" t="s">
        <v>181</v>
      </c>
      <c r="C214" s="11">
        <v>2650.83</v>
      </c>
      <c r="D214" s="11">
        <v>3323.6</v>
      </c>
      <c r="E214" s="11">
        <f t="shared" si="17"/>
        <v>121078748</v>
      </c>
      <c r="F214" s="11">
        <v>96569736.89999999</v>
      </c>
      <c r="G214" s="11">
        <v>42882370.88999999</v>
      </c>
      <c r="H214" s="11">
        <v>21474946.39</v>
      </c>
      <c r="I214" s="11">
        <v>32212419.62</v>
      </c>
      <c r="J214" s="11">
        <v>0</v>
      </c>
      <c r="K214" s="136"/>
      <c r="L214" s="136"/>
      <c r="M214" s="136"/>
      <c r="N214" s="136"/>
      <c r="O214" s="136"/>
      <c r="P214" s="225">
        <v>24509011.1</v>
      </c>
      <c r="Q214" s="15"/>
    </row>
    <row r="215" spans="1:16" ht="21">
      <c r="A215" s="98"/>
      <c r="B215" s="29" t="s">
        <v>1707</v>
      </c>
      <c r="C215" s="13">
        <f>C217+C219+C221+C223+C226+C228+C230+C224</f>
        <v>8917.42</v>
      </c>
      <c r="D215" s="13">
        <f aca="true" t="shared" si="18" ref="D215:P215">D217+D219+D221+D223+D226+D228+D230+D224</f>
        <v>9423.26</v>
      </c>
      <c r="E215" s="13">
        <f t="shared" si="18"/>
        <v>332324538.3</v>
      </c>
      <c r="F215" s="13">
        <f t="shared" si="18"/>
        <v>311704551.8</v>
      </c>
      <c r="G215" s="13">
        <f t="shared" si="18"/>
        <v>0</v>
      </c>
      <c r="H215" s="13">
        <f t="shared" si="18"/>
        <v>207730386.28</v>
      </c>
      <c r="I215" s="13">
        <f t="shared" si="18"/>
        <v>103974165.52</v>
      </c>
      <c r="J215" s="13">
        <f t="shared" si="18"/>
        <v>0</v>
      </c>
      <c r="K215" s="13">
        <f t="shared" si="18"/>
        <v>0</v>
      </c>
      <c r="L215" s="13">
        <f t="shared" si="18"/>
        <v>0</v>
      </c>
      <c r="M215" s="13">
        <f t="shared" si="18"/>
        <v>0</v>
      </c>
      <c r="N215" s="13">
        <f t="shared" si="18"/>
        <v>0</v>
      </c>
      <c r="O215" s="13">
        <f t="shared" si="18"/>
        <v>0</v>
      </c>
      <c r="P215" s="13">
        <f t="shared" si="18"/>
        <v>20619986.5</v>
      </c>
    </row>
    <row r="216" spans="1:16" ht="17.25" customHeight="1">
      <c r="A216" s="98"/>
      <c r="B216" s="29" t="s">
        <v>1527</v>
      </c>
      <c r="C216" s="11"/>
      <c r="D216" s="11"/>
      <c r="E216" s="11"/>
      <c r="F216" s="11"/>
      <c r="G216" s="11"/>
      <c r="H216" s="11"/>
      <c r="I216" s="11"/>
      <c r="J216" s="11"/>
      <c r="K216" s="127"/>
      <c r="L216" s="127"/>
      <c r="M216" s="127"/>
      <c r="N216" s="127"/>
      <c r="O216" s="127"/>
      <c r="P216" s="128"/>
    </row>
    <row r="217" spans="1:16" ht="10.5">
      <c r="A217" s="98">
        <v>1</v>
      </c>
      <c r="B217" s="30" t="s">
        <v>2215</v>
      </c>
      <c r="C217" s="11">
        <v>1934.35</v>
      </c>
      <c r="D217" s="11">
        <v>2166.47</v>
      </c>
      <c r="E217" s="11">
        <f t="shared" si="17"/>
        <v>78924502.1</v>
      </c>
      <c r="F217" s="11">
        <v>70468370.5</v>
      </c>
      <c r="G217" s="11">
        <v>0</v>
      </c>
      <c r="H217" s="11">
        <v>46962489.77000001</v>
      </c>
      <c r="I217" s="11">
        <v>23505880.729999997</v>
      </c>
      <c r="J217" s="11">
        <v>0</v>
      </c>
      <c r="K217" s="127"/>
      <c r="L217" s="127"/>
      <c r="M217" s="127"/>
      <c r="N217" s="127"/>
      <c r="O217" s="127"/>
      <c r="P217" s="128">
        <v>8456131.6</v>
      </c>
    </row>
    <row r="218" spans="1:16" ht="24" customHeight="1">
      <c r="A218" s="6"/>
      <c r="B218" s="29" t="s">
        <v>854</v>
      </c>
      <c r="C218" s="11"/>
      <c r="D218" s="11"/>
      <c r="E218" s="11"/>
      <c r="F218" s="11"/>
      <c r="G218" s="11"/>
      <c r="H218" s="11"/>
      <c r="I218" s="11"/>
      <c r="J218" s="11"/>
      <c r="K218" s="127"/>
      <c r="L218" s="127"/>
      <c r="M218" s="127"/>
      <c r="N218" s="127"/>
      <c r="O218" s="127"/>
      <c r="P218" s="128"/>
    </row>
    <row r="219" spans="1:17" s="89" customFormat="1" ht="21">
      <c r="A219" s="31">
        <v>2</v>
      </c>
      <c r="B219" s="1" t="s">
        <v>2146</v>
      </c>
      <c r="C219" s="11">
        <v>291.9</v>
      </c>
      <c r="D219" s="11">
        <v>291.9</v>
      </c>
      <c r="E219" s="11">
        <f t="shared" si="17"/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/>
      <c r="L219" s="11"/>
      <c r="M219" s="11"/>
      <c r="N219" s="11"/>
      <c r="O219" s="11"/>
      <c r="P219" s="11">
        <v>0</v>
      </c>
      <c r="Q219" s="15"/>
    </row>
    <row r="220" spans="1:16" ht="17.25" customHeight="1">
      <c r="A220" s="98"/>
      <c r="B220" s="29" t="s">
        <v>133</v>
      </c>
      <c r="C220" s="11"/>
      <c r="D220" s="11"/>
      <c r="E220" s="11"/>
      <c r="F220" s="11"/>
      <c r="G220" s="11"/>
      <c r="H220" s="11"/>
      <c r="I220" s="11"/>
      <c r="J220" s="11"/>
      <c r="K220" s="127"/>
      <c r="L220" s="127"/>
      <c r="M220" s="127"/>
      <c r="N220" s="127"/>
      <c r="O220" s="127"/>
      <c r="P220" s="128"/>
    </row>
    <row r="221" spans="1:16" ht="21">
      <c r="A221" s="98">
        <v>3</v>
      </c>
      <c r="B221" s="30" t="s">
        <v>2316</v>
      </c>
      <c r="C221" s="11">
        <v>1026.79</v>
      </c>
      <c r="D221" s="11">
        <v>1053.63</v>
      </c>
      <c r="E221" s="11">
        <f t="shared" si="17"/>
        <v>38383740.900000006</v>
      </c>
      <c r="F221" s="11">
        <v>37405959.7</v>
      </c>
      <c r="G221" s="11">
        <v>0</v>
      </c>
      <c r="H221" s="11">
        <v>24928588.35</v>
      </c>
      <c r="I221" s="11">
        <v>12477371.35</v>
      </c>
      <c r="J221" s="11">
        <v>0</v>
      </c>
      <c r="K221" s="127"/>
      <c r="L221" s="127"/>
      <c r="M221" s="127"/>
      <c r="N221" s="127"/>
      <c r="O221" s="127"/>
      <c r="P221" s="128">
        <v>977781.2</v>
      </c>
    </row>
    <row r="222" spans="1:16" ht="17.25" customHeight="1">
      <c r="A222" s="98"/>
      <c r="B222" s="29" t="s">
        <v>132</v>
      </c>
      <c r="C222" s="11"/>
      <c r="D222" s="11"/>
      <c r="E222" s="11"/>
      <c r="F222" s="11"/>
      <c r="G222" s="11"/>
      <c r="H222" s="11"/>
      <c r="I222" s="11"/>
      <c r="J222" s="11"/>
      <c r="K222" s="127"/>
      <c r="L222" s="127"/>
      <c r="M222" s="127"/>
      <c r="N222" s="127"/>
      <c r="O222" s="127"/>
      <c r="P222" s="128"/>
    </row>
    <row r="223" spans="1:16" ht="21">
      <c r="A223" s="98">
        <v>4</v>
      </c>
      <c r="B223" s="30" t="s">
        <v>842</v>
      </c>
      <c r="C223" s="11">
        <v>349.42</v>
      </c>
      <c r="D223" s="11">
        <v>413.4</v>
      </c>
      <c r="E223" s="11">
        <f t="shared" si="17"/>
        <v>17252397</v>
      </c>
      <c r="F223" s="11">
        <v>12729370.599999998</v>
      </c>
      <c r="G223" s="11">
        <v>0</v>
      </c>
      <c r="H223" s="11">
        <v>8483280.259999998</v>
      </c>
      <c r="I223" s="11">
        <v>4246090.34</v>
      </c>
      <c r="J223" s="11">
        <v>0</v>
      </c>
      <c r="K223" s="127"/>
      <c r="L223" s="127"/>
      <c r="M223" s="127"/>
      <c r="N223" s="127"/>
      <c r="O223" s="127"/>
      <c r="P223" s="128">
        <v>4523026.4</v>
      </c>
    </row>
    <row r="224" spans="1:16" ht="21">
      <c r="A224" s="98">
        <v>5</v>
      </c>
      <c r="B224" s="87" t="s">
        <v>1894</v>
      </c>
      <c r="C224" s="11">
        <v>69.26</v>
      </c>
      <c r="D224" s="11">
        <v>69.26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27"/>
      <c r="L224" s="127"/>
      <c r="M224" s="127"/>
      <c r="N224" s="127"/>
      <c r="O224" s="127"/>
      <c r="P224" s="128">
        <v>0</v>
      </c>
    </row>
    <row r="225" spans="1:16" ht="17.25" customHeight="1">
      <c r="A225" s="98"/>
      <c r="B225" s="29" t="s">
        <v>1973</v>
      </c>
      <c r="C225" s="11"/>
      <c r="D225" s="11"/>
      <c r="E225" s="11"/>
      <c r="F225" s="11"/>
      <c r="G225" s="11"/>
      <c r="H225" s="11"/>
      <c r="I225" s="11"/>
      <c r="J225" s="11"/>
      <c r="K225" s="127"/>
      <c r="L225" s="127"/>
      <c r="M225" s="127"/>
      <c r="N225" s="127"/>
      <c r="O225" s="127"/>
      <c r="P225" s="128"/>
    </row>
    <row r="226" spans="1:16" ht="21">
      <c r="A226" s="98">
        <v>6</v>
      </c>
      <c r="B226" s="30" t="s">
        <v>1974</v>
      </c>
      <c r="C226" s="11">
        <v>1806.3</v>
      </c>
      <c r="D226" s="11">
        <v>1806.3</v>
      </c>
      <c r="E226" s="11">
        <f t="shared" si="17"/>
        <v>65803509</v>
      </c>
      <c r="F226" s="11">
        <v>65803509</v>
      </c>
      <c r="G226" s="11">
        <v>0</v>
      </c>
      <c r="H226" s="11">
        <v>43853669.33</v>
      </c>
      <c r="I226" s="11">
        <v>21949839.669999998</v>
      </c>
      <c r="J226" s="11">
        <v>0</v>
      </c>
      <c r="K226" s="127"/>
      <c r="L226" s="127"/>
      <c r="M226" s="127"/>
      <c r="N226" s="127"/>
      <c r="O226" s="127"/>
      <c r="P226" s="128">
        <v>0</v>
      </c>
    </row>
    <row r="227" spans="1:16" ht="17.25" customHeight="1">
      <c r="A227" s="6"/>
      <c r="B227" s="29" t="s">
        <v>1437</v>
      </c>
      <c r="C227" s="71"/>
      <c r="D227" s="71"/>
      <c r="E227" s="11"/>
      <c r="F227" s="11"/>
      <c r="G227" s="11"/>
      <c r="H227" s="11"/>
      <c r="I227" s="11"/>
      <c r="J227" s="11"/>
      <c r="K227" s="127"/>
      <c r="L227" s="127"/>
      <c r="M227" s="127"/>
      <c r="N227" s="127"/>
      <c r="O227" s="127"/>
      <c r="P227" s="128"/>
    </row>
    <row r="228" spans="1:16" ht="21">
      <c r="A228" s="6" t="s">
        <v>1518</v>
      </c>
      <c r="B228" s="30" t="s">
        <v>1902</v>
      </c>
      <c r="C228" s="11">
        <v>1832.61</v>
      </c>
      <c r="D228" s="11">
        <v>2015.51</v>
      </c>
      <c r="E228" s="11">
        <f t="shared" si="17"/>
        <v>73425029.3</v>
      </c>
      <c r="F228" s="11">
        <v>66761982.3</v>
      </c>
      <c r="G228" s="11">
        <v>0</v>
      </c>
      <c r="H228" s="11">
        <v>44492428.13999999</v>
      </c>
      <c r="I228" s="11">
        <v>22269554.16</v>
      </c>
      <c r="J228" s="11">
        <v>0</v>
      </c>
      <c r="K228" s="127"/>
      <c r="L228" s="127"/>
      <c r="M228" s="127"/>
      <c r="N228" s="127"/>
      <c r="O228" s="127"/>
      <c r="P228" s="128">
        <v>6663047</v>
      </c>
    </row>
    <row r="229" spans="1:16" ht="17.25" customHeight="1">
      <c r="A229" s="98"/>
      <c r="B229" s="29" t="s">
        <v>1422</v>
      </c>
      <c r="C229" s="71"/>
      <c r="D229" s="71"/>
      <c r="E229" s="11"/>
      <c r="F229" s="11"/>
      <c r="G229" s="11"/>
      <c r="H229" s="11"/>
      <c r="I229" s="11"/>
      <c r="J229" s="11"/>
      <c r="K229" s="127"/>
      <c r="L229" s="127"/>
      <c r="M229" s="127"/>
      <c r="N229" s="127"/>
      <c r="O229" s="127"/>
      <c r="P229" s="128"/>
    </row>
    <row r="230" spans="1:16" ht="21">
      <c r="A230" s="98">
        <v>8</v>
      </c>
      <c r="B230" s="1" t="s">
        <v>1423</v>
      </c>
      <c r="C230" s="11">
        <v>1606.79</v>
      </c>
      <c r="D230" s="11">
        <v>1606.79</v>
      </c>
      <c r="E230" s="11">
        <f>F230+P230</f>
        <v>58535359.99999999</v>
      </c>
      <c r="F230" s="11">
        <v>58535359.699999996</v>
      </c>
      <c r="G230" s="11">
        <v>0</v>
      </c>
      <c r="H230" s="11">
        <v>39009930.43</v>
      </c>
      <c r="I230" s="11">
        <v>19525429.27</v>
      </c>
      <c r="J230" s="11">
        <v>0</v>
      </c>
      <c r="K230" s="127"/>
      <c r="L230" s="127"/>
      <c r="M230" s="127"/>
      <c r="N230" s="127"/>
      <c r="O230" s="127"/>
      <c r="P230" s="128">
        <v>0.3</v>
      </c>
    </row>
    <row r="231" spans="1:16" ht="21">
      <c r="A231" s="98"/>
      <c r="B231" s="53" t="s">
        <v>2104</v>
      </c>
      <c r="C231" s="13">
        <f>C232+C277</f>
        <v>47211.35</v>
      </c>
      <c r="D231" s="13">
        <f aca="true" t="shared" si="19" ref="D231:P231">D232+D277</f>
        <v>47211.049999999996</v>
      </c>
      <c r="E231" s="13">
        <f t="shared" si="19"/>
        <v>1709395782.5</v>
      </c>
      <c r="F231" s="13">
        <f t="shared" si="19"/>
        <v>1709395782.5</v>
      </c>
      <c r="G231" s="13">
        <f t="shared" si="19"/>
        <v>735954363.66</v>
      </c>
      <c r="H231" s="13">
        <f t="shared" si="19"/>
        <v>431195636.464</v>
      </c>
      <c r="I231" s="13">
        <f t="shared" si="19"/>
        <v>542245782.3759999</v>
      </c>
      <c r="J231" s="13">
        <f t="shared" si="19"/>
        <v>0</v>
      </c>
      <c r="K231" s="13" t="e">
        <f t="shared" si="19"/>
        <v>#REF!</v>
      </c>
      <c r="L231" s="13" t="e">
        <f t="shared" si="19"/>
        <v>#REF!</v>
      </c>
      <c r="M231" s="13" t="e">
        <f t="shared" si="19"/>
        <v>#REF!</v>
      </c>
      <c r="N231" s="13" t="e">
        <f t="shared" si="19"/>
        <v>#REF!</v>
      </c>
      <c r="O231" s="13" t="e">
        <f t="shared" si="19"/>
        <v>#REF!</v>
      </c>
      <c r="P231" s="13">
        <f t="shared" si="19"/>
        <v>0</v>
      </c>
    </row>
    <row r="232" spans="1:16" ht="31.5">
      <c r="A232" s="98"/>
      <c r="B232" s="53" t="s">
        <v>1504</v>
      </c>
      <c r="C232" s="13">
        <f>C234+C236+C238+C239+C240+C241+C243+C244+C245+C246+C249+C250+C251+C253+C254+C255+C256+C257+C258+C260+C262+C263+C265+C267+C269+C270+C272+C273+C274+C276+C247</f>
        <v>42863.38</v>
      </c>
      <c r="D232" s="13">
        <f aca="true" t="shared" si="20" ref="D232:O232">D234+D236+D238+D239+D240+D241+D243+D244+D245+D246+D249+D250+D251+D253+D254+D255+D256+D257+D258+D260+D262+D263+D265+D267+D269+D270+D272+D273+D274+D276+D247</f>
        <v>42863.079999999994</v>
      </c>
      <c r="E232" s="13">
        <f t="shared" si="20"/>
        <v>1561512933.4</v>
      </c>
      <c r="F232" s="13">
        <f t="shared" si="20"/>
        <v>1561512933.4</v>
      </c>
      <c r="G232" s="13">
        <f t="shared" si="20"/>
        <v>735954363.66</v>
      </c>
      <c r="H232" s="13">
        <f t="shared" si="20"/>
        <v>330223427.904</v>
      </c>
      <c r="I232" s="13">
        <f t="shared" si="20"/>
        <v>495335141.8359999</v>
      </c>
      <c r="J232" s="13">
        <f t="shared" si="20"/>
        <v>0</v>
      </c>
      <c r="K232" s="13" t="e">
        <f t="shared" si="20"/>
        <v>#REF!</v>
      </c>
      <c r="L232" s="13" t="e">
        <f t="shared" si="20"/>
        <v>#REF!</v>
      </c>
      <c r="M232" s="13" t="e">
        <f t="shared" si="20"/>
        <v>#REF!</v>
      </c>
      <c r="N232" s="13" t="e">
        <f t="shared" si="20"/>
        <v>#REF!</v>
      </c>
      <c r="O232" s="13" t="e">
        <f t="shared" si="20"/>
        <v>#REF!</v>
      </c>
      <c r="P232" s="13">
        <f>P234+P236+P238+P239+P240+P241+P243+P244+P245+P246+P249+P250+P251+P253+P254+P255+P256+P257+P258+P260+P262+P263+P265+P267+P269+P270+P272+P273+P274+P276+P247</f>
        <v>0</v>
      </c>
    </row>
    <row r="233" spans="1:16" ht="21.75" customHeight="1">
      <c r="A233" s="99"/>
      <c r="B233" s="29" t="s">
        <v>1527</v>
      </c>
      <c r="C233" s="11"/>
      <c r="D233" s="11"/>
      <c r="E233" s="11"/>
      <c r="F233" s="11"/>
      <c r="G233" s="13"/>
      <c r="H233" s="13"/>
      <c r="I233" s="13"/>
      <c r="J233" s="11"/>
      <c r="K233" s="127"/>
      <c r="L233" s="127"/>
      <c r="M233" s="127"/>
      <c r="N233" s="127"/>
      <c r="O233" s="127"/>
      <c r="P233" s="128"/>
    </row>
    <row r="234" spans="1:17" s="14" customFormat="1" ht="21">
      <c r="A234" s="99">
        <v>1</v>
      </c>
      <c r="B234" s="1" t="s">
        <v>1469</v>
      </c>
      <c r="C234" s="11">
        <v>1856.24</v>
      </c>
      <c r="D234" s="11">
        <v>1856.24</v>
      </c>
      <c r="E234" s="11">
        <f aca="true" t="shared" si="21" ref="E234:E291">F234+P234</f>
        <v>67622823.2</v>
      </c>
      <c r="F234" s="11">
        <v>67622823.2</v>
      </c>
      <c r="G234" s="11">
        <v>31871213.330000006</v>
      </c>
      <c r="H234" s="11">
        <v>14300643.949999997</v>
      </c>
      <c r="I234" s="11">
        <v>21450965.92</v>
      </c>
      <c r="J234" s="11">
        <v>0</v>
      </c>
      <c r="K234" s="127"/>
      <c r="L234" s="127"/>
      <c r="M234" s="127"/>
      <c r="N234" s="127"/>
      <c r="O234" s="127"/>
      <c r="P234" s="128">
        <v>0</v>
      </c>
      <c r="Q234" s="15"/>
    </row>
    <row r="235" spans="1:17" s="14" customFormat="1" ht="10.5">
      <c r="A235" s="6"/>
      <c r="B235" s="29" t="s">
        <v>24</v>
      </c>
      <c r="C235" s="11"/>
      <c r="D235" s="11"/>
      <c r="E235" s="11"/>
      <c r="F235" s="11"/>
      <c r="G235" s="11"/>
      <c r="H235" s="11"/>
      <c r="I235" s="11"/>
      <c r="J235" s="11"/>
      <c r="K235" s="127"/>
      <c r="L235" s="127"/>
      <c r="M235" s="127"/>
      <c r="N235" s="127"/>
      <c r="O235" s="127"/>
      <c r="P235" s="128"/>
      <c r="Q235" s="15"/>
    </row>
    <row r="236" spans="1:16" ht="21">
      <c r="A236" s="99">
        <v>2</v>
      </c>
      <c r="B236" s="1" t="s">
        <v>2278</v>
      </c>
      <c r="C236" s="11">
        <v>186.9</v>
      </c>
      <c r="D236" s="11">
        <v>186.6</v>
      </c>
      <c r="E236" s="11">
        <f t="shared" si="21"/>
        <v>6808767</v>
      </c>
      <c r="F236" s="11">
        <v>6808767</v>
      </c>
      <c r="G236" s="11">
        <v>3209029.96</v>
      </c>
      <c r="H236" s="11">
        <v>1439894.82</v>
      </c>
      <c r="I236" s="11">
        <v>2159842.22</v>
      </c>
      <c r="J236" s="11">
        <v>0</v>
      </c>
      <c r="K236" s="127"/>
      <c r="L236" s="127"/>
      <c r="M236" s="127"/>
      <c r="N236" s="127"/>
      <c r="O236" s="127"/>
      <c r="P236" s="128">
        <v>0</v>
      </c>
    </row>
    <row r="237" spans="1:16" ht="24" customHeight="1">
      <c r="A237" s="98"/>
      <c r="B237" s="29" t="s">
        <v>25</v>
      </c>
      <c r="C237" s="11"/>
      <c r="D237" s="11"/>
      <c r="E237" s="11"/>
      <c r="F237" s="11"/>
      <c r="G237" s="11"/>
      <c r="H237" s="11"/>
      <c r="I237" s="11"/>
      <c r="J237" s="11"/>
      <c r="K237" s="127"/>
      <c r="L237" s="127"/>
      <c r="M237" s="127"/>
      <c r="N237" s="127"/>
      <c r="O237" s="127"/>
      <c r="P237" s="128"/>
    </row>
    <row r="238" spans="1:16" ht="21">
      <c r="A238" s="98">
        <v>3</v>
      </c>
      <c r="B238" s="30" t="s">
        <v>567</v>
      </c>
      <c r="C238" s="11">
        <v>112.8</v>
      </c>
      <c r="D238" s="11">
        <v>112.8</v>
      </c>
      <c r="E238" s="11">
        <f t="shared" si="21"/>
        <v>4109304</v>
      </c>
      <c r="F238" s="11">
        <v>4109304</v>
      </c>
      <c r="G238" s="11">
        <v>1936750.02</v>
      </c>
      <c r="H238" s="11">
        <v>869021.59</v>
      </c>
      <c r="I238" s="11">
        <v>1303532.39</v>
      </c>
      <c r="J238" s="11">
        <v>0</v>
      </c>
      <c r="K238" s="127"/>
      <c r="L238" s="127"/>
      <c r="M238" s="127"/>
      <c r="N238" s="127"/>
      <c r="O238" s="127"/>
      <c r="P238" s="128">
        <v>0</v>
      </c>
    </row>
    <row r="239" spans="1:16" ht="21">
      <c r="A239" s="31">
        <v>4</v>
      </c>
      <c r="B239" s="30" t="s">
        <v>2001</v>
      </c>
      <c r="C239" s="11">
        <v>12150.7</v>
      </c>
      <c r="D239" s="11">
        <v>12150.7</v>
      </c>
      <c r="E239" s="11">
        <f t="shared" si="21"/>
        <v>442650001</v>
      </c>
      <c r="F239" s="11">
        <v>442650001</v>
      </c>
      <c r="G239" s="11">
        <v>208624720.82999995</v>
      </c>
      <c r="H239" s="11">
        <v>93610112.064</v>
      </c>
      <c r="I239" s="11">
        <v>140415168.106</v>
      </c>
      <c r="J239" s="11">
        <v>0</v>
      </c>
      <c r="K239" s="127"/>
      <c r="L239" s="127"/>
      <c r="M239" s="127"/>
      <c r="N239" s="127"/>
      <c r="O239" s="127"/>
      <c r="P239" s="128">
        <v>0</v>
      </c>
    </row>
    <row r="240" spans="1:16" ht="21">
      <c r="A240" s="99">
        <v>5</v>
      </c>
      <c r="B240" s="6" t="s">
        <v>1356</v>
      </c>
      <c r="C240" s="11">
        <v>3959.9</v>
      </c>
      <c r="D240" s="11">
        <v>3959.9</v>
      </c>
      <c r="E240" s="11">
        <f t="shared" si="21"/>
        <v>144259157</v>
      </c>
      <c r="F240" s="11">
        <v>144259157</v>
      </c>
      <c r="G240" s="11">
        <v>67990571.08000001</v>
      </c>
      <c r="H240" s="11">
        <v>30507434.37</v>
      </c>
      <c r="I240" s="11">
        <v>45761151.550000004</v>
      </c>
      <c r="J240" s="11">
        <v>0</v>
      </c>
      <c r="K240" s="127"/>
      <c r="L240" s="127"/>
      <c r="M240" s="127"/>
      <c r="N240" s="127"/>
      <c r="O240" s="127"/>
      <c r="P240" s="128">
        <v>0</v>
      </c>
    </row>
    <row r="241" spans="1:16" ht="21">
      <c r="A241" s="99">
        <v>6</v>
      </c>
      <c r="B241" s="30" t="s">
        <v>2221</v>
      </c>
      <c r="C241" s="11">
        <v>2226.6</v>
      </c>
      <c r="D241" s="11">
        <v>2226.6</v>
      </c>
      <c r="E241" s="11">
        <f t="shared" si="21"/>
        <v>81115038</v>
      </c>
      <c r="F241" s="11">
        <v>81115038</v>
      </c>
      <c r="G241" s="11">
        <v>38230209.239999995</v>
      </c>
      <c r="H241" s="11">
        <v>17153931.500000004</v>
      </c>
      <c r="I241" s="11">
        <v>25730897.259999998</v>
      </c>
      <c r="J241" s="11">
        <v>0</v>
      </c>
      <c r="K241" s="127"/>
      <c r="L241" s="127"/>
      <c r="M241" s="127"/>
      <c r="N241" s="127"/>
      <c r="O241" s="127"/>
      <c r="P241" s="128">
        <v>0</v>
      </c>
    </row>
    <row r="242" spans="1:16" ht="21.75" customHeight="1">
      <c r="A242" s="99"/>
      <c r="B242" s="53" t="s">
        <v>854</v>
      </c>
      <c r="C242" s="11"/>
      <c r="D242" s="11"/>
      <c r="E242" s="11"/>
      <c r="F242" s="11"/>
      <c r="G242" s="11"/>
      <c r="H242" s="11"/>
      <c r="I242" s="11"/>
      <c r="J242" s="11"/>
      <c r="K242" s="127"/>
      <c r="L242" s="127"/>
      <c r="M242" s="127"/>
      <c r="N242" s="127"/>
      <c r="O242" s="127"/>
      <c r="P242" s="128"/>
    </row>
    <row r="243" spans="1:17" s="89" customFormat="1" ht="21">
      <c r="A243" s="100">
        <v>7</v>
      </c>
      <c r="B243" s="1" t="s">
        <v>1413</v>
      </c>
      <c r="C243" s="11">
        <v>105.5</v>
      </c>
      <c r="D243" s="11">
        <v>105.5</v>
      </c>
      <c r="E243" s="11">
        <f t="shared" si="21"/>
        <v>3843365</v>
      </c>
      <c r="F243" s="11">
        <v>3843365</v>
      </c>
      <c r="G243" s="11">
        <v>1811410.71</v>
      </c>
      <c r="H243" s="11">
        <v>812781.72</v>
      </c>
      <c r="I243" s="11">
        <v>1219172.57</v>
      </c>
      <c r="J243" s="11">
        <v>0</v>
      </c>
      <c r="K243" s="11" t="e">
        <f>SUM(#REF!)</f>
        <v>#REF!</v>
      </c>
      <c r="L243" s="11" t="e">
        <f>SUM(#REF!)</f>
        <v>#REF!</v>
      </c>
      <c r="M243" s="11" t="e">
        <f>SUM(#REF!)</f>
        <v>#REF!</v>
      </c>
      <c r="N243" s="11" t="e">
        <f>SUM(#REF!)</f>
        <v>#REF!</v>
      </c>
      <c r="O243" s="11" t="e">
        <f>SUM(#REF!)</f>
        <v>#REF!</v>
      </c>
      <c r="P243" s="128">
        <v>0</v>
      </c>
      <c r="Q243" s="15"/>
    </row>
    <row r="244" spans="1:16" ht="21">
      <c r="A244" s="99">
        <v>8</v>
      </c>
      <c r="B244" s="6" t="s">
        <v>1379</v>
      </c>
      <c r="C244" s="11">
        <v>434.8</v>
      </c>
      <c r="D244" s="11">
        <v>434.8</v>
      </c>
      <c r="E244" s="11">
        <f t="shared" si="21"/>
        <v>15839764</v>
      </c>
      <c r="F244" s="11">
        <v>15839764</v>
      </c>
      <c r="G244" s="11">
        <v>7465415.87</v>
      </c>
      <c r="H244" s="11">
        <v>3349739.25</v>
      </c>
      <c r="I244" s="11">
        <v>5024608.88</v>
      </c>
      <c r="J244" s="11">
        <v>0</v>
      </c>
      <c r="K244" s="127"/>
      <c r="L244" s="127"/>
      <c r="M244" s="127"/>
      <c r="N244" s="127"/>
      <c r="O244" s="127"/>
      <c r="P244" s="128">
        <v>0</v>
      </c>
    </row>
    <row r="245" spans="1:17" s="89" customFormat="1" ht="21">
      <c r="A245" s="98">
        <v>9</v>
      </c>
      <c r="B245" s="30" t="s">
        <v>240</v>
      </c>
      <c r="C245" s="11">
        <v>2766.61</v>
      </c>
      <c r="D245" s="11">
        <v>2766.61</v>
      </c>
      <c r="E245" s="11">
        <f t="shared" si="21"/>
        <v>100787602.3</v>
      </c>
      <c r="F245" s="11">
        <v>100787602.3</v>
      </c>
      <c r="G245" s="11">
        <v>47502056.58</v>
      </c>
      <c r="H245" s="11">
        <v>21314218.29</v>
      </c>
      <c r="I245" s="11">
        <v>31971327.43</v>
      </c>
      <c r="J245" s="11">
        <v>0</v>
      </c>
      <c r="K245" s="133"/>
      <c r="L245" s="133"/>
      <c r="M245" s="133"/>
      <c r="N245" s="133"/>
      <c r="O245" s="133"/>
      <c r="P245" s="128">
        <v>0</v>
      </c>
      <c r="Q245" s="15"/>
    </row>
    <row r="246" spans="1:16" ht="21">
      <c r="A246" s="31">
        <v>10</v>
      </c>
      <c r="B246" s="6" t="s">
        <v>1099</v>
      </c>
      <c r="C246" s="11">
        <v>455.7</v>
      </c>
      <c r="D246" s="11">
        <v>455.7</v>
      </c>
      <c r="E246" s="11">
        <f t="shared" si="21"/>
        <v>16601151</v>
      </c>
      <c r="F246" s="11">
        <v>16601151</v>
      </c>
      <c r="G246" s="11">
        <v>7824264.0600000005</v>
      </c>
      <c r="H246" s="11">
        <v>3510754.78</v>
      </c>
      <c r="I246" s="11">
        <v>5266132.16</v>
      </c>
      <c r="J246" s="11">
        <v>0</v>
      </c>
      <c r="K246" s="127"/>
      <c r="L246" s="127"/>
      <c r="M246" s="127"/>
      <c r="N246" s="127"/>
      <c r="O246" s="127"/>
      <c r="P246" s="128">
        <v>0</v>
      </c>
    </row>
    <row r="247" spans="1:16" ht="21">
      <c r="A247" s="31">
        <v>11</v>
      </c>
      <c r="B247" s="1" t="s">
        <v>1471</v>
      </c>
      <c r="C247" s="11">
        <v>1718.9</v>
      </c>
      <c r="D247" s="11">
        <v>1718.9</v>
      </c>
      <c r="E247" s="11">
        <f t="shared" si="21"/>
        <v>62619527</v>
      </c>
      <c r="F247" s="11">
        <v>62619527</v>
      </c>
      <c r="G247" s="11">
        <v>29513117.16</v>
      </c>
      <c r="H247" s="11">
        <v>13242563.94</v>
      </c>
      <c r="I247" s="11">
        <v>19863845.9</v>
      </c>
      <c r="J247" s="11">
        <v>0</v>
      </c>
      <c r="K247" s="127"/>
      <c r="L247" s="127"/>
      <c r="M247" s="127"/>
      <c r="N247" s="127"/>
      <c r="O247" s="127"/>
      <c r="P247" s="128">
        <v>0</v>
      </c>
    </row>
    <row r="248" spans="1:16" ht="18.75" customHeight="1">
      <c r="A248" s="98"/>
      <c r="B248" s="29" t="s">
        <v>133</v>
      </c>
      <c r="C248" s="11"/>
      <c r="D248" s="11"/>
      <c r="E248" s="11"/>
      <c r="F248" s="11"/>
      <c r="G248" s="11"/>
      <c r="H248" s="11"/>
      <c r="I248" s="11"/>
      <c r="J248" s="11"/>
      <c r="K248" s="127"/>
      <c r="L248" s="127"/>
      <c r="M248" s="127"/>
      <c r="N248" s="127"/>
      <c r="O248" s="127"/>
      <c r="P248" s="128"/>
    </row>
    <row r="249" spans="1:17" s="14" customFormat="1" ht="21">
      <c r="A249" s="99">
        <v>12</v>
      </c>
      <c r="B249" s="1" t="s">
        <v>2263</v>
      </c>
      <c r="C249" s="11">
        <v>120.79</v>
      </c>
      <c r="D249" s="11">
        <v>120.79</v>
      </c>
      <c r="E249" s="11">
        <f t="shared" si="21"/>
        <v>4400379.7</v>
      </c>
      <c r="F249" s="11">
        <v>4400379.7</v>
      </c>
      <c r="G249" s="11">
        <v>2073936.48</v>
      </c>
      <c r="H249" s="11">
        <v>930577.29</v>
      </c>
      <c r="I249" s="11">
        <v>1395865.93</v>
      </c>
      <c r="J249" s="11">
        <v>0</v>
      </c>
      <c r="K249" s="127"/>
      <c r="L249" s="127"/>
      <c r="M249" s="127"/>
      <c r="N249" s="127"/>
      <c r="O249" s="127"/>
      <c r="P249" s="128">
        <v>0</v>
      </c>
      <c r="Q249" s="15"/>
    </row>
    <row r="250" spans="1:16" ht="21">
      <c r="A250" s="98">
        <v>13</v>
      </c>
      <c r="B250" s="1" t="s">
        <v>2321</v>
      </c>
      <c r="C250" s="11">
        <v>557.77</v>
      </c>
      <c r="D250" s="11">
        <v>557.77</v>
      </c>
      <c r="E250" s="11">
        <f t="shared" si="21"/>
        <v>20319561.1</v>
      </c>
      <c r="F250" s="11">
        <v>20319561.1</v>
      </c>
      <c r="G250" s="11">
        <v>9576782.45</v>
      </c>
      <c r="H250" s="11">
        <v>4297111.46</v>
      </c>
      <c r="I250" s="11">
        <v>6445667.19</v>
      </c>
      <c r="J250" s="11">
        <v>0</v>
      </c>
      <c r="K250" s="127"/>
      <c r="L250" s="127"/>
      <c r="M250" s="127"/>
      <c r="N250" s="127"/>
      <c r="O250" s="127"/>
      <c r="P250" s="128">
        <v>0</v>
      </c>
    </row>
    <row r="251" spans="1:17" s="14" customFormat="1" ht="21">
      <c r="A251" s="98">
        <v>14</v>
      </c>
      <c r="B251" s="30" t="s">
        <v>172</v>
      </c>
      <c r="C251" s="11">
        <v>93.7</v>
      </c>
      <c r="D251" s="11">
        <v>93.7</v>
      </c>
      <c r="E251" s="11">
        <f t="shared" si="21"/>
        <v>3413491</v>
      </c>
      <c r="F251" s="11">
        <v>3413491</v>
      </c>
      <c r="G251" s="11">
        <v>1608807.42</v>
      </c>
      <c r="H251" s="11">
        <v>721873.43</v>
      </c>
      <c r="I251" s="11">
        <v>1082810.15</v>
      </c>
      <c r="J251" s="11">
        <v>0</v>
      </c>
      <c r="K251" s="127"/>
      <c r="L251" s="127"/>
      <c r="M251" s="127"/>
      <c r="N251" s="127"/>
      <c r="O251" s="127"/>
      <c r="P251" s="128">
        <v>0</v>
      </c>
      <c r="Q251" s="15"/>
    </row>
    <row r="252" spans="1:17" s="14" customFormat="1" ht="21.75" customHeight="1">
      <c r="A252" s="98"/>
      <c r="B252" s="29" t="s">
        <v>132</v>
      </c>
      <c r="C252" s="11"/>
      <c r="D252" s="11"/>
      <c r="E252" s="11"/>
      <c r="F252" s="11"/>
      <c r="G252" s="11"/>
      <c r="H252" s="11"/>
      <c r="I252" s="11"/>
      <c r="J252" s="11"/>
      <c r="K252" s="127"/>
      <c r="L252" s="127"/>
      <c r="M252" s="127"/>
      <c r="N252" s="127"/>
      <c r="O252" s="127"/>
      <c r="P252" s="128"/>
      <c r="Q252" s="15"/>
    </row>
    <row r="253" spans="1:17" s="14" customFormat="1" ht="10.5">
      <c r="A253" s="98">
        <v>15</v>
      </c>
      <c r="B253" s="1" t="s">
        <v>1440</v>
      </c>
      <c r="C253" s="11">
        <v>1105.23</v>
      </c>
      <c r="D253" s="11">
        <v>1105.23</v>
      </c>
      <c r="E253" s="11">
        <f t="shared" si="21"/>
        <v>40263528.900000006</v>
      </c>
      <c r="F253" s="11">
        <v>40263528.900000006</v>
      </c>
      <c r="G253" s="11">
        <v>18976544.580000002</v>
      </c>
      <c r="H253" s="11">
        <v>8514793.73</v>
      </c>
      <c r="I253" s="11">
        <v>12772190.590000004</v>
      </c>
      <c r="J253" s="11">
        <v>0</v>
      </c>
      <c r="K253" s="127"/>
      <c r="L253" s="127"/>
      <c r="M253" s="127"/>
      <c r="N253" s="127"/>
      <c r="O253" s="127"/>
      <c r="P253" s="128">
        <v>0</v>
      </c>
      <c r="Q253" s="15"/>
    </row>
    <row r="254" spans="1:17" s="89" customFormat="1" ht="21">
      <c r="A254" s="98">
        <v>16</v>
      </c>
      <c r="B254" s="1" t="s">
        <v>2272</v>
      </c>
      <c r="C254" s="11">
        <v>256.1</v>
      </c>
      <c r="D254" s="11">
        <v>256.1</v>
      </c>
      <c r="E254" s="11">
        <f t="shared" si="21"/>
        <v>9329723</v>
      </c>
      <c r="F254" s="11">
        <v>9329723</v>
      </c>
      <c r="G254" s="11">
        <v>4397178.02</v>
      </c>
      <c r="H254" s="11">
        <v>1973017.99</v>
      </c>
      <c r="I254" s="11">
        <v>2959526.99</v>
      </c>
      <c r="J254" s="11">
        <v>0</v>
      </c>
      <c r="K254" s="133"/>
      <c r="L254" s="133"/>
      <c r="M254" s="133"/>
      <c r="N254" s="133"/>
      <c r="O254" s="133"/>
      <c r="P254" s="128">
        <v>0</v>
      </c>
      <c r="Q254" s="15"/>
    </row>
    <row r="255" spans="1:17" s="93" customFormat="1" ht="21">
      <c r="A255" s="31">
        <v>17</v>
      </c>
      <c r="B255" s="1" t="s">
        <v>1404</v>
      </c>
      <c r="C255" s="71">
        <v>685.4</v>
      </c>
      <c r="D255" s="71">
        <v>685.4</v>
      </c>
      <c r="E255" s="11">
        <f t="shared" si="21"/>
        <v>24969122</v>
      </c>
      <c r="F255" s="71">
        <v>24969122</v>
      </c>
      <c r="G255" s="71">
        <v>11768160.16</v>
      </c>
      <c r="H255" s="71">
        <v>5280384.73</v>
      </c>
      <c r="I255" s="71">
        <v>7920577.109999999</v>
      </c>
      <c r="J255" s="11">
        <v>0</v>
      </c>
      <c r="K255" s="127"/>
      <c r="L255" s="127"/>
      <c r="M255" s="127"/>
      <c r="N255" s="127"/>
      <c r="O255" s="127"/>
      <c r="P255" s="128">
        <v>0</v>
      </c>
      <c r="Q255" s="15"/>
    </row>
    <row r="256" spans="1:16" ht="21">
      <c r="A256" s="99">
        <v>18</v>
      </c>
      <c r="B256" s="1" t="s">
        <v>1555</v>
      </c>
      <c r="C256" s="11">
        <v>313.6</v>
      </c>
      <c r="D256" s="11">
        <v>313.6</v>
      </c>
      <c r="E256" s="11">
        <f t="shared" si="21"/>
        <v>11424448</v>
      </c>
      <c r="F256" s="11">
        <v>11424448</v>
      </c>
      <c r="G256" s="11">
        <v>5384439.779999999</v>
      </c>
      <c r="H256" s="11">
        <v>2416003.28</v>
      </c>
      <c r="I256" s="11">
        <v>3624004.94</v>
      </c>
      <c r="J256" s="11">
        <v>0</v>
      </c>
      <c r="K256" s="127"/>
      <c r="L256" s="127"/>
      <c r="M256" s="127"/>
      <c r="N256" s="127"/>
      <c r="O256" s="127"/>
      <c r="P256" s="128">
        <v>0</v>
      </c>
    </row>
    <row r="257" spans="1:16" ht="21">
      <c r="A257" s="31">
        <v>19</v>
      </c>
      <c r="B257" s="30" t="s">
        <v>1894</v>
      </c>
      <c r="C257" s="11">
        <v>1231.41</v>
      </c>
      <c r="D257" s="11">
        <v>1231.41</v>
      </c>
      <c r="E257" s="11">
        <f t="shared" si="21"/>
        <v>44860266.3</v>
      </c>
      <c r="F257" s="11">
        <v>44860266.3</v>
      </c>
      <c r="G257" s="11">
        <v>21143026.12</v>
      </c>
      <c r="H257" s="11">
        <v>9486896.069999998</v>
      </c>
      <c r="I257" s="11">
        <v>14230344.11</v>
      </c>
      <c r="J257" s="11">
        <v>0</v>
      </c>
      <c r="K257" s="127"/>
      <c r="L257" s="127"/>
      <c r="M257" s="127"/>
      <c r="N257" s="127"/>
      <c r="O257" s="127"/>
      <c r="P257" s="128">
        <v>0</v>
      </c>
    </row>
    <row r="258" spans="1:16" ht="21">
      <c r="A258" s="31">
        <v>20</v>
      </c>
      <c r="B258" s="1" t="s">
        <v>1565</v>
      </c>
      <c r="C258" s="11">
        <v>115</v>
      </c>
      <c r="D258" s="11">
        <v>115</v>
      </c>
      <c r="E258" s="11">
        <f t="shared" si="21"/>
        <v>4189450</v>
      </c>
      <c r="F258" s="11">
        <v>4189450</v>
      </c>
      <c r="G258" s="11">
        <v>1974523.52</v>
      </c>
      <c r="H258" s="11">
        <v>885970.59</v>
      </c>
      <c r="I258" s="11">
        <v>1328955.89</v>
      </c>
      <c r="J258" s="11">
        <v>0</v>
      </c>
      <c r="K258" s="127"/>
      <c r="L258" s="127"/>
      <c r="M258" s="127"/>
      <c r="N258" s="127"/>
      <c r="O258" s="127"/>
      <c r="P258" s="128">
        <v>0</v>
      </c>
    </row>
    <row r="259" spans="1:16" ht="16.5" customHeight="1">
      <c r="A259" s="99"/>
      <c r="B259" s="29" t="s">
        <v>1975</v>
      </c>
      <c r="C259" s="11"/>
      <c r="D259" s="11"/>
      <c r="E259" s="11"/>
      <c r="F259" s="11"/>
      <c r="G259" s="11"/>
      <c r="H259" s="11"/>
      <c r="I259" s="11"/>
      <c r="J259" s="11"/>
      <c r="K259" s="127"/>
      <c r="L259" s="127"/>
      <c r="M259" s="127"/>
      <c r="N259" s="127"/>
      <c r="O259" s="127"/>
      <c r="P259" s="128"/>
    </row>
    <row r="260" spans="1:16" ht="21">
      <c r="A260" s="98">
        <v>21</v>
      </c>
      <c r="B260" s="30" t="s">
        <v>173</v>
      </c>
      <c r="C260" s="11">
        <v>1457.6</v>
      </c>
      <c r="D260" s="11">
        <v>1457.6</v>
      </c>
      <c r="E260" s="11">
        <f t="shared" si="21"/>
        <v>53100368</v>
      </c>
      <c r="F260" s="11">
        <v>53100368</v>
      </c>
      <c r="G260" s="11">
        <v>25026656.33</v>
      </c>
      <c r="H260" s="11">
        <v>11229484.670000002</v>
      </c>
      <c r="I260" s="11">
        <v>16844227.000000004</v>
      </c>
      <c r="J260" s="11">
        <v>0</v>
      </c>
      <c r="K260" s="127"/>
      <c r="L260" s="127"/>
      <c r="M260" s="127"/>
      <c r="N260" s="127"/>
      <c r="O260" s="127"/>
      <c r="P260" s="128">
        <v>0</v>
      </c>
    </row>
    <row r="261" spans="1:16" ht="17.25" customHeight="1">
      <c r="A261" s="99"/>
      <c r="B261" s="29" t="s">
        <v>1991</v>
      </c>
      <c r="C261" s="11"/>
      <c r="D261" s="11"/>
      <c r="E261" s="11"/>
      <c r="F261" s="11"/>
      <c r="G261" s="11"/>
      <c r="H261" s="11"/>
      <c r="I261" s="11"/>
      <c r="J261" s="11"/>
      <c r="K261" s="127"/>
      <c r="L261" s="127"/>
      <c r="M261" s="127"/>
      <c r="N261" s="127"/>
      <c r="O261" s="127"/>
      <c r="P261" s="128"/>
    </row>
    <row r="262" spans="1:17" s="93" customFormat="1" ht="21">
      <c r="A262" s="98">
        <v>22</v>
      </c>
      <c r="B262" s="30" t="s">
        <v>2016</v>
      </c>
      <c r="C262" s="11">
        <v>1981.6</v>
      </c>
      <c r="D262" s="11">
        <v>1981.6</v>
      </c>
      <c r="E262" s="11">
        <f t="shared" si="21"/>
        <v>72189688</v>
      </c>
      <c r="F262" s="11">
        <v>72189688</v>
      </c>
      <c r="G262" s="11">
        <v>34023615.660000004</v>
      </c>
      <c r="H262" s="11">
        <v>15266428.940000001</v>
      </c>
      <c r="I262" s="11">
        <v>22899643.400000006</v>
      </c>
      <c r="J262" s="11">
        <v>0</v>
      </c>
      <c r="K262" s="127"/>
      <c r="L262" s="127"/>
      <c r="M262" s="127"/>
      <c r="N262" s="127"/>
      <c r="O262" s="127"/>
      <c r="P262" s="128">
        <v>0</v>
      </c>
      <c r="Q262" s="15"/>
    </row>
    <row r="263" spans="1:16" ht="21">
      <c r="A263" s="31">
        <v>23</v>
      </c>
      <c r="B263" s="30" t="s">
        <v>1439</v>
      </c>
      <c r="C263" s="11">
        <v>186</v>
      </c>
      <c r="D263" s="11">
        <v>186</v>
      </c>
      <c r="E263" s="11">
        <f t="shared" si="21"/>
        <v>6775980</v>
      </c>
      <c r="F263" s="11">
        <v>6775980</v>
      </c>
      <c r="G263" s="11">
        <v>3193577.17</v>
      </c>
      <c r="H263" s="11">
        <v>1432961.13</v>
      </c>
      <c r="I263" s="11">
        <v>2149441.7</v>
      </c>
      <c r="J263" s="11">
        <v>0</v>
      </c>
      <c r="K263" s="127"/>
      <c r="L263" s="127"/>
      <c r="M263" s="127"/>
      <c r="N263" s="127"/>
      <c r="O263" s="127"/>
      <c r="P263" s="128">
        <v>0</v>
      </c>
    </row>
    <row r="264" spans="1:16" ht="17.25" customHeight="1">
      <c r="A264" s="98"/>
      <c r="B264" s="29" t="s">
        <v>1835</v>
      </c>
      <c r="C264" s="11"/>
      <c r="D264" s="11"/>
      <c r="E264" s="11"/>
      <c r="F264" s="11"/>
      <c r="G264" s="11"/>
      <c r="H264" s="11"/>
      <c r="I264" s="11"/>
      <c r="J264" s="11"/>
      <c r="K264" s="127"/>
      <c r="L264" s="127"/>
      <c r="M264" s="127"/>
      <c r="N264" s="127"/>
      <c r="O264" s="127"/>
      <c r="P264" s="128"/>
    </row>
    <row r="265" spans="1:16" ht="21">
      <c r="A265" s="98">
        <v>24</v>
      </c>
      <c r="B265" s="30" t="s">
        <v>191</v>
      </c>
      <c r="C265" s="11">
        <v>1067.3</v>
      </c>
      <c r="D265" s="11">
        <v>1067.3</v>
      </c>
      <c r="E265" s="11">
        <f t="shared" si="21"/>
        <v>38881739</v>
      </c>
      <c r="F265" s="11">
        <v>38881739</v>
      </c>
      <c r="G265" s="11">
        <v>18325295.21</v>
      </c>
      <c r="H265" s="11">
        <v>8222577.520000001</v>
      </c>
      <c r="I265" s="11">
        <v>12333866.27</v>
      </c>
      <c r="J265" s="11">
        <v>0</v>
      </c>
      <c r="K265" s="127"/>
      <c r="L265" s="127"/>
      <c r="M265" s="127"/>
      <c r="N265" s="127"/>
      <c r="O265" s="127"/>
      <c r="P265" s="128">
        <v>0</v>
      </c>
    </row>
    <row r="266" spans="1:17" s="14" customFormat="1" ht="16.5" customHeight="1">
      <c r="A266" s="31"/>
      <c r="B266" s="29" t="s">
        <v>1973</v>
      </c>
      <c r="C266" s="11"/>
      <c r="D266" s="11"/>
      <c r="E266" s="11"/>
      <c r="F266" s="11"/>
      <c r="G266" s="11"/>
      <c r="H266" s="11"/>
      <c r="I266" s="11"/>
      <c r="J266" s="11"/>
      <c r="K266" s="127"/>
      <c r="L266" s="127"/>
      <c r="M266" s="127"/>
      <c r="N266" s="127"/>
      <c r="O266" s="127"/>
      <c r="P266" s="128"/>
      <c r="Q266" s="15"/>
    </row>
    <row r="267" spans="1:16" ht="21">
      <c r="A267" s="98">
        <v>25</v>
      </c>
      <c r="B267" s="1" t="s">
        <v>1466</v>
      </c>
      <c r="C267" s="11">
        <v>1038.2</v>
      </c>
      <c r="D267" s="11">
        <v>1038.2</v>
      </c>
      <c r="E267" s="11">
        <f t="shared" si="21"/>
        <v>37821626</v>
      </c>
      <c r="F267" s="11">
        <v>37821626</v>
      </c>
      <c r="G267" s="11">
        <v>17825654.92</v>
      </c>
      <c r="H267" s="11">
        <v>7998388.43</v>
      </c>
      <c r="I267" s="11">
        <v>11997582.65</v>
      </c>
      <c r="J267" s="11">
        <v>0</v>
      </c>
      <c r="K267" s="127"/>
      <c r="L267" s="127"/>
      <c r="M267" s="127"/>
      <c r="N267" s="127"/>
      <c r="O267" s="127"/>
      <c r="P267" s="128">
        <v>0</v>
      </c>
    </row>
    <row r="268" spans="1:16" ht="18" customHeight="1">
      <c r="A268" s="98"/>
      <c r="B268" s="29" t="s">
        <v>1900</v>
      </c>
      <c r="C268" s="11"/>
      <c r="D268" s="11"/>
      <c r="E268" s="11"/>
      <c r="F268" s="11"/>
      <c r="G268" s="11"/>
      <c r="H268" s="11"/>
      <c r="I268" s="11"/>
      <c r="J268" s="11"/>
      <c r="K268" s="127"/>
      <c r="L268" s="127"/>
      <c r="M268" s="127"/>
      <c r="N268" s="127"/>
      <c r="O268" s="127"/>
      <c r="P268" s="128"/>
    </row>
    <row r="269" spans="1:17" s="89" customFormat="1" ht="21">
      <c r="A269" s="98">
        <v>26</v>
      </c>
      <c r="B269" s="1" t="s">
        <v>1732</v>
      </c>
      <c r="C269" s="11">
        <v>1779.4</v>
      </c>
      <c r="D269" s="11">
        <v>1779.4</v>
      </c>
      <c r="E269" s="11">
        <f t="shared" si="21"/>
        <v>64823542</v>
      </c>
      <c r="F269" s="11">
        <v>64823542</v>
      </c>
      <c r="G269" s="11">
        <v>30551888.23</v>
      </c>
      <c r="H269" s="11">
        <v>13708661.510000002</v>
      </c>
      <c r="I269" s="11">
        <v>20562992.259999998</v>
      </c>
      <c r="J269" s="11">
        <v>0</v>
      </c>
      <c r="K269" s="133"/>
      <c r="L269" s="133"/>
      <c r="M269" s="133"/>
      <c r="N269" s="133"/>
      <c r="O269" s="133"/>
      <c r="P269" s="128">
        <v>0</v>
      </c>
      <c r="Q269" s="15"/>
    </row>
    <row r="270" spans="1:16" ht="21">
      <c r="A270" s="98">
        <v>27</v>
      </c>
      <c r="B270" s="30" t="s">
        <v>1902</v>
      </c>
      <c r="C270" s="11">
        <v>3183.85</v>
      </c>
      <c r="D270" s="11">
        <v>3183.85</v>
      </c>
      <c r="E270" s="11">
        <f t="shared" si="21"/>
        <v>115987655.5</v>
      </c>
      <c r="F270" s="11">
        <v>115987655.5</v>
      </c>
      <c r="G270" s="11">
        <v>54665971.30000001</v>
      </c>
      <c r="H270" s="11">
        <v>24528673.680000007</v>
      </c>
      <c r="I270" s="11">
        <v>36793010.51999999</v>
      </c>
      <c r="J270" s="11">
        <v>0</v>
      </c>
      <c r="K270" s="127"/>
      <c r="L270" s="127"/>
      <c r="M270" s="127"/>
      <c r="N270" s="127"/>
      <c r="O270" s="127"/>
      <c r="P270" s="128">
        <v>0</v>
      </c>
    </row>
    <row r="271" spans="1:16" ht="16.5" customHeight="1">
      <c r="A271" s="98"/>
      <c r="B271" s="29" t="s">
        <v>202</v>
      </c>
      <c r="C271" s="11"/>
      <c r="D271" s="11"/>
      <c r="E271" s="11"/>
      <c r="F271" s="11"/>
      <c r="G271" s="11"/>
      <c r="H271" s="11"/>
      <c r="I271" s="11"/>
      <c r="J271" s="11"/>
      <c r="K271" s="127"/>
      <c r="L271" s="127"/>
      <c r="M271" s="127"/>
      <c r="N271" s="127"/>
      <c r="O271" s="127"/>
      <c r="P271" s="128"/>
    </row>
    <row r="272" spans="1:17" s="93" customFormat="1" ht="21">
      <c r="A272" s="98">
        <v>28</v>
      </c>
      <c r="B272" s="1" t="s">
        <v>1119</v>
      </c>
      <c r="C272" s="11">
        <v>293.93</v>
      </c>
      <c r="D272" s="11">
        <v>293.93</v>
      </c>
      <c r="E272" s="11">
        <f t="shared" si="21"/>
        <v>10707869.9</v>
      </c>
      <c r="F272" s="11">
        <v>10707869.9</v>
      </c>
      <c r="G272" s="11">
        <v>5046710.41</v>
      </c>
      <c r="H272" s="11">
        <v>2264463.8</v>
      </c>
      <c r="I272" s="11">
        <v>3396695.69</v>
      </c>
      <c r="J272" s="11">
        <v>0</v>
      </c>
      <c r="K272" s="127"/>
      <c r="L272" s="127"/>
      <c r="M272" s="127"/>
      <c r="N272" s="127"/>
      <c r="O272" s="127"/>
      <c r="P272" s="128">
        <v>0</v>
      </c>
      <c r="Q272" s="15"/>
    </row>
    <row r="273" spans="1:16" ht="24.75" customHeight="1">
      <c r="A273" s="98">
        <v>29</v>
      </c>
      <c r="B273" s="1" t="s">
        <v>203</v>
      </c>
      <c r="C273" s="11">
        <v>164.1</v>
      </c>
      <c r="D273" s="11">
        <v>164.1</v>
      </c>
      <c r="E273" s="11">
        <f t="shared" si="21"/>
        <v>5978163</v>
      </c>
      <c r="F273" s="11">
        <v>5978163</v>
      </c>
      <c r="G273" s="11">
        <v>2817559.21</v>
      </c>
      <c r="H273" s="11">
        <v>1264241.52</v>
      </c>
      <c r="I273" s="11">
        <v>1896362.27</v>
      </c>
      <c r="J273" s="11">
        <v>0</v>
      </c>
      <c r="K273" s="136"/>
      <c r="L273" s="136"/>
      <c r="M273" s="136"/>
      <c r="N273" s="136"/>
      <c r="O273" s="136"/>
      <c r="P273" s="128">
        <v>0</v>
      </c>
    </row>
    <row r="274" spans="1:16" ht="21">
      <c r="A274" s="98">
        <v>30</v>
      </c>
      <c r="B274" s="30" t="s">
        <v>178</v>
      </c>
      <c r="C274" s="11">
        <v>99.25</v>
      </c>
      <c r="D274" s="11">
        <v>99.25</v>
      </c>
      <c r="E274" s="11">
        <f t="shared" si="21"/>
        <v>3615677.5</v>
      </c>
      <c r="F274" s="11">
        <v>3615677.5</v>
      </c>
      <c r="G274" s="11">
        <v>1704099.64</v>
      </c>
      <c r="H274" s="11">
        <v>764631.14</v>
      </c>
      <c r="I274" s="11">
        <v>1146946.72</v>
      </c>
      <c r="J274" s="11">
        <v>0</v>
      </c>
      <c r="K274" s="127"/>
      <c r="L274" s="127"/>
      <c r="M274" s="127"/>
      <c r="N274" s="127"/>
      <c r="O274" s="127"/>
      <c r="P274" s="128">
        <v>0</v>
      </c>
    </row>
    <row r="275" spans="1:16" ht="10.5">
      <c r="A275" s="98"/>
      <c r="B275" s="29" t="s">
        <v>1913</v>
      </c>
      <c r="C275" s="11"/>
      <c r="D275" s="11"/>
      <c r="E275" s="11"/>
      <c r="F275" s="11"/>
      <c r="G275" s="11"/>
      <c r="H275" s="11"/>
      <c r="I275" s="11"/>
      <c r="J275" s="11"/>
      <c r="K275" s="127"/>
      <c r="L275" s="127"/>
      <c r="M275" s="127"/>
      <c r="N275" s="127"/>
      <c r="O275" s="127"/>
      <c r="P275" s="128"/>
    </row>
    <row r="276" spans="1:16" ht="21">
      <c r="A276" s="98">
        <v>31</v>
      </c>
      <c r="B276" s="1" t="s">
        <v>2269</v>
      </c>
      <c r="C276" s="11">
        <v>1158.5</v>
      </c>
      <c r="D276" s="11">
        <v>1158.5</v>
      </c>
      <c r="E276" s="11">
        <f>F276+P276</f>
        <v>42204155</v>
      </c>
      <c r="F276" s="11">
        <v>42204155</v>
      </c>
      <c r="G276" s="11">
        <v>19891178.21</v>
      </c>
      <c r="H276" s="11">
        <v>8925190.719999999</v>
      </c>
      <c r="I276" s="11">
        <v>13387786.070000004</v>
      </c>
      <c r="J276" s="11">
        <v>0</v>
      </c>
      <c r="K276" s="127"/>
      <c r="L276" s="127"/>
      <c r="M276" s="127"/>
      <c r="N276" s="127"/>
      <c r="O276" s="127"/>
      <c r="P276" s="128">
        <v>0</v>
      </c>
    </row>
    <row r="277" spans="1:16" ht="24" customHeight="1">
      <c r="A277" s="98"/>
      <c r="B277" s="29" t="s">
        <v>1505</v>
      </c>
      <c r="C277" s="13">
        <f>C283+C285+C286+C287+C289+C291+C279+C280+C281</f>
        <v>4347.969999999999</v>
      </c>
      <c r="D277" s="13">
        <f aca="true" t="shared" si="22" ref="D277:P277">D283+D285+D286+D287+D289+D291+D279+D280+D281</f>
        <v>4347.969999999999</v>
      </c>
      <c r="E277" s="13">
        <f t="shared" si="22"/>
        <v>147882849.1</v>
      </c>
      <c r="F277" s="13">
        <f t="shared" si="22"/>
        <v>147882849.1</v>
      </c>
      <c r="G277" s="13">
        <f t="shared" si="22"/>
        <v>0</v>
      </c>
      <c r="H277" s="13">
        <f t="shared" si="22"/>
        <v>100972208.56</v>
      </c>
      <c r="I277" s="13">
        <f t="shared" si="22"/>
        <v>46910640.54000001</v>
      </c>
      <c r="J277" s="11">
        <v>0</v>
      </c>
      <c r="K277" s="13" t="e">
        <f t="shared" si="22"/>
        <v>#REF!</v>
      </c>
      <c r="L277" s="13" t="e">
        <f t="shared" si="22"/>
        <v>#REF!</v>
      </c>
      <c r="M277" s="13" t="e">
        <f t="shared" si="22"/>
        <v>#REF!</v>
      </c>
      <c r="N277" s="13" t="e">
        <f t="shared" si="22"/>
        <v>#REF!</v>
      </c>
      <c r="O277" s="13" t="e">
        <f t="shared" si="22"/>
        <v>#REF!</v>
      </c>
      <c r="P277" s="13">
        <f t="shared" si="22"/>
        <v>0</v>
      </c>
    </row>
    <row r="278" spans="1:16" ht="24" customHeight="1">
      <c r="A278" s="98"/>
      <c r="B278" s="29" t="s">
        <v>854</v>
      </c>
      <c r="C278" s="11"/>
      <c r="D278" s="11"/>
      <c r="E278" s="11"/>
      <c r="F278" s="11"/>
      <c r="G278" s="11"/>
      <c r="H278" s="11"/>
      <c r="I278" s="11"/>
      <c r="J278" s="11"/>
      <c r="K278" s="127"/>
      <c r="L278" s="127"/>
      <c r="M278" s="127"/>
      <c r="N278" s="127"/>
      <c r="O278" s="127"/>
      <c r="P278" s="128"/>
    </row>
    <row r="279" spans="1:16" ht="24" customHeight="1">
      <c r="A279" s="98">
        <v>1</v>
      </c>
      <c r="B279" s="6" t="s">
        <v>764</v>
      </c>
      <c r="C279" s="11">
        <v>250.27</v>
      </c>
      <c r="D279" s="11">
        <v>250.27</v>
      </c>
      <c r="E279" s="11">
        <f>F279+P279</f>
        <v>9117336.1</v>
      </c>
      <c r="F279" s="11">
        <v>9117336.1</v>
      </c>
      <c r="G279" s="11">
        <v>0</v>
      </c>
      <c r="H279" s="11">
        <v>6225181.399999999</v>
      </c>
      <c r="I279" s="11">
        <v>2892154.7</v>
      </c>
      <c r="J279" s="11">
        <v>0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  <c r="O279" s="11" t="e">
        <f>#REF!</f>
        <v>#REF!</v>
      </c>
      <c r="P279" s="11">
        <v>0</v>
      </c>
    </row>
    <row r="280" spans="1:16" ht="24" customHeight="1">
      <c r="A280" s="98">
        <v>2</v>
      </c>
      <c r="B280" s="1" t="s">
        <v>204</v>
      </c>
      <c r="C280" s="11">
        <v>288.6</v>
      </c>
      <c r="D280" s="11">
        <v>288.6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/>
      <c r="L280" s="11"/>
      <c r="M280" s="11"/>
      <c r="N280" s="11"/>
      <c r="O280" s="11"/>
      <c r="P280" s="11">
        <v>0</v>
      </c>
    </row>
    <row r="281" spans="1:16" ht="21">
      <c r="A281" s="31">
        <v>3</v>
      </c>
      <c r="B281" s="30" t="s">
        <v>239</v>
      </c>
      <c r="C281" s="11">
        <v>1479.7</v>
      </c>
      <c r="D281" s="11">
        <v>1479.7</v>
      </c>
      <c r="E281" s="11">
        <f>F281+P281</f>
        <v>53905471</v>
      </c>
      <c r="F281" s="11">
        <v>53905471</v>
      </c>
      <c r="G281" s="11">
        <v>0</v>
      </c>
      <c r="H281" s="11">
        <v>36805853.370000005</v>
      </c>
      <c r="I281" s="11">
        <v>17099617.63</v>
      </c>
      <c r="J281" s="11">
        <v>0</v>
      </c>
      <c r="K281" s="127"/>
      <c r="L281" s="127"/>
      <c r="M281" s="127"/>
      <c r="N281" s="127"/>
      <c r="O281" s="127"/>
      <c r="P281" s="128">
        <v>0</v>
      </c>
    </row>
    <row r="282" spans="1:16" ht="17.25" customHeight="1">
      <c r="A282" s="98"/>
      <c r="B282" s="29" t="s">
        <v>133</v>
      </c>
      <c r="C282" s="11"/>
      <c r="D282" s="11"/>
      <c r="E282" s="11"/>
      <c r="F282" s="11"/>
      <c r="G282" s="11"/>
      <c r="H282" s="13"/>
      <c r="I282" s="13"/>
      <c r="J282" s="11"/>
      <c r="K282" s="127"/>
      <c r="L282" s="127"/>
      <c r="M282" s="127"/>
      <c r="N282" s="127"/>
      <c r="O282" s="127"/>
      <c r="P282" s="128"/>
    </row>
    <row r="283" spans="1:16" ht="21">
      <c r="A283" s="98">
        <v>4</v>
      </c>
      <c r="B283" s="6" t="s">
        <v>2238</v>
      </c>
      <c r="C283" s="11">
        <v>597.45</v>
      </c>
      <c r="D283" s="11">
        <v>597.45</v>
      </c>
      <c r="E283" s="11">
        <f t="shared" si="21"/>
        <v>21765103.5</v>
      </c>
      <c r="F283" s="11">
        <v>21765103.5</v>
      </c>
      <c r="G283" s="11">
        <v>0</v>
      </c>
      <c r="H283" s="11">
        <v>14860888.76</v>
      </c>
      <c r="I283" s="11">
        <v>6904214.74</v>
      </c>
      <c r="J283" s="11">
        <v>0</v>
      </c>
      <c r="K283" s="127"/>
      <c r="L283" s="127"/>
      <c r="M283" s="127"/>
      <c r="N283" s="127"/>
      <c r="O283" s="127"/>
      <c r="P283" s="128">
        <v>0</v>
      </c>
    </row>
    <row r="284" spans="1:16" ht="17.25" customHeight="1">
      <c r="A284" s="98"/>
      <c r="B284" s="29" t="s">
        <v>132</v>
      </c>
      <c r="C284" s="11"/>
      <c r="D284" s="11"/>
      <c r="E284" s="11"/>
      <c r="F284" s="11"/>
      <c r="G284" s="11"/>
      <c r="H284" s="11"/>
      <c r="I284" s="11"/>
      <c r="J284" s="11"/>
      <c r="K284" s="127"/>
      <c r="L284" s="127"/>
      <c r="M284" s="127"/>
      <c r="N284" s="127"/>
      <c r="O284" s="127"/>
      <c r="P284" s="128"/>
    </row>
    <row r="285" spans="1:16" ht="21">
      <c r="A285" s="98">
        <v>5</v>
      </c>
      <c r="B285" s="30" t="s">
        <v>1895</v>
      </c>
      <c r="C285" s="11">
        <v>902.4</v>
      </c>
      <c r="D285" s="11">
        <v>902.4</v>
      </c>
      <c r="E285" s="11">
        <f t="shared" si="21"/>
        <v>32874432</v>
      </c>
      <c r="F285" s="11">
        <v>32874432</v>
      </c>
      <c r="G285" s="11">
        <v>0</v>
      </c>
      <c r="H285" s="11">
        <v>22446172.930000003</v>
      </c>
      <c r="I285" s="11">
        <v>10428259.07</v>
      </c>
      <c r="J285" s="11">
        <v>0</v>
      </c>
      <c r="K285" s="127"/>
      <c r="L285" s="127"/>
      <c r="M285" s="127"/>
      <c r="N285" s="127"/>
      <c r="O285" s="127"/>
      <c r="P285" s="128">
        <v>0</v>
      </c>
    </row>
    <row r="286" spans="1:16" ht="21">
      <c r="A286" s="98">
        <v>6</v>
      </c>
      <c r="B286" s="1" t="s">
        <v>845</v>
      </c>
      <c r="C286" s="11">
        <v>166.95</v>
      </c>
      <c r="D286" s="11">
        <v>166.95</v>
      </c>
      <c r="E286" s="11">
        <f t="shared" si="21"/>
        <v>6081988.5</v>
      </c>
      <c r="F286" s="11">
        <v>6081988.5</v>
      </c>
      <c r="G286" s="11">
        <v>0</v>
      </c>
      <c r="H286" s="11">
        <v>4152691.24</v>
      </c>
      <c r="I286" s="11">
        <v>1929297.26</v>
      </c>
      <c r="J286" s="11">
        <v>0</v>
      </c>
      <c r="K286" s="127"/>
      <c r="L286" s="127"/>
      <c r="M286" s="127"/>
      <c r="N286" s="127"/>
      <c r="O286" s="127"/>
      <c r="P286" s="128">
        <v>0</v>
      </c>
    </row>
    <row r="287" spans="1:16" ht="21">
      <c r="A287" s="98">
        <v>7</v>
      </c>
      <c r="B287" s="30" t="s">
        <v>1128</v>
      </c>
      <c r="C287" s="11">
        <v>190.6</v>
      </c>
      <c r="D287" s="11">
        <v>190.6</v>
      </c>
      <c r="E287" s="11">
        <f t="shared" si="21"/>
        <v>6943558</v>
      </c>
      <c r="F287" s="11">
        <v>6943558</v>
      </c>
      <c r="G287" s="11">
        <v>0</v>
      </c>
      <c r="H287" s="11">
        <v>4740958.07</v>
      </c>
      <c r="I287" s="11">
        <v>2202599.93</v>
      </c>
      <c r="J287" s="11">
        <v>0</v>
      </c>
      <c r="K287" s="127"/>
      <c r="L287" s="127"/>
      <c r="M287" s="127"/>
      <c r="N287" s="127"/>
      <c r="O287" s="127"/>
      <c r="P287" s="128">
        <v>0</v>
      </c>
    </row>
    <row r="288" spans="1:16" ht="17.25" customHeight="1">
      <c r="A288" s="98"/>
      <c r="B288" s="29" t="s">
        <v>1897</v>
      </c>
      <c r="C288" s="11"/>
      <c r="D288" s="11"/>
      <c r="E288" s="11"/>
      <c r="F288" s="11"/>
      <c r="G288" s="11"/>
      <c r="H288" s="11"/>
      <c r="I288" s="11"/>
      <c r="J288" s="11"/>
      <c r="K288" s="127"/>
      <c r="L288" s="127"/>
      <c r="M288" s="127"/>
      <c r="N288" s="127"/>
      <c r="O288" s="127"/>
      <c r="P288" s="128"/>
    </row>
    <row r="289" spans="1:16" ht="21">
      <c r="A289" s="98">
        <v>8</v>
      </c>
      <c r="B289" s="30" t="s">
        <v>1130</v>
      </c>
      <c r="C289" s="11">
        <v>148.8</v>
      </c>
      <c r="D289" s="11">
        <v>148.8</v>
      </c>
      <c r="E289" s="11">
        <f t="shared" si="21"/>
        <v>5420784</v>
      </c>
      <c r="F289" s="11">
        <v>5420784</v>
      </c>
      <c r="G289" s="11">
        <v>0</v>
      </c>
      <c r="H289" s="11">
        <v>3701230.64</v>
      </c>
      <c r="I289" s="11">
        <v>1719553.36</v>
      </c>
      <c r="J289" s="11">
        <v>0</v>
      </c>
      <c r="K289" s="127"/>
      <c r="L289" s="127"/>
      <c r="M289" s="127"/>
      <c r="N289" s="127"/>
      <c r="O289" s="127"/>
      <c r="P289" s="128">
        <v>0</v>
      </c>
    </row>
    <row r="290" spans="1:16" ht="17.25" customHeight="1">
      <c r="A290" s="98"/>
      <c r="B290" s="29" t="s">
        <v>1975</v>
      </c>
      <c r="C290" s="11"/>
      <c r="D290" s="11"/>
      <c r="E290" s="11"/>
      <c r="F290" s="11"/>
      <c r="G290" s="11"/>
      <c r="H290" s="11"/>
      <c r="I290" s="11"/>
      <c r="J290" s="11"/>
      <c r="K290" s="127"/>
      <c r="L290" s="127"/>
      <c r="M290" s="127"/>
      <c r="N290" s="127"/>
      <c r="O290" s="127"/>
      <c r="P290" s="128"/>
    </row>
    <row r="291" spans="1:16" ht="21">
      <c r="A291" s="98">
        <v>9</v>
      </c>
      <c r="B291" s="30" t="s">
        <v>1985</v>
      </c>
      <c r="C291" s="11">
        <v>323.2</v>
      </c>
      <c r="D291" s="11">
        <v>323.2</v>
      </c>
      <c r="E291" s="11">
        <f t="shared" si="21"/>
        <v>11774176</v>
      </c>
      <c r="F291" s="11">
        <v>11774176</v>
      </c>
      <c r="G291" s="11">
        <v>0</v>
      </c>
      <c r="H291" s="11">
        <v>8039232.15</v>
      </c>
      <c r="I291" s="11">
        <v>3734943.85</v>
      </c>
      <c r="J291" s="11">
        <v>0</v>
      </c>
      <c r="K291" s="127"/>
      <c r="L291" s="127"/>
      <c r="M291" s="127"/>
      <c r="N291" s="127"/>
      <c r="O291" s="127"/>
      <c r="P291" s="128">
        <v>0</v>
      </c>
    </row>
    <row r="292" spans="1:11" ht="10.5">
      <c r="A292" s="137"/>
      <c r="B292" s="138"/>
      <c r="C292" s="77"/>
      <c r="D292" s="77"/>
      <c r="E292" s="77"/>
      <c r="F292" s="77"/>
      <c r="G292" s="77"/>
      <c r="H292" s="77"/>
      <c r="I292" s="77"/>
      <c r="J292" s="139"/>
      <c r="K292" s="140"/>
    </row>
    <row r="293" spans="1:11" ht="10.5">
      <c r="A293" s="137"/>
      <c r="B293" s="138"/>
      <c r="C293" s="77"/>
      <c r="D293" s="77"/>
      <c r="E293" s="77"/>
      <c r="F293" s="77"/>
      <c r="G293" s="77"/>
      <c r="H293" s="77"/>
      <c r="I293" s="77"/>
      <c r="J293" s="139"/>
      <c r="K293" s="142"/>
    </row>
    <row r="294" spans="1:11" ht="10.5">
      <c r="A294" s="137"/>
      <c r="B294" s="138"/>
      <c r="C294" s="77"/>
      <c r="D294" s="77"/>
      <c r="E294" s="77"/>
      <c r="F294" s="77"/>
      <c r="G294" s="77"/>
      <c r="H294" s="77"/>
      <c r="I294" s="77"/>
      <c r="J294" s="139"/>
      <c r="K294" s="142"/>
    </row>
    <row r="295" spans="1:11" ht="10.5">
      <c r="A295" s="137"/>
      <c r="B295" s="138"/>
      <c r="C295" s="77"/>
      <c r="D295" s="77"/>
      <c r="E295" s="77"/>
      <c r="F295" s="77"/>
      <c r="G295" s="77"/>
      <c r="H295" s="77"/>
      <c r="I295" s="77"/>
      <c r="J295" s="139"/>
      <c r="K295" s="142"/>
    </row>
    <row r="296" spans="1:11" ht="10.5">
      <c r="A296" s="137"/>
      <c r="B296" s="138"/>
      <c r="C296" s="77"/>
      <c r="D296" s="77"/>
      <c r="E296" s="77"/>
      <c r="F296" s="77"/>
      <c r="G296" s="77"/>
      <c r="H296" s="77"/>
      <c r="I296" s="77"/>
      <c r="J296" s="139"/>
      <c r="K296" s="142"/>
    </row>
    <row r="297" spans="1:11" ht="10.5">
      <c r="A297" s="137"/>
      <c r="B297" s="138"/>
      <c r="C297" s="77"/>
      <c r="D297" s="77"/>
      <c r="E297" s="77"/>
      <c r="F297" s="77"/>
      <c r="G297" s="77"/>
      <c r="H297" s="77"/>
      <c r="I297" s="77"/>
      <c r="J297" s="139"/>
      <c r="K297" s="142"/>
    </row>
    <row r="298" spans="1:11" ht="10.5">
      <c r="A298" s="137"/>
      <c r="B298" s="138"/>
      <c r="C298" s="77"/>
      <c r="D298" s="77"/>
      <c r="E298" s="77"/>
      <c r="F298" s="77"/>
      <c r="G298" s="77"/>
      <c r="H298" s="77"/>
      <c r="I298" s="77"/>
      <c r="J298" s="139"/>
      <c r="K298" s="142"/>
    </row>
    <row r="299" spans="1:11" ht="10.5">
      <c r="A299" s="137"/>
      <c r="B299" s="138"/>
      <c r="C299" s="77"/>
      <c r="D299" s="77"/>
      <c r="E299" s="77"/>
      <c r="F299" s="77"/>
      <c r="G299" s="77"/>
      <c r="H299" s="77"/>
      <c r="I299" s="77"/>
      <c r="J299" s="139"/>
      <c r="K299" s="142"/>
    </row>
    <row r="300" spans="1:11" ht="10.5">
      <c r="A300" s="137"/>
      <c r="B300" s="138"/>
      <c r="C300" s="77"/>
      <c r="D300" s="77"/>
      <c r="E300" s="77"/>
      <c r="F300" s="77"/>
      <c r="G300" s="77"/>
      <c r="H300" s="77"/>
      <c r="I300" s="77"/>
      <c r="J300" s="139"/>
      <c r="K300" s="142"/>
    </row>
    <row r="301" spans="1:11" ht="10.5">
      <c r="A301" s="137"/>
      <c r="B301" s="138"/>
      <c r="C301" s="77"/>
      <c r="D301" s="77"/>
      <c r="E301" s="77"/>
      <c r="F301" s="77"/>
      <c r="G301" s="77"/>
      <c r="H301" s="77"/>
      <c r="I301" s="77"/>
      <c r="J301" s="139"/>
      <c r="K301" s="142"/>
    </row>
    <row r="302" spans="1:11" ht="10.5">
      <c r="A302" s="137"/>
      <c r="B302" s="138"/>
      <c r="C302" s="77"/>
      <c r="D302" s="77"/>
      <c r="E302" s="77"/>
      <c r="F302" s="77"/>
      <c r="G302" s="77"/>
      <c r="H302" s="77"/>
      <c r="I302" s="77"/>
      <c r="J302" s="139"/>
      <c r="K302" s="142"/>
    </row>
    <row r="303" spans="1:11" ht="10.5">
      <c r="A303" s="137"/>
      <c r="B303" s="138"/>
      <c r="C303" s="77"/>
      <c r="D303" s="77"/>
      <c r="E303" s="77"/>
      <c r="F303" s="77"/>
      <c r="G303" s="77"/>
      <c r="H303" s="77"/>
      <c r="I303" s="77"/>
      <c r="J303" s="139"/>
      <c r="K303" s="142"/>
    </row>
    <row r="304" spans="1:11" ht="10.5">
      <c r="A304" s="137"/>
      <c r="B304" s="138"/>
      <c r="C304" s="77"/>
      <c r="D304" s="77"/>
      <c r="E304" s="77"/>
      <c r="F304" s="77"/>
      <c r="G304" s="77"/>
      <c r="H304" s="77"/>
      <c r="I304" s="77"/>
      <c r="J304" s="139"/>
      <c r="K304" s="142"/>
    </row>
    <row r="305" spans="1:11" ht="10.5">
      <c r="A305" s="137"/>
      <c r="B305" s="138"/>
      <c r="C305" s="77"/>
      <c r="D305" s="77"/>
      <c r="E305" s="77"/>
      <c r="F305" s="77"/>
      <c r="G305" s="77"/>
      <c r="H305" s="77"/>
      <c r="I305" s="77"/>
      <c r="J305" s="139"/>
      <c r="K305" s="142"/>
    </row>
    <row r="306" spans="1:11" ht="10.5">
      <c r="A306" s="137"/>
      <c r="B306" s="138"/>
      <c r="C306" s="77"/>
      <c r="D306" s="77"/>
      <c r="E306" s="77"/>
      <c r="F306" s="77"/>
      <c r="G306" s="77"/>
      <c r="H306" s="77"/>
      <c r="I306" s="77"/>
      <c r="J306" s="139"/>
      <c r="K306" s="142"/>
    </row>
    <row r="307" spans="1:11" ht="10.5">
      <c r="A307" s="137"/>
      <c r="B307" s="138"/>
      <c r="C307" s="77"/>
      <c r="D307" s="77"/>
      <c r="E307" s="77"/>
      <c r="F307" s="77"/>
      <c r="G307" s="77"/>
      <c r="H307" s="77"/>
      <c r="I307" s="77"/>
      <c r="J307" s="139"/>
      <c r="K307" s="142"/>
    </row>
    <row r="308" spans="1:11" ht="10.5">
      <c r="A308" s="137"/>
      <c r="B308" s="138"/>
      <c r="C308" s="77"/>
      <c r="D308" s="77"/>
      <c r="E308" s="77"/>
      <c r="F308" s="77"/>
      <c r="G308" s="77"/>
      <c r="H308" s="77"/>
      <c r="I308" s="77"/>
      <c r="J308" s="139"/>
      <c r="K308" s="142"/>
    </row>
    <row r="309" spans="1:11" ht="10.5">
      <c r="A309" s="137"/>
      <c r="B309" s="138"/>
      <c r="C309" s="77"/>
      <c r="D309" s="77"/>
      <c r="E309" s="77"/>
      <c r="F309" s="77"/>
      <c r="G309" s="77"/>
      <c r="H309" s="77"/>
      <c r="I309" s="77"/>
      <c r="J309" s="139"/>
      <c r="K309" s="142"/>
    </row>
    <row r="310" spans="1:11" ht="10.5">
      <c r="A310" s="137"/>
      <c r="B310" s="138"/>
      <c r="C310" s="77"/>
      <c r="D310" s="77"/>
      <c r="E310" s="77"/>
      <c r="F310" s="77"/>
      <c r="G310" s="77"/>
      <c r="H310" s="77"/>
      <c r="I310" s="77"/>
      <c r="J310" s="139"/>
      <c r="K310" s="142"/>
    </row>
  </sheetData>
  <sheetProtection/>
  <mergeCells count="12">
    <mergeCell ref="C7:C11"/>
    <mergeCell ref="D7:D11"/>
    <mergeCell ref="A3:P6"/>
    <mergeCell ref="A7:A12"/>
    <mergeCell ref="B7:B12"/>
    <mergeCell ref="F8:P8"/>
    <mergeCell ref="E7:P7"/>
    <mergeCell ref="F10:F11"/>
    <mergeCell ref="G10:J10"/>
    <mergeCell ref="E8:E11"/>
    <mergeCell ref="P9:P11"/>
    <mergeCell ref="F9:J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rowBreaks count="2" manualBreakCount="2">
    <brk id="276" max="15" man="1"/>
    <brk id="29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Анатольевна ВАСИНСКАЯ</cp:lastModifiedBy>
  <cp:lastPrinted>2015-12-08T10:23:24Z</cp:lastPrinted>
  <dcterms:created xsi:type="dcterms:W3CDTF">2013-02-25T16:57:57Z</dcterms:created>
  <dcterms:modified xsi:type="dcterms:W3CDTF">2015-12-08T10:23:59Z</dcterms:modified>
  <cp:category/>
  <cp:version/>
  <cp:contentType/>
  <cp:contentStatus/>
</cp:coreProperties>
</file>