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0" yWindow="390" windowWidth="19420" windowHeight="7610"/>
  </bookViews>
  <sheets>
    <sheet name="1-й год" sheetId="1" r:id="rId1"/>
  </sheets>
  <definedNames>
    <definedName name="_FilterDatabase" localSheetId="0" hidden="1">'1-й год'!$A$10:$F$88</definedName>
    <definedName name="BossProviderVariable?_a43dc6d5_b4cd_4242_af2b_6b96cd9d4f9b" hidden="1">"25_01_2006"</definedName>
    <definedName name="Print_Titles" localSheetId="0">'1-й год'!$10:$10</definedName>
    <definedName name="вап" localSheetId="0">'1-й год'!$10:$10</definedName>
    <definedName name="фыв" localSheetId="0" hidden="1">'1-й год'!$A$11:$D$88</definedName>
  </definedNames>
  <calcPr calcId="145621"/>
</workbook>
</file>

<file path=xl/calcChain.xml><?xml version="1.0" encoding="utf-8"?>
<calcChain xmlns="http://schemas.openxmlformats.org/spreadsheetml/2006/main">
  <c r="F79" i="1" l="1"/>
  <c r="E79" i="1"/>
  <c r="D79" i="1"/>
  <c r="F77" i="1"/>
  <c r="E77" i="1"/>
  <c r="D77" i="1"/>
  <c r="D78" i="1" l="1"/>
  <c r="D51" i="1"/>
  <c r="F64" i="1" l="1"/>
  <c r="E64" i="1"/>
  <c r="F63" i="1"/>
  <c r="E63" i="1"/>
  <c r="F85" i="1" l="1"/>
  <c r="E85" i="1"/>
  <c r="F83" i="1"/>
  <c r="E83" i="1"/>
  <c r="F80" i="1"/>
  <c r="E80" i="1"/>
  <c r="F76" i="1"/>
  <c r="E76" i="1"/>
  <c r="F70" i="1"/>
  <c r="E70" i="1"/>
  <c r="F62" i="1"/>
  <c r="E62" i="1"/>
  <c r="F58" i="1"/>
  <c r="E58" i="1"/>
  <c r="F49" i="1"/>
  <c r="E49" i="1"/>
  <c r="F45" i="1"/>
  <c r="E45" i="1"/>
  <c r="F40" i="1"/>
  <c r="E40" i="1"/>
  <c r="F29" i="1"/>
  <c r="E29" i="1"/>
  <c r="F25" i="1"/>
  <c r="E25" i="1"/>
  <c r="F23" i="1"/>
  <c r="E23" i="1"/>
  <c r="F12" i="1"/>
  <c r="E12" i="1"/>
  <c r="E11" i="1" l="1"/>
  <c r="F11" i="1"/>
  <c r="D12" i="1"/>
  <c r="D23" i="1"/>
  <c r="D83" i="1" l="1"/>
  <c r="D80" i="1"/>
  <c r="D85" i="1" l="1"/>
  <c r="D76" i="1"/>
  <c r="D70" i="1"/>
  <c r="D62" i="1"/>
  <c r="D58" i="1"/>
  <c r="D49" i="1"/>
  <c r="D45" i="1"/>
  <c r="D40" i="1"/>
  <c r="D29" i="1"/>
  <c r="D25" i="1"/>
  <c r="D11" i="1" l="1"/>
</calcChain>
</file>

<file path=xl/sharedStrings.xml><?xml version="1.0" encoding="utf-8"?>
<sst xmlns="http://schemas.openxmlformats.org/spreadsheetml/2006/main" count="244" uniqueCount="105">
  <si>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</si>
  <si>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</si>
  <si>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</si>
  <si>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</si>
  <si>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</si>
  <si>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</si>
  <si>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</si>
  <si>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</si>
  <si>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</si>
  <si>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</si>
  <si>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</si>
  <si>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</si>
  <si>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</si>
  <si>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</si>
  <si>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</si>
  <si>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</si>
  <si>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</si>
  <si>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</si>
  <si>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</si>
  <si>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</si>
  <si>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</si>
  <si>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</si>
  <si>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</si>
  <si>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</si>
  <si>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</si>
  <si>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</si>
  <si>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</si>
  <si>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</si>
  <si>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</si>
  <si>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</si>
  <si>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</si>
  <si>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</si>
  <si>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</si>
  <si>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</si>
  <si>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</si>
  <si>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</si>
  <si>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</si>
  <si>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</si>
  <si>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</si>
  <si>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</si>
  <si>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</si>
  <si>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</si>
  <si>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</si>
  <si>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</si>
  <si>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</si>
  <si>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</si>
  <si>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</si>
  <si>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</si>
  <si>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</si>
  <si>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</si>
  <si>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</si>
  <si>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</si>
  <si>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</si>
  <si>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</si>
  <si>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</si>
  <si>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</si>
  <si>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</si>
  <si>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</si>
  <si>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</si>
  <si>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</si>
  <si>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</si>
  <si>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</si>
  <si>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</si>
  <si>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</si>
  <si>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</si>
  <si>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</si>
  <si>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</si>
  <si>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</si>
  <si>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</si>
  <si>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</si>
  <si>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</si>
  <si>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</si>
  <si>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</si>
  <si>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</si>
  <si>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</si>
  <si>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</si>
  <si>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</si>
  <si>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</si>
  <si>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</si>
  <si>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</si>
  <si>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</si>
  <si>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</si>
  <si>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</si>
  <si>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</si>
  <si>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</si>
  <si>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</si>
  <si>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</si>
  <si>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</si>
  <si>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</si>
  <si>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</si>
  <si>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Сумма
(тысяч рублей)</t>
  </si>
  <si>
    <t>УТВЕРЖДЕНО</t>
  </si>
  <si>
    <t>областным законом</t>
  </si>
  <si>
    <t>Высшее образование</t>
  </si>
  <si>
    <t>Молодежная политика</t>
  </si>
  <si>
    <t>НАЦИОНАЛЬНАЯ ОБОРОНА</t>
  </si>
  <si>
    <t>Мобилизационная и вневойсковая подготовка</t>
  </si>
  <si>
    <t>Международные отношения и международное сотрудничество</t>
  </si>
  <si>
    <t>Прикладные научные исследования в области общегосударственных вопросов</t>
  </si>
  <si>
    <t>2019 год</t>
  </si>
  <si>
    <t>2020 год</t>
  </si>
  <si>
    <t>1</t>
  </si>
  <si>
    <t>(приложение 8)</t>
  </si>
  <si>
    <t>РАСПРЕДЕЛЕНИЕ
бюджетных ассигнований по разделам и подразделам
классификации расходов бюджетов
на 2019 год и на плановый период 2020 и 2021годов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</si>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</sst>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8" x14ac:knownFonts="1"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0"/>
      <name val="Times New Roman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1"/>
  </cellStyleXfs>
  <cellXfs count="33">
    <xf numFmtId="0" fontId="0" fillId="0" borderId="0" xfId="0"/>
    <xf numFmtId="49" fontId="1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4" fontId="1" fillId="2" borderId="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165" fontId="3" fillId="0" borderId="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top" wrapText="1"/>
    </xf>
    <xf numFmtId="165" fontId="3" fillId="2" borderId="2" xfId="0" applyNumberFormat="1" applyFont="1" applyFill="1" applyBorder="1" applyAlignment="1">
      <alignment horizontal="center" vertical="top"/>
    </xf>
    <xf numFmtId="165" fontId="3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49" fontId="6" fillId="2" borderId="2" xfId="0" applyNumberFormat="1" applyFont="1" applyFill="1" applyBorder="1" applyAlignment="1">
      <alignment horizontal="justify" vertical="center" wrapText="1"/>
    </xf>
    <xf numFmtId="165" fontId="3" fillId="2" borderId="4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164" fontId="1" fillId="2" borderId="3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165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topLeftCell="A76" zoomScaleNormal="100" workbookViewId="0">
      <selection activeCell="A6" sqref="A6:F6"/>
    </sheetView>
  </sheetViews>
  <sheetFormatPr defaultRowHeight="14.5" x14ac:dyDescent="0.35"/>
  <cols>
    <col min="1" max="1" width="46" style="5" customWidth="1"/>
    <col min="2" max="3" width="7.7265625" style="3" customWidth="1"/>
    <col min="4" max="4" width="20.1796875" style="22" customWidth="1"/>
    <col min="5" max="5" width="18.7265625" customWidth="1"/>
    <col min="6" max="6" width="19.453125" customWidth="1"/>
  </cols>
  <sheetData>
    <row r="1" spans="1:6" s="9" customFormat="1" ht="15.5" x14ac:dyDescent="0.3">
      <c r="A1" s="7"/>
      <c r="B1" s="8"/>
      <c r="F1" s="10" t="s">
        <v>91</v>
      </c>
    </row>
    <row r="2" spans="1:6" s="9" customFormat="1" ht="15.5" x14ac:dyDescent="0.3">
      <c r="A2" s="7"/>
      <c r="B2" s="8"/>
      <c r="F2" s="10" t="s">
        <v>92</v>
      </c>
    </row>
    <row r="3" spans="1:6" s="9" customFormat="1" ht="15.5" x14ac:dyDescent="0.35">
      <c r="A3" s="7"/>
      <c r="B3" s="25"/>
      <c r="C3" s="26"/>
      <c r="D3" s="26"/>
    </row>
    <row r="4" spans="1:6" s="9" customFormat="1" ht="15.5" x14ac:dyDescent="0.3">
      <c r="A4" s="7"/>
      <c r="B4" s="8"/>
      <c r="F4" s="10" t="s">
        <v>102</v>
      </c>
    </row>
    <row r="5" spans="1:6" s="9" customFormat="1" ht="15.5" x14ac:dyDescent="0.3">
      <c r="A5" s="7"/>
      <c r="B5" s="8"/>
      <c r="C5" s="11"/>
      <c r="D5" s="8"/>
    </row>
    <row r="6" spans="1:6" s="9" customFormat="1" ht="71.25" customHeight="1" x14ac:dyDescent="0.3">
      <c r="A6" s="32" t="s">
        <v>103</v>
      </c>
      <c r="B6" s="32"/>
      <c r="C6" s="32"/>
      <c r="D6" s="32"/>
      <c r="E6" s="32"/>
      <c r="F6" s="32"/>
    </row>
    <row r="7" spans="1:6" s="9" customFormat="1" ht="15" x14ac:dyDescent="0.3">
      <c r="A7" s="12"/>
      <c r="B7" s="12"/>
      <c r="C7" s="12"/>
      <c r="D7" s="16"/>
    </row>
    <row r="8" spans="1:6" ht="15" x14ac:dyDescent="0.35">
      <c r="A8" s="27" t="s">
        <v>0</v>
      </c>
      <c r="B8" s="29" t="s">
        <v>1</v>
      </c>
      <c r="C8" s="29" t="s">
        <v>2</v>
      </c>
      <c r="D8" s="31" t="s">
        <v>90</v>
      </c>
      <c r="E8" s="31"/>
      <c r="F8" s="31"/>
    </row>
    <row r="9" spans="1:6" ht="15" x14ac:dyDescent="0.35">
      <c r="A9" s="28"/>
      <c r="B9" s="30"/>
      <c r="C9" s="30"/>
      <c r="D9" s="6" t="s">
        <v>99</v>
      </c>
      <c r="E9" s="6" t="s">
        <v>100</v>
      </c>
      <c r="F9" s="6" t="s">
        <v>104</v>
      </c>
    </row>
    <row r="10" spans="1:6" ht="15.5" x14ac:dyDescent="0.35">
      <c r="A10" s="2" t="s">
        <v>101</v>
      </c>
      <c r="B10" s="2">
        <v>2</v>
      </c>
      <c r="C10" s="2">
        <v>3</v>
      </c>
      <c r="D10" s="17">
        <v>4</v>
      </c>
      <c r="E10" s="17">
        <v>5</v>
      </c>
      <c r="F10" s="17">
        <v>6</v>
      </c>
    </row>
    <row r="11" spans="1:6" ht="15" x14ac:dyDescent="0.35">
      <c r="A11" s="4" t="s">
        <v>3</v>
      </c>
      <c r="B11" s="1"/>
      <c r="C11" s="1"/>
      <c r="D11" s="24">
        <f>D12+D23+D25+D29+D40+D45+D49+D58+D62+D70+D76+D80+D83+D85</f>
        <v>120356648.90000001</v>
      </c>
      <c r="E11" s="24">
        <f t="shared" ref="E11:F11" si="0">E12+E23+E25+E29+E40+E45+E49+E58+E62+E70+E76+E80+E83+E85</f>
        <v>120489937.80000001</v>
      </c>
      <c r="F11" s="24">
        <f t="shared" si="0"/>
        <v>115761859.30000001</v>
      </c>
    </row>
    <row r="12" spans="1:6" ht="15" x14ac:dyDescent="0.35">
      <c r="A12" s="13" t="s">
        <v>4</v>
      </c>
      <c r="B12" s="1" t="s">
        <v>5</v>
      </c>
      <c r="C12" s="1" t="s">
        <v>6</v>
      </c>
      <c r="D12" s="19">
        <f>SUM(D13:D22)</f>
        <v>7884369.2999999989</v>
      </c>
      <c r="E12" s="18">
        <f>SUM(E13:E22)</f>
        <v>7763277.2999999998</v>
      </c>
      <c r="F12" s="18">
        <f>SUM(F13:F22)</f>
        <v>7696793.7999999998</v>
      </c>
    </row>
    <row r="13" spans="1:6" ht="46.5" x14ac:dyDescent="0.35">
      <c r="A13" s="14" t="s">
        <v>7</v>
      </c>
      <c r="B13" s="2" t="s">
        <v>5</v>
      </c>
      <c r="C13" s="2" t="s">
        <v>8</v>
      </c>
      <c r="D13" s="21">
        <v>5377.5</v>
      </c>
      <c r="E13" s="21">
        <v>5377.5</v>
      </c>
      <c r="F13" s="21">
        <v>5524.3</v>
      </c>
    </row>
    <row r="14" spans="1:6" ht="62" x14ac:dyDescent="0.35">
      <c r="A14" s="14" t="s">
        <v>9</v>
      </c>
      <c r="B14" s="2" t="s">
        <v>5</v>
      </c>
      <c r="C14" s="2" t="s">
        <v>10</v>
      </c>
      <c r="D14" s="21">
        <v>534986.4</v>
      </c>
      <c r="E14" s="21">
        <v>521984.8</v>
      </c>
      <c r="F14" s="21">
        <v>521984.8</v>
      </c>
    </row>
    <row r="15" spans="1:6" ht="62" x14ac:dyDescent="0.35">
      <c r="A15" s="14" t="s">
        <v>11</v>
      </c>
      <c r="B15" s="2" t="s">
        <v>5</v>
      </c>
      <c r="C15" s="2" t="s">
        <v>12</v>
      </c>
      <c r="D15" s="21">
        <v>2797153.9</v>
      </c>
      <c r="E15" s="21">
        <v>2796963.2</v>
      </c>
      <c r="F15" s="21">
        <v>2879315.4</v>
      </c>
    </row>
    <row r="16" spans="1:6" ht="15.5" x14ac:dyDescent="0.35">
      <c r="A16" s="14" t="s">
        <v>13</v>
      </c>
      <c r="B16" s="2" t="s">
        <v>5</v>
      </c>
      <c r="C16" s="2" t="s">
        <v>14</v>
      </c>
      <c r="D16" s="21">
        <v>322647.3</v>
      </c>
      <c r="E16" s="21">
        <v>309500.09999999998</v>
      </c>
      <c r="F16" s="21">
        <v>321436.59999999998</v>
      </c>
    </row>
    <row r="17" spans="1:6" ht="62" x14ac:dyDescent="0.35">
      <c r="A17" s="14" t="s">
        <v>15</v>
      </c>
      <c r="B17" s="2" t="s">
        <v>5</v>
      </c>
      <c r="C17" s="2" t="s">
        <v>16</v>
      </c>
      <c r="D17" s="21">
        <v>84235.3</v>
      </c>
      <c r="E17" s="21">
        <v>80211.899999999994</v>
      </c>
      <c r="F17" s="21">
        <v>80211.899999999994</v>
      </c>
    </row>
    <row r="18" spans="1:6" ht="31" x14ac:dyDescent="0.35">
      <c r="A18" s="14" t="s">
        <v>17</v>
      </c>
      <c r="B18" s="2" t="s">
        <v>5</v>
      </c>
      <c r="C18" s="2" t="s">
        <v>18</v>
      </c>
      <c r="D18" s="21">
        <v>86893</v>
      </c>
      <c r="E18" s="21">
        <v>86893</v>
      </c>
      <c r="F18" s="21">
        <v>86893</v>
      </c>
    </row>
    <row r="19" spans="1:6" ht="31" x14ac:dyDescent="0.35">
      <c r="A19" s="23" t="s">
        <v>97</v>
      </c>
      <c r="B19" s="2" t="s">
        <v>5</v>
      </c>
      <c r="C19" s="2" t="s">
        <v>38</v>
      </c>
      <c r="D19" s="21">
        <v>155</v>
      </c>
      <c r="E19" s="21">
        <v>155</v>
      </c>
      <c r="F19" s="21">
        <v>155</v>
      </c>
    </row>
    <row r="20" spans="1:6" ht="15.5" x14ac:dyDescent="0.35">
      <c r="A20" s="14" t="s">
        <v>19</v>
      </c>
      <c r="B20" s="2" t="s">
        <v>5</v>
      </c>
      <c r="C20" s="2" t="s">
        <v>20</v>
      </c>
      <c r="D20" s="21">
        <v>440000</v>
      </c>
      <c r="E20" s="21">
        <v>400000</v>
      </c>
      <c r="F20" s="21">
        <v>400000</v>
      </c>
    </row>
    <row r="21" spans="1:6" ht="31" x14ac:dyDescent="0.35">
      <c r="A21" s="14" t="s">
        <v>98</v>
      </c>
      <c r="B21" s="2" t="s">
        <v>5</v>
      </c>
      <c r="C21" s="2" t="s">
        <v>21</v>
      </c>
      <c r="D21" s="21">
        <v>27100</v>
      </c>
      <c r="E21" s="21">
        <v>27600</v>
      </c>
      <c r="F21" s="21">
        <v>2600</v>
      </c>
    </row>
    <row r="22" spans="1:6" ht="15.5" x14ac:dyDescent="0.35">
      <c r="A22" s="14" t="s">
        <v>22</v>
      </c>
      <c r="B22" s="2" t="s">
        <v>5</v>
      </c>
      <c r="C22" s="2" t="s">
        <v>23</v>
      </c>
      <c r="D22" s="21">
        <v>3585820.9</v>
      </c>
      <c r="E22" s="21">
        <v>3534591.8</v>
      </c>
      <c r="F22" s="21">
        <v>3398672.8</v>
      </c>
    </row>
    <row r="23" spans="1:6" ht="15" x14ac:dyDescent="0.35">
      <c r="A23" s="13" t="s">
        <v>95</v>
      </c>
      <c r="B23" s="15" t="s">
        <v>8</v>
      </c>
      <c r="C23" s="15" t="s">
        <v>6</v>
      </c>
      <c r="D23" s="18">
        <f>SUM(D24)</f>
        <v>68643.600000000006</v>
      </c>
      <c r="E23" s="18">
        <f>E24</f>
        <v>71204.7</v>
      </c>
      <c r="F23" s="18">
        <f>F24</f>
        <v>0</v>
      </c>
    </row>
    <row r="24" spans="1:6" ht="15.75" customHeight="1" x14ac:dyDescent="0.35">
      <c r="A24" s="14" t="s">
        <v>96</v>
      </c>
      <c r="B24" s="2" t="s">
        <v>8</v>
      </c>
      <c r="C24" s="2" t="s">
        <v>10</v>
      </c>
      <c r="D24" s="20">
        <v>68643.600000000006</v>
      </c>
      <c r="E24" s="21">
        <v>71204.7</v>
      </c>
      <c r="F24" s="21">
        <v>0</v>
      </c>
    </row>
    <row r="25" spans="1:6" ht="45" x14ac:dyDescent="0.35">
      <c r="A25" s="13" t="s">
        <v>24</v>
      </c>
      <c r="B25" s="1" t="s">
        <v>10</v>
      </c>
      <c r="C25" s="1" t="s">
        <v>6</v>
      </c>
      <c r="D25" s="18">
        <f>SUM(D26:D28)</f>
        <v>2032628.5999999999</v>
      </c>
      <c r="E25" s="18">
        <f>SUM(E26:E28)</f>
        <v>1925317.5</v>
      </c>
      <c r="F25" s="18">
        <f>SUM(F26:F28)</f>
        <v>1844399.3</v>
      </c>
    </row>
    <row r="26" spans="1:6" ht="62" x14ac:dyDescent="0.35">
      <c r="A26" s="14" t="s">
        <v>25</v>
      </c>
      <c r="B26" s="2" t="s">
        <v>10</v>
      </c>
      <c r="C26" s="2" t="s">
        <v>26</v>
      </c>
      <c r="D26" s="21">
        <v>402998.6</v>
      </c>
      <c r="E26" s="21">
        <v>316622.3</v>
      </c>
      <c r="F26" s="21">
        <v>360864.3</v>
      </c>
    </row>
    <row r="27" spans="1:6" ht="15.5" x14ac:dyDescent="0.35">
      <c r="A27" s="14" t="s">
        <v>27</v>
      </c>
      <c r="B27" s="2" t="s">
        <v>10</v>
      </c>
      <c r="C27" s="2" t="s">
        <v>28</v>
      </c>
      <c r="D27" s="21">
        <v>1296765.7</v>
      </c>
      <c r="E27" s="21">
        <v>1275390.2</v>
      </c>
      <c r="F27" s="21">
        <v>1250216.2</v>
      </c>
    </row>
    <row r="28" spans="1:6" ht="46.5" x14ac:dyDescent="0.35">
      <c r="A28" s="14" t="s">
        <v>29</v>
      </c>
      <c r="B28" s="2" t="s">
        <v>10</v>
      </c>
      <c r="C28" s="2" t="s">
        <v>30</v>
      </c>
      <c r="D28" s="21">
        <v>332864.3</v>
      </c>
      <c r="E28" s="21">
        <v>333305</v>
      </c>
      <c r="F28" s="21">
        <v>233318.8</v>
      </c>
    </row>
    <row r="29" spans="1:6" ht="15" x14ac:dyDescent="0.35">
      <c r="A29" s="13" t="s">
        <v>31</v>
      </c>
      <c r="B29" s="1" t="s">
        <v>12</v>
      </c>
      <c r="C29" s="1" t="s">
        <v>6</v>
      </c>
      <c r="D29" s="18">
        <f>SUM(D30:D39)</f>
        <v>18679647.300000001</v>
      </c>
      <c r="E29" s="18">
        <f>SUM(E30:E39)</f>
        <v>18689726.5</v>
      </c>
      <c r="F29" s="18">
        <f>SUM(F30:F39)</f>
        <v>17525653.5</v>
      </c>
    </row>
    <row r="30" spans="1:6" ht="15.5" x14ac:dyDescent="0.35">
      <c r="A30" s="14" t="s">
        <v>32</v>
      </c>
      <c r="B30" s="2" t="s">
        <v>12</v>
      </c>
      <c r="C30" s="2" t="s">
        <v>5</v>
      </c>
      <c r="D30" s="21">
        <v>86258.7</v>
      </c>
      <c r="E30" s="21">
        <v>86230.1</v>
      </c>
      <c r="F30" s="21">
        <v>85431</v>
      </c>
    </row>
    <row r="31" spans="1:6" ht="15.75" customHeight="1" x14ac:dyDescent="0.35">
      <c r="A31" s="14" t="s">
        <v>33</v>
      </c>
      <c r="B31" s="2" t="s">
        <v>12</v>
      </c>
      <c r="C31" s="2" t="s">
        <v>12</v>
      </c>
      <c r="D31" s="21">
        <v>8424</v>
      </c>
      <c r="E31" s="21">
        <v>8424</v>
      </c>
      <c r="F31" s="21">
        <v>8424</v>
      </c>
    </row>
    <row r="32" spans="1:6" ht="15.5" x14ac:dyDescent="0.35">
      <c r="A32" s="14" t="s">
        <v>34</v>
      </c>
      <c r="B32" s="2" t="s">
        <v>12</v>
      </c>
      <c r="C32" s="2" t="s">
        <v>14</v>
      </c>
      <c r="D32" s="21">
        <v>4562740.0999999996</v>
      </c>
      <c r="E32" s="21">
        <v>4351343.5999999996</v>
      </c>
      <c r="F32" s="21">
        <v>3382655.1</v>
      </c>
    </row>
    <row r="33" spans="1:6" ht="15.5" x14ac:dyDescent="0.35">
      <c r="A33" s="14" t="s">
        <v>35</v>
      </c>
      <c r="B33" s="2" t="s">
        <v>12</v>
      </c>
      <c r="C33" s="2" t="s">
        <v>16</v>
      </c>
      <c r="D33" s="21">
        <v>48887.1</v>
      </c>
      <c r="E33" s="21">
        <v>48887.1</v>
      </c>
      <c r="F33" s="21">
        <v>27749.3</v>
      </c>
    </row>
    <row r="34" spans="1:6" ht="15.5" x14ac:dyDescent="0.35">
      <c r="A34" s="14" t="s">
        <v>36</v>
      </c>
      <c r="B34" s="2" t="s">
        <v>12</v>
      </c>
      <c r="C34" s="2" t="s">
        <v>18</v>
      </c>
      <c r="D34" s="21">
        <v>1381108.3</v>
      </c>
      <c r="E34" s="21">
        <v>1377871.9</v>
      </c>
      <c r="F34" s="21">
        <v>974054.40000000002</v>
      </c>
    </row>
    <row r="35" spans="1:6" ht="15.5" x14ac:dyDescent="0.35">
      <c r="A35" s="14" t="s">
        <v>37</v>
      </c>
      <c r="B35" s="2" t="s">
        <v>12</v>
      </c>
      <c r="C35" s="2" t="s">
        <v>38</v>
      </c>
      <c r="D35" s="21">
        <v>115139.2</v>
      </c>
      <c r="E35" s="21">
        <v>107075.2</v>
      </c>
      <c r="F35" s="21">
        <v>47075.199999999997</v>
      </c>
    </row>
    <row r="36" spans="1:6" ht="15.5" x14ac:dyDescent="0.35">
      <c r="A36" s="14" t="s">
        <v>39</v>
      </c>
      <c r="B36" s="2" t="s">
        <v>12</v>
      </c>
      <c r="C36" s="2" t="s">
        <v>26</v>
      </c>
      <c r="D36" s="21">
        <v>8383711.7999999998</v>
      </c>
      <c r="E36" s="21">
        <v>8984077.4000000004</v>
      </c>
      <c r="F36" s="21">
        <v>9412457.5</v>
      </c>
    </row>
    <row r="37" spans="1:6" ht="15.5" x14ac:dyDescent="0.35">
      <c r="A37" s="14" t="s">
        <v>40</v>
      </c>
      <c r="B37" s="2" t="s">
        <v>12</v>
      </c>
      <c r="C37" s="2" t="s">
        <v>28</v>
      </c>
      <c r="D37" s="21">
        <v>1033013.5</v>
      </c>
      <c r="E37" s="21">
        <v>1028207.6</v>
      </c>
      <c r="F37" s="21">
        <v>1028207.6</v>
      </c>
    </row>
    <row r="38" spans="1:6" ht="31" x14ac:dyDescent="0.35">
      <c r="A38" s="14" t="s">
        <v>41</v>
      </c>
      <c r="B38" s="2" t="s">
        <v>12</v>
      </c>
      <c r="C38" s="2" t="s">
        <v>20</v>
      </c>
      <c r="D38" s="21">
        <v>6800</v>
      </c>
      <c r="E38" s="21">
        <v>6800</v>
      </c>
      <c r="F38" s="21">
        <v>6800</v>
      </c>
    </row>
    <row r="39" spans="1:6" ht="31" x14ac:dyDescent="0.35">
      <c r="A39" s="14" t="s">
        <v>42</v>
      </c>
      <c r="B39" s="2" t="s">
        <v>12</v>
      </c>
      <c r="C39" s="2" t="s">
        <v>21</v>
      </c>
      <c r="D39" s="21">
        <v>3053564.6</v>
      </c>
      <c r="E39" s="21">
        <v>2690809.6</v>
      </c>
      <c r="F39" s="21">
        <v>2552799.4</v>
      </c>
    </row>
    <row r="40" spans="1:6" ht="30" x14ac:dyDescent="0.35">
      <c r="A40" s="13" t="s">
        <v>43</v>
      </c>
      <c r="B40" s="1" t="s">
        <v>14</v>
      </c>
      <c r="C40" s="1" t="s">
        <v>6</v>
      </c>
      <c r="D40" s="18">
        <f>SUM(D41:D44)</f>
        <v>9314354.1999999993</v>
      </c>
      <c r="E40" s="18">
        <f>SUM(E41:E44)</f>
        <v>10048875.399999999</v>
      </c>
      <c r="F40" s="18">
        <f>SUM(F41:F44)</f>
        <v>10038073.9</v>
      </c>
    </row>
    <row r="41" spans="1:6" ht="15.5" x14ac:dyDescent="0.35">
      <c r="A41" s="14" t="s">
        <v>44</v>
      </c>
      <c r="B41" s="2" t="s">
        <v>14</v>
      </c>
      <c r="C41" s="2" t="s">
        <v>5</v>
      </c>
      <c r="D41" s="21">
        <v>808427.2</v>
      </c>
      <c r="E41" s="21">
        <v>1608679.5</v>
      </c>
      <c r="F41" s="21">
        <v>1808842.8</v>
      </c>
    </row>
    <row r="42" spans="1:6" ht="15.5" x14ac:dyDescent="0.35">
      <c r="A42" s="14" t="s">
        <v>45</v>
      </c>
      <c r="B42" s="2" t="s">
        <v>14</v>
      </c>
      <c r="C42" s="2" t="s">
        <v>8</v>
      </c>
      <c r="D42" s="21">
        <v>7294053.2999999998</v>
      </c>
      <c r="E42" s="21">
        <v>7227322.2000000002</v>
      </c>
      <c r="F42" s="21">
        <v>7223277.4000000004</v>
      </c>
    </row>
    <row r="43" spans="1:6" ht="15.5" x14ac:dyDescent="0.35">
      <c r="A43" s="14" t="s">
        <v>46</v>
      </c>
      <c r="B43" s="2" t="s">
        <v>14</v>
      </c>
      <c r="C43" s="2" t="s">
        <v>10</v>
      </c>
      <c r="D43" s="21">
        <v>967327.5</v>
      </c>
      <c r="E43" s="21">
        <v>967327.5</v>
      </c>
      <c r="F43" s="21">
        <v>759407.5</v>
      </c>
    </row>
    <row r="44" spans="1:6" ht="31" x14ac:dyDescent="0.35">
      <c r="A44" s="14" t="s">
        <v>47</v>
      </c>
      <c r="B44" s="2" t="s">
        <v>14</v>
      </c>
      <c r="C44" s="2" t="s">
        <v>14</v>
      </c>
      <c r="D44" s="21">
        <v>244546.2</v>
      </c>
      <c r="E44" s="21">
        <v>245546.2</v>
      </c>
      <c r="F44" s="21">
        <v>246546.2</v>
      </c>
    </row>
    <row r="45" spans="1:6" ht="15" x14ac:dyDescent="0.35">
      <c r="A45" s="13" t="s">
        <v>48</v>
      </c>
      <c r="B45" s="1" t="s">
        <v>16</v>
      </c>
      <c r="C45" s="1" t="s">
        <v>6</v>
      </c>
      <c r="D45" s="18">
        <f>SUM(D46:D48)</f>
        <v>485648.80000000005</v>
      </c>
      <c r="E45" s="18">
        <f>SUM(E46:E48)</f>
        <v>471694.4</v>
      </c>
      <c r="F45" s="18">
        <f>SUM(F46:F48)</f>
        <v>419183</v>
      </c>
    </row>
    <row r="46" spans="1:6" ht="31" x14ac:dyDescent="0.35">
      <c r="A46" s="14" t="s">
        <v>49</v>
      </c>
      <c r="B46" s="2" t="s">
        <v>16</v>
      </c>
      <c r="C46" s="2" t="s">
        <v>10</v>
      </c>
      <c r="D46" s="21">
        <v>118949.6</v>
      </c>
      <c r="E46" s="21">
        <v>107892</v>
      </c>
      <c r="F46" s="21">
        <v>102804.3</v>
      </c>
    </row>
    <row r="47" spans="1:6" ht="31" x14ac:dyDescent="0.35">
      <c r="A47" s="14" t="s">
        <v>50</v>
      </c>
      <c r="B47" s="2" t="s">
        <v>16</v>
      </c>
      <c r="C47" s="2" t="s">
        <v>12</v>
      </c>
      <c r="D47" s="21">
        <v>180</v>
      </c>
      <c r="E47" s="21">
        <v>180</v>
      </c>
      <c r="F47" s="21">
        <v>180</v>
      </c>
    </row>
    <row r="48" spans="1:6" ht="31" x14ac:dyDescent="0.35">
      <c r="A48" s="14" t="s">
        <v>51</v>
      </c>
      <c r="B48" s="2" t="s">
        <v>16</v>
      </c>
      <c r="C48" s="2" t="s">
        <v>14</v>
      </c>
      <c r="D48" s="21">
        <v>366519.2</v>
      </c>
      <c r="E48" s="21">
        <v>363622.40000000002</v>
      </c>
      <c r="F48" s="21">
        <v>316198.7</v>
      </c>
    </row>
    <row r="49" spans="1:6" ht="15" x14ac:dyDescent="0.35">
      <c r="A49" s="13" t="s">
        <v>52</v>
      </c>
      <c r="B49" s="1" t="s">
        <v>18</v>
      </c>
      <c r="C49" s="1" t="s">
        <v>6</v>
      </c>
      <c r="D49" s="18">
        <f>SUM(D50:D57)</f>
        <v>30978889.800000004</v>
      </c>
      <c r="E49" s="18">
        <f>SUM(E50:E57)</f>
        <v>31651686.800000008</v>
      </c>
      <c r="F49" s="18">
        <f>SUM(F50:F57)</f>
        <v>32167574.600000005</v>
      </c>
    </row>
    <row r="50" spans="1:6" ht="15.5" x14ac:dyDescent="0.35">
      <c r="A50" s="14" t="s">
        <v>53</v>
      </c>
      <c r="B50" s="2" t="s">
        <v>18</v>
      </c>
      <c r="C50" s="2" t="s">
        <v>5</v>
      </c>
      <c r="D50" s="21">
        <v>9844509.0999999996</v>
      </c>
      <c r="E50" s="21">
        <v>9373035.9000000004</v>
      </c>
      <c r="F50" s="21">
        <v>9319718</v>
      </c>
    </row>
    <row r="51" spans="1:6" ht="15.5" x14ac:dyDescent="0.35">
      <c r="A51" s="14" t="s">
        <v>54</v>
      </c>
      <c r="B51" s="2" t="s">
        <v>18</v>
      </c>
      <c r="C51" s="2" t="s">
        <v>8</v>
      </c>
      <c r="D51" s="21">
        <f>16056334.1+15972</f>
        <v>16072306.1</v>
      </c>
      <c r="E51" s="21">
        <v>17005397.199999999</v>
      </c>
      <c r="F51" s="21">
        <v>17693777.899999999</v>
      </c>
    </row>
    <row r="52" spans="1:6" ht="15.5" x14ac:dyDescent="0.35">
      <c r="A52" s="14" t="s">
        <v>55</v>
      </c>
      <c r="B52" s="2" t="s">
        <v>18</v>
      </c>
      <c r="C52" s="2" t="s">
        <v>10</v>
      </c>
      <c r="D52" s="21">
        <v>290710.59999999998</v>
      </c>
      <c r="E52" s="21">
        <v>290710.59999999998</v>
      </c>
      <c r="F52" s="21">
        <v>290710.59999999998</v>
      </c>
    </row>
    <row r="53" spans="1:6" ht="15.5" x14ac:dyDescent="0.35">
      <c r="A53" s="14" t="s">
        <v>56</v>
      </c>
      <c r="B53" s="2" t="s">
        <v>18</v>
      </c>
      <c r="C53" s="2" t="s">
        <v>12</v>
      </c>
      <c r="D53" s="21">
        <v>2654155.6</v>
      </c>
      <c r="E53" s="21">
        <v>2768968.1</v>
      </c>
      <c r="F53" s="21">
        <v>2748854.1</v>
      </c>
    </row>
    <row r="54" spans="1:6" ht="31" x14ac:dyDescent="0.35">
      <c r="A54" s="14" t="s">
        <v>57</v>
      </c>
      <c r="B54" s="2" t="s">
        <v>18</v>
      </c>
      <c r="C54" s="2" t="s">
        <v>14</v>
      </c>
      <c r="D54" s="21">
        <v>356513.5</v>
      </c>
      <c r="E54" s="21">
        <v>357666.2</v>
      </c>
      <c r="F54" s="21">
        <v>363185.6</v>
      </c>
    </row>
    <row r="55" spans="1:6" ht="15.5" x14ac:dyDescent="0.35">
      <c r="A55" s="14" t="s">
        <v>93</v>
      </c>
      <c r="B55" s="2" t="s">
        <v>18</v>
      </c>
      <c r="C55" s="2" t="s">
        <v>16</v>
      </c>
      <c r="D55" s="21">
        <v>867015.1</v>
      </c>
      <c r="E55" s="21">
        <v>867015.1</v>
      </c>
      <c r="F55" s="21">
        <v>867015.1</v>
      </c>
    </row>
    <row r="56" spans="1:6" ht="15.5" x14ac:dyDescent="0.35">
      <c r="A56" s="14" t="s">
        <v>94</v>
      </c>
      <c r="B56" s="2" t="s">
        <v>18</v>
      </c>
      <c r="C56" s="2" t="s">
        <v>18</v>
      </c>
      <c r="D56" s="21">
        <v>616979.69999999995</v>
      </c>
      <c r="E56" s="21">
        <v>711978.6</v>
      </c>
      <c r="F56" s="21">
        <v>614920.5</v>
      </c>
    </row>
    <row r="57" spans="1:6" ht="15.5" x14ac:dyDescent="0.35">
      <c r="A57" s="14" t="s">
        <v>58</v>
      </c>
      <c r="B57" s="2" t="s">
        <v>18</v>
      </c>
      <c r="C57" s="2" t="s">
        <v>26</v>
      </c>
      <c r="D57" s="21">
        <v>276700.09999999998</v>
      </c>
      <c r="E57" s="21">
        <v>276915.09999999998</v>
      </c>
      <c r="F57" s="21">
        <v>269392.8</v>
      </c>
    </row>
    <row r="58" spans="1:6" ht="15" x14ac:dyDescent="0.35">
      <c r="A58" s="13" t="s">
        <v>59</v>
      </c>
      <c r="B58" s="1" t="s">
        <v>38</v>
      </c>
      <c r="C58" s="1" t="s">
        <v>6</v>
      </c>
      <c r="D58" s="18">
        <f>SUM(D59:D61)</f>
        <v>3243221.5</v>
      </c>
      <c r="E58" s="18">
        <f>SUM(E59:E61)</f>
        <v>3297716</v>
      </c>
      <c r="F58" s="18">
        <f>SUM(F59:F61)</f>
        <v>3338636.2</v>
      </c>
    </row>
    <row r="59" spans="1:6" ht="15.5" x14ac:dyDescent="0.35">
      <c r="A59" s="14" t="s">
        <v>60</v>
      </c>
      <c r="B59" s="2" t="s">
        <v>38</v>
      </c>
      <c r="C59" s="2" t="s">
        <v>5</v>
      </c>
      <c r="D59" s="21">
        <v>3229125.7</v>
      </c>
      <c r="E59" s="21">
        <v>3273490.7</v>
      </c>
      <c r="F59" s="21">
        <v>3329136.2</v>
      </c>
    </row>
    <row r="60" spans="1:6" ht="15.5" x14ac:dyDescent="0.35">
      <c r="A60" s="14" t="s">
        <v>61</v>
      </c>
      <c r="B60" s="2" t="s">
        <v>38</v>
      </c>
      <c r="C60" s="2" t="s">
        <v>8</v>
      </c>
      <c r="D60" s="21">
        <v>7500</v>
      </c>
      <c r="E60" s="21">
        <v>7500</v>
      </c>
      <c r="F60" s="21">
        <v>7500</v>
      </c>
    </row>
    <row r="61" spans="1:6" ht="31" x14ac:dyDescent="0.35">
      <c r="A61" s="14" t="s">
        <v>62</v>
      </c>
      <c r="B61" s="2" t="s">
        <v>38</v>
      </c>
      <c r="C61" s="2" t="s">
        <v>12</v>
      </c>
      <c r="D61" s="21">
        <v>6595.8</v>
      </c>
      <c r="E61" s="21">
        <v>16725.3</v>
      </c>
      <c r="F61" s="21">
        <v>2000</v>
      </c>
    </row>
    <row r="62" spans="1:6" ht="15" x14ac:dyDescent="0.35">
      <c r="A62" s="13" t="s">
        <v>63</v>
      </c>
      <c r="B62" s="1" t="s">
        <v>26</v>
      </c>
      <c r="C62" s="1" t="s">
        <v>6</v>
      </c>
      <c r="D62" s="18">
        <f>SUM(D63:D69)</f>
        <v>15829311.699999999</v>
      </c>
      <c r="E62" s="18">
        <f>SUM(E63:E69)</f>
        <v>15296101.499999998</v>
      </c>
      <c r="F62" s="18">
        <f>SUM(F63:F69)</f>
        <v>13971481.5</v>
      </c>
    </row>
    <row r="63" spans="1:6" ht="15.5" x14ac:dyDescent="0.35">
      <c r="A63" s="14" t="s">
        <v>64</v>
      </c>
      <c r="B63" s="2" t="s">
        <v>26</v>
      </c>
      <c r="C63" s="2" t="s">
        <v>5</v>
      </c>
      <c r="D63" s="21">
        <v>6487872</v>
      </c>
      <c r="E63" s="21">
        <f>5894483+81000</f>
        <v>5975483</v>
      </c>
      <c r="F63" s="21">
        <f>4371278+81000</f>
        <v>4452278</v>
      </c>
    </row>
    <row r="64" spans="1:6" ht="15.5" x14ac:dyDescent="0.35">
      <c r="A64" s="14" t="s">
        <v>65</v>
      </c>
      <c r="B64" s="2" t="s">
        <v>26</v>
      </c>
      <c r="C64" s="2" t="s">
        <v>8</v>
      </c>
      <c r="D64" s="21">
        <v>2976192.2</v>
      </c>
      <c r="E64" s="21">
        <f>3036937.2-81000</f>
        <v>2955937.2</v>
      </c>
      <c r="F64" s="21">
        <f>3219392.6-81000</f>
        <v>3138392.6</v>
      </c>
    </row>
    <row r="65" spans="1:6" ht="31" x14ac:dyDescent="0.35">
      <c r="A65" s="14" t="s">
        <v>66</v>
      </c>
      <c r="B65" s="2" t="s">
        <v>26</v>
      </c>
      <c r="C65" s="2" t="s">
        <v>10</v>
      </c>
      <c r="D65" s="21">
        <v>56943</v>
      </c>
      <c r="E65" s="21">
        <v>56553</v>
      </c>
      <c r="F65" s="21">
        <v>56561</v>
      </c>
    </row>
    <row r="66" spans="1:6" ht="15.5" x14ac:dyDescent="0.35">
      <c r="A66" s="14" t="s">
        <v>67</v>
      </c>
      <c r="B66" s="2" t="s">
        <v>26</v>
      </c>
      <c r="C66" s="2" t="s">
        <v>12</v>
      </c>
      <c r="D66" s="21">
        <v>233216.5</v>
      </c>
      <c r="E66" s="21">
        <v>240745.2</v>
      </c>
      <c r="F66" s="21">
        <v>252745.2</v>
      </c>
    </row>
    <row r="67" spans="1:6" ht="15.5" x14ac:dyDescent="0.35">
      <c r="A67" s="14" t="s">
        <v>68</v>
      </c>
      <c r="B67" s="2" t="s">
        <v>26</v>
      </c>
      <c r="C67" s="2" t="s">
        <v>14</v>
      </c>
      <c r="D67" s="21">
        <v>121340.2</v>
      </c>
      <c r="E67" s="21">
        <v>121340.2</v>
      </c>
      <c r="F67" s="21">
        <v>121340.2</v>
      </c>
    </row>
    <row r="68" spans="1:6" ht="46.5" x14ac:dyDescent="0.35">
      <c r="A68" s="14" t="s">
        <v>69</v>
      </c>
      <c r="B68" s="2" t="s">
        <v>26</v>
      </c>
      <c r="C68" s="2" t="s">
        <v>16</v>
      </c>
      <c r="D68" s="21">
        <v>287312</v>
      </c>
      <c r="E68" s="21">
        <v>292751</v>
      </c>
      <c r="F68" s="21">
        <v>291614</v>
      </c>
    </row>
    <row r="69" spans="1:6" ht="15.5" x14ac:dyDescent="0.35">
      <c r="A69" s="14" t="s">
        <v>70</v>
      </c>
      <c r="B69" s="2" t="s">
        <v>26</v>
      </c>
      <c r="C69" s="2" t="s">
        <v>26</v>
      </c>
      <c r="D69" s="21">
        <v>5666435.7999999998</v>
      </c>
      <c r="E69" s="21">
        <v>5653291.9000000004</v>
      </c>
      <c r="F69" s="21">
        <v>5658550.5</v>
      </c>
    </row>
    <row r="70" spans="1:6" ht="15" x14ac:dyDescent="0.35">
      <c r="A70" s="13" t="s">
        <v>71</v>
      </c>
      <c r="B70" s="1" t="s">
        <v>28</v>
      </c>
      <c r="C70" s="1" t="s">
        <v>6</v>
      </c>
      <c r="D70" s="18">
        <f>SUM(D71:D75)</f>
        <v>25234904.600000001</v>
      </c>
      <c r="E70" s="18">
        <f>SUM(E71:E75)</f>
        <v>25094884.999999996</v>
      </c>
      <c r="F70" s="18">
        <f>SUM(F71:F75)</f>
        <v>22508141.099999998</v>
      </c>
    </row>
    <row r="71" spans="1:6" ht="15.5" x14ac:dyDescent="0.35">
      <c r="A71" s="14" t="s">
        <v>72</v>
      </c>
      <c r="B71" s="2" t="s">
        <v>28</v>
      </c>
      <c r="C71" s="2" t="s">
        <v>5</v>
      </c>
      <c r="D71" s="21">
        <v>400034.2</v>
      </c>
      <c r="E71" s="21">
        <v>400298.9</v>
      </c>
      <c r="F71" s="21">
        <v>385482.2</v>
      </c>
    </row>
    <row r="72" spans="1:6" ht="15.5" x14ac:dyDescent="0.35">
      <c r="A72" s="14" t="s">
        <v>73</v>
      </c>
      <c r="B72" s="2" t="s">
        <v>28</v>
      </c>
      <c r="C72" s="2" t="s">
        <v>8</v>
      </c>
      <c r="D72" s="21">
        <v>4202256</v>
      </c>
      <c r="E72" s="21">
        <v>4201681</v>
      </c>
      <c r="F72" s="21">
        <v>4202281</v>
      </c>
    </row>
    <row r="73" spans="1:6" ht="15.5" x14ac:dyDescent="0.35">
      <c r="A73" s="14" t="s">
        <v>74</v>
      </c>
      <c r="B73" s="2" t="s">
        <v>28</v>
      </c>
      <c r="C73" s="2" t="s">
        <v>10</v>
      </c>
      <c r="D73" s="21">
        <v>17648349.600000001</v>
      </c>
      <c r="E73" s="21">
        <v>17497126</v>
      </c>
      <c r="F73" s="21">
        <v>14954480.699999999</v>
      </c>
    </row>
    <row r="74" spans="1:6" ht="15.5" x14ac:dyDescent="0.35">
      <c r="A74" s="14" t="s">
        <v>75</v>
      </c>
      <c r="B74" s="2" t="s">
        <v>28</v>
      </c>
      <c r="C74" s="2" t="s">
        <v>12</v>
      </c>
      <c r="D74" s="21">
        <v>2415724.7999999998</v>
      </c>
      <c r="E74" s="21">
        <v>2445196.9</v>
      </c>
      <c r="F74" s="21">
        <v>2411418</v>
      </c>
    </row>
    <row r="75" spans="1:6" ht="31" x14ac:dyDescent="0.35">
      <c r="A75" s="14" t="s">
        <v>76</v>
      </c>
      <c r="B75" s="2" t="s">
        <v>28</v>
      </c>
      <c r="C75" s="2" t="s">
        <v>16</v>
      </c>
      <c r="D75" s="21">
        <v>568540</v>
      </c>
      <c r="E75" s="21">
        <v>550582.19999999995</v>
      </c>
      <c r="F75" s="21">
        <v>554479.19999999995</v>
      </c>
    </row>
    <row r="76" spans="1:6" ht="15" x14ac:dyDescent="0.35">
      <c r="A76" s="13" t="s">
        <v>77</v>
      </c>
      <c r="B76" s="1" t="s">
        <v>20</v>
      </c>
      <c r="C76" s="1" t="s">
        <v>6</v>
      </c>
      <c r="D76" s="18">
        <f>SUM(D77:D79)</f>
        <v>1809972.4</v>
      </c>
      <c r="E76" s="18">
        <f>SUM(E77:E79)</f>
        <v>1283908.8999999999</v>
      </c>
      <c r="F76" s="18">
        <f>SUM(F77:F79)</f>
        <v>1157478.7</v>
      </c>
    </row>
    <row r="77" spans="1:6" ht="15.5" x14ac:dyDescent="0.35">
      <c r="A77" s="14" t="s">
        <v>78</v>
      </c>
      <c r="B77" s="2" t="s">
        <v>20</v>
      </c>
      <c r="C77" s="2" t="s">
        <v>5</v>
      </c>
      <c r="D77" s="21">
        <f>6064-4500</f>
        <v>1564</v>
      </c>
      <c r="E77" s="21">
        <f>6164-4500</f>
        <v>1664</v>
      </c>
      <c r="F77" s="21">
        <f>6064-4500</f>
        <v>1564</v>
      </c>
    </row>
    <row r="78" spans="1:6" ht="15.5" x14ac:dyDescent="0.35">
      <c r="A78" s="14" t="s">
        <v>79</v>
      </c>
      <c r="B78" s="2" t="s">
        <v>20</v>
      </c>
      <c r="C78" s="2" t="s">
        <v>8</v>
      </c>
      <c r="D78" s="21">
        <f>1429006.9-15972</f>
        <v>1413034.9</v>
      </c>
      <c r="E78" s="21">
        <v>886406.4</v>
      </c>
      <c r="F78" s="21">
        <v>759863.2</v>
      </c>
    </row>
    <row r="79" spans="1:6" ht="15.5" x14ac:dyDescent="0.35">
      <c r="A79" s="14" t="s">
        <v>80</v>
      </c>
      <c r="B79" s="2" t="s">
        <v>20</v>
      </c>
      <c r="C79" s="2" t="s">
        <v>10</v>
      </c>
      <c r="D79" s="21">
        <f>390873.5+4500</f>
        <v>395373.5</v>
      </c>
      <c r="E79" s="21">
        <f>391338.5+4500</f>
        <v>395838.5</v>
      </c>
      <c r="F79" s="21">
        <f>391551.5+4500</f>
        <v>396051.5</v>
      </c>
    </row>
    <row r="80" spans="1:6" ht="15.75" customHeight="1" x14ac:dyDescent="0.35">
      <c r="A80" s="13" t="s">
        <v>81</v>
      </c>
      <c r="B80" s="1" t="s">
        <v>21</v>
      </c>
      <c r="C80" s="1" t="s">
        <v>6</v>
      </c>
      <c r="D80" s="18">
        <f>SUM(D81:D82)</f>
        <v>209090</v>
      </c>
      <c r="E80" s="18">
        <f>SUM(E81:E82)</f>
        <v>209090</v>
      </c>
      <c r="F80" s="18">
        <f>SUM(F81:F82)</f>
        <v>209090</v>
      </c>
    </row>
    <row r="81" spans="1:6" ht="15.5" x14ac:dyDescent="0.35">
      <c r="A81" s="14" t="s">
        <v>82</v>
      </c>
      <c r="B81" s="2" t="s">
        <v>21</v>
      </c>
      <c r="C81" s="2" t="s">
        <v>5</v>
      </c>
      <c r="D81" s="21">
        <v>153900</v>
      </c>
      <c r="E81" s="21">
        <v>153900</v>
      </c>
      <c r="F81" s="21">
        <v>153900</v>
      </c>
    </row>
    <row r="82" spans="1:6" ht="15.5" x14ac:dyDescent="0.35">
      <c r="A82" s="14" t="s">
        <v>83</v>
      </c>
      <c r="B82" s="2" t="s">
        <v>21</v>
      </c>
      <c r="C82" s="2" t="s">
        <v>8</v>
      </c>
      <c r="D82" s="21">
        <v>55190</v>
      </c>
      <c r="E82" s="21">
        <v>55190</v>
      </c>
      <c r="F82" s="21">
        <v>55190</v>
      </c>
    </row>
    <row r="83" spans="1:6" ht="45" x14ac:dyDescent="0.35">
      <c r="A83" s="13" t="s">
        <v>84</v>
      </c>
      <c r="B83" s="1" t="s">
        <v>23</v>
      </c>
      <c r="C83" s="1" t="s">
        <v>6</v>
      </c>
      <c r="D83" s="18">
        <f>SUM(D84)</f>
        <v>11622</v>
      </c>
      <c r="E83" s="18">
        <f>SUM(E84)</f>
        <v>114130</v>
      </c>
      <c r="F83" s="18">
        <f>SUM(F84)</f>
        <v>254688</v>
      </c>
    </row>
    <row r="84" spans="1:6" ht="31" x14ac:dyDescent="0.35">
      <c r="A84" s="14" t="s">
        <v>85</v>
      </c>
      <c r="B84" s="2" t="s">
        <v>23</v>
      </c>
      <c r="C84" s="2" t="s">
        <v>5</v>
      </c>
      <c r="D84" s="21">
        <v>11622</v>
      </c>
      <c r="E84" s="21">
        <v>114130</v>
      </c>
      <c r="F84" s="21">
        <v>254688</v>
      </c>
    </row>
    <row r="85" spans="1:6" ht="75" x14ac:dyDescent="0.35">
      <c r="A85" s="13" t="s">
        <v>86</v>
      </c>
      <c r="B85" s="1" t="s">
        <v>30</v>
      </c>
      <c r="C85" s="1" t="s">
        <v>6</v>
      </c>
      <c r="D85" s="18">
        <f>SUM(D86:D88)</f>
        <v>4574345.0999999996</v>
      </c>
      <c r="E85" s="18">
        <f>SUM(E86:E88)</f>
        <v>4572323.8</v>
      </c>
      <c r="F85" s="18">
        <f>SUM(F86:F88)</f>
        <v>4630665.7</v>
      </c>
    </row>
    <row r="86" spans="1:6" ht="46.5" x14ac:dyDescent="0.35">
      <c r="A86" s="14" t="s">
        <v>87</v>
      </c>
      <c r="B86" s="2" t="s">
        <v>30</v>
      </c>
      <c r="C86" s="2" t="s">
        <v>5</v>
      </c>
      <c r="D86" s="21">
        <v>1004146.3</v>
      </c>
      <c r="E86" s="21">
        <v>976612.8</v>
      </c>
      <c r="F86" s="21">
        <v>959678.5</v>
      </c>
    </row>
    <row r="87" spans="1:6" ht="15.5" x14ac:dyDescent="0.35">
      <c r="A87" s="14" t="s">
        <v>88</v>
      </c>
      <c r="B87" s="2" t="s">
        <v>30</v>
      </c>
      <c r="C87" s="2" t="s">
        <v>8</v>
      </c>
      <c r="D87" s="21">
        <v>582436.19999999995</v>
      </c>
      <c r="E87" s="21">
        <v>535000</v>
      </c>
      <c r="F87" s="21">
        <v>535000</v>
      </c>
    </row>
    <row r="88" spans="1:6" ht="31" x14ac:dyDescent="0.35">
      <c r="A88" s="14" t="s">
        <v>89</v>
      </c>
      <c r="B88" s="2" t="s">
        <v>30</v>
      </c>
      <c r="C88" s="2" t="s">
        <v>10</v>
      </c>
      <c r="D88" s="21">
        <v>2987762.6</v>
      </c>
      <c r="E88" s="21">
        <v>3060711</v>
      </c>
      <c r="F88" s="21">
        <v>3135987.2</v>
      </c>
    </row>
  </sheetData>
  <autoFilter ref="A10:F88"/>
  <mergeCells count="6">
    <mergeCell ref="B3:D3"/>
    <mergeCell ref="A8:A9"/>
    <mergeCell ref="B8:B9"/>
    <mergeCell ref="C8:C9"/>
    <mergeCell ref="D8:F8"/>
    <mergeCell ref="A6:F6"/>
  </mergeCells>
  <pageMargins left="0.78740157480314965" right="0.39370078740157483" top="0.78740157480314965" bottom="0.78740157480314965" header="0.39370078740157483" footer="0.39370078740157483"/>
  <pageSetup paperSize="9" scale="75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1-й год</vt:lpstr>
      <vt:lpstr>'1-й год'!Print_Titles</vt:lpstr>
      <vt:lpstr>'1-й год'!вап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rep:2.39.2.148</dc:description>
  <cp:lastModifiedBy>Галина Михайловна БРЯНЦЕВА</cp:lastModifiedBy>
  <cp:lastPrinted>2018-10-10T13:33:32Z</cp:lastPrinted>
  <dcterms:created xsi:type="dcterms:W3CDTF">2016-08-25T08:51:06Z</dcterms:created>
  <dcterms:modified xsi:type="dcterms:W3CDTF">2018-10-19T08:11:40Z</dcterms:modified>
</cp:coreProperties>
</file>