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190" firstSheet="1" activeTab="1"/>
  </bookViews>
  <sheets>
    <sheet name="2015-16" sheetId="1" state="hidden" r:id="rId1"/>
    <sheet name="2014" sheetId="2" r:id="rId2"/>
    <sheet name="Лист2" sheetId="3" r:id="rId3"/>
    <sheet name="Лист3" sheetId="4" r:id="rId4"/>
  </sheets>
  <definedNames>
    <definedName name="BossProviderVariable?_2088b062_8d53_4f6b_aa95_826b55e24f6c" hidden="1">"25_01_2006"</definedName>
  </definedNames>
  <calcPr fullCalcOnLoad="1"/>
</workbook>
</file>

<file path=xl/sharedStrings.xml><?xml version="1.0" encoding="utf-8"?>
<sst xmlns="http://schemas.openxmlformats.org/spreadsheetml/2006/main" count="109" uniqueCount="56">
  <si>
    <t>ПРОГРАММА</t>
  </si>
  <si>
    <t>(тыс.руб)</t>
  </si>
  <si>
    <t>Внутренние заимствования</t>
  </si>
  <si>
    <t>в том числе:</t>
  </si>
  <si>
    <t>кредиты от кредитных организаций</t>
  </si>
  <si>
    <t>ценные бумаги, в том числе:</t>
  </si>
  <si>
    <t>долгосрочные государственные облигации Ленинградской области</t>
  </si>
  <si>
    <t>бюджетные кредиты, полученные из федерального бюджета</t>
  </si>
  <si>
    <t>бюджетный кредит строительство дорог</t>
  </si>
  <si>
    <t>бюджетные кредиты из федерального бюджета</t>
  </si>
  <si>
    <t xml:space="preserve">Итого </t>
  </si>
  <si>
    <t>государственных внутренних заимствований Ленинградской области на 2014 год</t>
  </si>
  <si>
    <t xml:space="preserve">Предельная величина на 1 января 2015 года </t>
  </si>
  <si>
    <t>Объем привлечения в 2015 году</t>
  </si>
  <si>
    <t>Объем погашения в 2015 году</t>
  </si>
  <si>
    <t xml:space="preserve">Предельная величина на 1 января 2016 года </t>
  </si>
  <si>
    <t>Действующие на 1 января 2014 года - всего,</t>
  </si>
  <si>
    <t>Ижора-Агро</t>
  </si>
  <si>
    <t>бюджетный кредит покрытие дефицита</t>
  </si>
  <si>
    <t>бюджетный кредит строительство дорог 2010</t>
  </si>
  <si>
    <t>Объем привлечения в 2016 году</t>
  </si>
  <si>
    <t>государственных внутренних заимствований Ленинградской области на 2015-2016 годы</t>
  </si>
  <si>
    <t>Планируемые в 2014 году - всего,</t>
  </si>
  <si>
    <t xml:space="preserve">Расходы на обслуживание в 2015 году составят </t>
  </si>
  <si>
    <t xml:space="preserve">Расходы на обслуживание в 2016 году составят </t>
  </si>
  <si>
    <t xml:space="preserve">Расходы на обслуживание в 2014 г. составят </t>
  </si>
  <si>
    <t>Действующие на 1 января года - всего,</t>
  </si>
  <si>
    <t>Государственные заимствования</t>
  </si>
  <si>
    <t>Размер</t>
  </si>
  <si>
    <t>срок привлечения</t>
  </si>
  <si>
    <t>Действующие на начало года (накопленные), в т.ч.</t>
  </si>
  <si>
    <t>Планируемые к привлечению в 2014 году</t>
  </si>
  <si>
    <t>Итого</t>
  </si>
  <si>
    <t>обслуживание,%</t>
  </si>
  <si>
    <t>срок привлечения, кол-во дней</t>
  </si>
  <si>
    <t xml:space="preserve">размещение в конце года </t>
  </si>
  <si>
    <t>-</t>
  </si>
  <si>
    <t>июнь-ноябрь</t>
  </si>
  <si>
    <t>в течение года</t>
  </si>
  <si>
    <t xml:space="preserve">ВСЕГО </t>
  </si>
  <si>
    <t>Расчет расходов на обслуживание  2014 года</t>
  </si>
  <si>
    <t>Расчет расходов на обслуживание  2015 года</t>
  </si>
  <si>
    <t>Расчет расходов на обслуживание  2016 года</t>
  </si>
  <si>
    <t>гашение</t>
  </si>
  <si>
    <t>Кредиты от кредитных организаций</t>
  </si>
  <si>
    <t>Ценные бумаги, в том числе:</t>
  </si>
  <si>
    <t>Бюджетные кредиты, полученные из федерального бюджета</t>
  </si>
  <si>
    <t>Всего</t>
  </si>
  <si>
    <t>(тысяч рублей)</t>
  </si>
  <si>
    <t>областным законом</t>
  </si>
  <si>
    <t>УТВЕРЖДЕНА</t>
  </si>
  <si>
    <t xml:space="preserve">Предельная величина
на 1 января 2014 года </t>
  </si>
  <si>
    <t>Объем привлечения
в 2014 году</t>
  </si>
  <si>
    <t>Объем погашени
в 2014 году</t>
  </si>
  <si>
    <t xml:space="preserve">Предельная величина
на 1 января 2015 года </t>
  </si>
  <si>
    <t>(приложение 159)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</si>
</sst>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8"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.5"/>
      <name val="Arial Cyr"/>
      <family val="2"/>
    </font>
    <font>
      <b/>
      <sz val="10.5"/>
      <color indexed="8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Continuous" vertical="justify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 vertical="justify"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7" fontId="0" fillId="0" borderId="10" xfId="0" applyNumberForma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26">
      <selection activeCell="E40" sqref="E40"/>
    </sheetView>
  </sheetViews>
  <sheetFormatPr defaultColWidth="9.00390625" defaultRowHeight="12.75"/>
  <cols>
    <col min="1" max="1" width="58.875" style="0" customWidth="1"/>
    <col min="2" max="3" width="16.25390625" style="0" customWidth="1"/>
    <col min="4" max="4" width="13.00390625" style="0" customWidth="1"/>
    <col min="5" max="5" width="16.375" style="0" customWidth="1"/>
    <col min="6" max="6" width="14.75390625" style="0" customWidth="1"/>
    <col min="7" max="7" width="13.625" style="0" customWidth="1"/>
    <col min="8" max="8" width="23.00390625" style="0" customWidth="1"/>
  </cols>
  <sheetData>
    <row r="1" spans="1:5" ht="12.75">
      <c r="A1" s="38" t="s">
        <v>0</v>
      </c>
      <c r="B1" s="38"/>
      <c r="C1" s="38"/>
      <c r="D1" s="38"/>
      <c r="E1" s="38"/>
    </row>
    <row r="2" spans="1:5" ht="12.75">
      <c r="A2" s="38" t="s">
        <v>21</v>
      </c>
      <c r="B2" s="38"/>
      <c r="C2" s="38"/>
      <c r="D2" s="38"/>
      <c r="E2" s="38"/>
    </row>
    <row r="3" ht="12.75">
      <c r="E3" t="s">
        <v>1</v>
      </c>
    </row>
    <row r="4" spans="1:8" ht="38.25">
      <c r="A4" s="1" t="s">
        <v>2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20</v>
      </c>
      <c r="G4" s="2" t="s">
        <v>14</v>
      </c>
      <c r="H4" s="2" t="s">
        <v>15</v>
      </c>
    </row>
    <row r="5" spans="1:8" ht="12.75">
      <c r="A5" s="6" t="s">
        <v>26</v>
      </c>
      <c r="B5" s="15">
        <f aca="true" t="shared" si="0" ref="B5:H5">B8+B10+B7</f>
        <v>18069649.2</v>
      </c>
      <c r="C5" s="15">
        <f t="shared" si="0"/>
        <v>10300000</v>
      </c>
      <c r="D5" s="15">
        <f t="shared" si="0"/>
        <v>4069649.2</v>
      </c>
      <c r="E5" s="15">
        <f t="shared" si="0"/>
        <v>24300000</v>
      </c>
      <c r="F5" s="15">
        <f t="shared" si="0"/>
        <v>12000000</v>
      </c>
      <c r="G5" s="15">
        <f t="shared" si="0"/>
        <v>6000000</v>
      </c>
      <c r="H5" s="15">
        <f t="shared" si="0"/>
        <v>30300000</v>
      </c>
    </row>
    <row r="6" spans="1:8" ht="12.75">
      <c r="A6" s="1" t="s">
        <v>3</v>
      </c>
      <c r="B6" s="5"/>
      <c r="C6" s="5"/>
      <c r="D6" s="5"/>
      <c r="E6" s="5"/>
      <c r="F6" s="5"/>
      <c r="G6" s="5"/>
      <c r="H6" s="5"/>
    </row>
    <row r="7" spans="1:8" ht="12.75">
      <c r="A7" s="16" t="s">
        <v>4</v>
      </c>
      <c r="B7" s="5">
        <v>9800000</v>
      </c>
      <c r="C7" s="17">
        <v>3700000</v>
      </c>
      <c r="D7" s="17">
        <v>3700000</v>
      </c>
      <c r="E7" s="17">
        <f>B7+C7-D7</f>
        <v>9800000</v>
      </c>
      <c r="F7" s="17">
        <v>6000000</v>
      </c>
      <c r="G7" s="17">
        <v>6000000</v>
      </c>
      <c r="H7" s="17">
        <f>E7+F7-G7</f>
        <v>9800000</v>
      </c>
    </row>
    <row r="8" spans="1:8" ht="12.75">
      <c r="A8" s="16" t="s">
        <v>5</v>
      </c>
      <c r="B8" s="7">
        <v>7900000</v>
      </c>
      <c r="C8" s="17">
        <v>6600000</v>
      </c>
      <c r="D8" s="17">
        <v>0</v>
      </c>
      <c r="E8" s="17">
        <f>E9</f>
        <v>14500000</v>
      </c>
      <c r="F8" s="17">
        <v>6000000</v>
      </c>
      <c r="G8" s="17">
        <f>G9</f>
        <v>0</v>
      </c>
      <c r="H8" s="17">
        <f>H9</f>
        <v>20500000</v>
      </c>
    </row>
    <row r="9" spans="1:8" ht="12.75">
      <c r="A9" s="8" t="s">
        <v>6</v>
      </c>
      <c r="B9" s="5">
        <v>7900000</v>
      </c>
      <c r="C9" s="5">
        <v>6600000</v>
      </c>
      <c r="D9" s="5">
        <v>0</v>
      </c>
      <c r="E9" s="5">
        <f>B9+C9-D9</f>
        <v>14500000</v>
      </c>
      <c r="F9" s="5">
        <v>6000000</v>
      </c>
      <c r="G9" s="5">
        <v>0</v>
      </c>
      <c r="H9" s="5">
        <f>E9+F9-G9</f>
        <v>20500000</v>
      </c>
    </row>
    <row r="10" spans="1:8" ht="12.75">
      <c r="A10" s="9" t="s">
        <v>7</v>
      </c>
      <c r="B10" s="10">
        <f>B14</f>
        <v>369649.2</v>
      </c>
      <c r="C10" s="7">
        <f>C11+C12</f>
        <v>0</v>
      </c>
      <c r="D10" s="7">
        <f>D14</f>
        <v>369649.2</v>
      </c>
      <c r="E10" s="7">
        <f>E11+E12+E13+E14</f>
        <v>0</v>
      </c>
      <c r="F10" s="7">
        <f>F11+F12+F13+F14</f>
        <v>0</v>
      </c>
      <c r="G10" s="7">
        <f>G11+G12+G13+G14</f>
        <v>0</v>
      </c>
      <c r="H10" s="7">
        <f>H11+H12+H13+H14</f>
        <v>0</v>
      </c>
    </row>
    <row r="11" spans="1:8" ht="12.75" hidden="1">
      <c r="A11" s="12" t="s">
        <v>17</v>
      </c>
      <c r="B11" s="13">
        <v>369649.2</v>
      </c>
      <c r="C11" s="5"/>
      <c r="D11" s="5">
        <v>0</v>
      </c>
      <c r="E11" s="5">
        <v>0</v>
      </c>
      <c r="F11" s="5"/>
      <c r="G11" s="5"/>
      <c r="H11" s="5">
        <v>0</v>
      </c>
    </row>
    <row r="12" spans="1:8" ht="12.75" hidden="1">
      <c r="A12" s="12" t="s">
        <v>18</v>
      </c>
      <c r="B12" s="13">
        <v>0</v>
      </c>
      <c r="C12" s="5"/>
      <c r="D12" s="5">
        <v>0</v>
      </c>
      <c r="E12" s="5">
        <f>B12+C12-D12</f>
        <v>0</v>
      </c>
      <c r="F12" s="5"/>
      <c r="G12" s="5">
        <v>0</v>
      </c>
      <c r="H12" s="5">
        <f>E12+F12-G12</f>
        <v>0</v>
      </c>
    </row>
    <row r="13" spans="1:8" ht="12.75" hidden="1">
      <c r="A13" s="12" t="s">
        <v>8</v>
      </c>
      <c r="B13" s="13">
        <v>0</v>
      </c>
      <c r="C13" s="5"/>
      <c r="D13" s="5">
        <v>0</v>
      </c>
      <c r="E13" s="5">
        <f>B13+C13-D13</f>
        <v>0</v>
      </c>
      <c r="F13" s="5"/>
      <c r="G13" s="5">
        <v>0</v>
      </c>
      <c r="H13" s="5">
        <f>E13+F13-G13</f>
        <v>0</v>
      </c>
    </row>
    <row r="14" spans="1:8" ht="12.75">
      <c r="A14" s="12" t="s">
        <v>19</v>
      </c>
      <c r="B14" s="13">
        <v>369649.2</v>
      </c>
      <c r="C14" s="5"/>
      <c r="D14" s="5">
        <v>369649.2</v>
      </c>
      <c r="E14" s="5">
        <f>B14+C14-D14</f>
        <v>0</v>
      </c>
      <c r="F14" s="5"/>
      <c r="G14" s="5">
        <v>0</v>
      </c>
      <c r="H14" s="5">
        <f>E14+F14-G14</f>
        <v>0</v>
      </c>
    </row>
    <row r="15" spans="1:8" ht="12.75">
      <c r="A15" s="1" t="s">
        <v>10</v>
      </c>
      <c r="B15" s="5">
        <f aca="true" t="shared" si="1" ref="B15:H15">B7+B8+B10</f>
        <v>18069649.2</v>
      </c>
      <c r="C15" s="5">
        <f t="shared" si="1"/>
        <v>10300000</v>
      </c>
      <c r="D15" s="5">
        <f t="shared" si="1"/>
        <v>4069649.2</v>
      </c>
      <c r="E15" s="5">
        <f t="shared" si="1"/>
        <v>24300000</v>
      </c>
      <c r="F15" s="5">
        <f t="shared" si="1"/>
        <v>12000000</v>
      </c>
      <c r="G15" s="5">
        <f t="shared" si="1"/>
        <v>6000000</v>
      </c>
      <c r="H15" s="5">
        <f t="shared" si="1"/>
        <v>30300000</v>
      </c>
    </row>
    <row r="18" spans="1:2" ht="12.75">
      <c r="A18" s="16" t="s">
        <v>23</v>
      </c>
      <c r="B18" s="17">
        <f>B7*8%+C7*8%/2+B8*8%</f>
        <v>1564000</v>
      </c>
    </row>
    <row r="19" spans="1:2" ht="12.75">
      <c r="A19" s="1"/>
      <c r="B19" s="17"/>
    </row>
    <row r="20" spans="1:2" ht="12.75">
      <c r="A20" s="16" t="s">
        <v>24</v>
      </c>
      <c r="B20" s="17">
        <f>E7*8%+E8*8%+F7/2*8%</f>
        <v>2184000</v>
      </c>
    </row>
    <row r="21" spans="1:2" ht="12.75">
      <c r="A21" s="27"/>
      <c r="B21" s="28"/>
    </row>
    <row r="22" spans="1:5" ht="12.75">
      <c r="A22" s="43" t="s">
        <v>41</v>
      </c>
      <c r="B22" s="43"/>
      <c r="C22" s="43"/>
      <c r="D22" s="43"/>
      <c r="E22" s="43"/>
    </row>
    <row r="23" spans="1:5" ht="25.5">
      <c r="A23" s="19" t="s">
        <v>27</v>
      </c>
      <c r="B23" s="22" t="s">
        <v>28</v>
      </c>
      <c r="C23" s="22" t="s">
        <v>29</v>
      </c>
      <c r="D23" s="22" t="s">
        <v>33</v>
      </c>
      <c r="E23" s="22" t="s">
        <v>32</v>
      </c>
    </row>
    <row r="24" spans="1:5" ht="12.75">
      <c r="A24" s="16" t="s">
        <v>30</v>
      </c>
      <c r="B24" s="1"/>
      <c r="C24" s="1"/>
      <c r="D24" s="1"/>
      <c r="E24" s="1"/>
    </row>
    <row r="25" spans="1:5" ht="12.75">
      <c r="A25" s="20" t="s">
        <v>4</v>
      </c>
      <c r="B25" s="5">
        <v>9800000</v>
      </c>
      <c r="C25" s="24" t="s">
        <v>38</v>
      </c>
      <c r="D25" s="26">
        <v>8</v>
      </c>
      <c r="E25" s="5">
        <f>B25*D25%</f>
        <v>784000</v>
      </c>
    </row>
    <row r="26" spans="1:5" ht="12.75">
      <c r="A26" s="8" t="s">
        <v>6</v>
      </c>
      <c r="B26" s="23">
        <v>7900000</v>
      </c>
      <c r="C26" s="25" t="s">
        <v>38</v>
      </c>
      <c r="D26" s="23">
        <v>8</v>
      </c>
      <c r="E26" s="5">
        <f>B26*D26%</f>
        <v>632000</v>
      </c>
    </row>
    <row r="27" spans="1:5" ht="12.75">
      <c r="A27" s="21" t="s">
        <v>7</v>
      </c>
      <c r="B27" s="5">
        <v>369649.2</v>
      </c>
      <c r="C27" s="39" t="s">
        <v>43</v>
      </c>
      <c r="D27" s="40"/>
      <c r="E27" s="5"/>
    </row>
    <row r="28" spans="1:5" ht="12.75">
      <c r="A28" s="1"/>
      <c r="B28" s="23"/>
      <c r="C28" s="25"/>
      <c r="D28" s="23"/>
      <c r="E28" s="23"/>
    </row>
    <row r="29" spans="1:5" ht="12.75">
      <c r="A29" s="16" t="s">
        <v>31</v>
      </c>
      <c r="B29" s="23"/>
      <c r="C29" s="25"/>
      <c r="D29" s="23"/>
      <c r="E29" s="23"/>
    </row>
    <row r="30" spans="1:5" ht="12.75">
      <c r="A30" s="20" t="s">
        <v>4</v>
      </c>
      <c r="B30" s="23">
        <v>3700000</v>
      </c>
      <c r="C30" s="25" t="s">
        <v>37</v>
      </c>
      <c r="D30" s="23">
        <v>8</v>
      </c>
      <c r="E30" s="5">
        <v>148000</v>
      </c>
    </row>
    <row r="31" spans="1:5" ht="12.75">
      <c r="A31" s="8" t="s">
        <v>6</v>
      </c>
      <c r="B31" s="23">
        <v>6600000</v>
      </c>
      <c r="C31" s="39" t="s">
        <v>35</v>
      </c>
      <c r="D31" s="40"/>
      <c r="E31" s="23">
        <v>0</v>
      </c>
    </row>
    <row r="32" spans="1:5" ht="12.75">
      <c r="A32" s="21" t="s">
        <v>7</v>
      </c>
      <c r="B32" s="23">
        <v>0</v>
      </c>
      <c r="C32" s="25"/>
      <c r="D32" s="23"/>
      <c r="E32" s="23">
        <v>0</v>
      </c>
    </row>
    <row r="33" spans="1:5" ht="12.75">
      <c r="A33" s="16" t="s">
        <v>39</v>
      </c>
      <c r="B33" s="23"/>
      <c r="C33" s="25"/>
      <c r="D33" s="23"/>
      <c r="E33" s="17">
        <f>SUM(E25:E32)</f>
        <v>1564000</v>
      </c>
    </row>
    <row r="35" spans="1:5" ht="12.75">
      <c r="A35" s="43" t="s">
        <v>42</v>
      </c>
      <c r="B35" s="43"/>
      <c r="C35" s="43"/>
      <c r="D35" s="43"/>
      <c r="E35" s="43"/>
    </row>
    <row r="36" spans="1:5" ht="25.5">
      <c r="A36" s="19" t="s">
        <v>27</v>
      </c>
      <c r="B36" s="22" t="s">
        <v>28</v>
      </c>
      <c r="C36" s="22" t="s">
        <v>29</v>
      </c>
      <c r="D36" s="22" t="s">
        <v>33</v>
      </c>
      <c r="E36" s="22" t="s">
        <v>32</v>
      </c>
    </row>
    <row r="37" spans="1:5" ht="12.75">
      <c r="A37" s="16" t="s">
        <v>30</v>
      </c>
      <c r="B37" s="1"/>
      <c r="C37" s="1"/>
      <c r="D37" s="1"/>
      <c r="E37" s="1"/>
    </row>
    <row r="38" spans="1:5" ht="12.75">
      <c r="A38" s="20" t="s">
        <v>4</v>
      </c>
      <c r="B38" s="5">
        <v>9800000</v>
      </c>
      <c r="C38" s="24" t="s">
        <v>38</v>
      </c>
      <c r="D38" s="26">
        <v>8</v>
      </c>
      <c r="E38" s="5">
        <f>B38*D38%</f>
        <v>784000</v>
      </c>
    </row>
    <row r="39" spans="1:5" ht="12.75">
      <c r="A39" s="8" t="s">
        <v>6</v>
      </c>
      <c r="B39" s="23">
        <v>14500000</v>
      </c>
      <c r="C39" s="25" t="s">
        <v>38</v>
      </c>
      <c r="D39" s="23">
        <v>8</v>
      </c>
      <c r="E39" s="5">
        <f>B39*8%</f>
        <v>1160000</v>
      </c>
    </row>
    <row r="40" spans="1:5" ht="12.75">
      <c r="A40" s="21" t="s">
        <v>7</v>
      </c>
      <c r="B40" s="5"/>
      <c r="C40" s="25"/>
      <c r="D40" s="23"/>
      <c r="E40" s="5"/>
    </row>
    <row r="41" spans="1:5" ht="12.75">
      <c r="A41" s="1"/>
      <c r="B41" s="23"/>
      <c r="C41" s="25"/>
      <c r="D41" s="23"/>
      <c r="E41" s="23"/>
    </row>
    <row r="42" spans="1:5" ht="12.75">
      <c r="A42" s="16" t="s">
        <v>31</v>
      </c>
      <c r="B42" s="23"/>
      <c r="C42" s="25"/>
      <c r="D42" s="23"/>
      <c r="E42" s="23"/>
    </row>
    <row r="43" spans="1:5" ht="12.75">
      <c r="A43" s="20" t="s">
        <v>4</v>
      </c>
      <c r="B43" s="23">
        <v>6000000</v>
      </c>
      <c r="C43" s="25" t="s">
        <v>37</v>
      </c>
      <c r="D43" s="23">
        <v>8</v>
      </c>
      <c r="E43" s="5">
        <v>240000</v>
      </c>
    </row>
    <row r="44" spans="1:5" ht="12.75">
      <c r="A44" s="8" t="s">
        <v>6</v>
      </c>
      <c r="B44" s="23">
        <v>6000000</v>
      </c>
      <c r="C44" s="41" t="s">
        <v>35</v>
      </c>
      <c r="D44" s="42"/>
      <c r="E44" s="23">
        <v>0</v>
      </c>
    </row>
    <row r="45" spans="1:5" ht="12.75">
      <c r="A45" s="21" t="s">
        <v>7</v>
      </c>
      <c r="B45" s="23">
        <v>0</v>
      </c>
      <c r="C45" s="25" t="s">
        <v>36</v>
      </c>
      <c r="D45" s="23">
        <v>0</v>
      </c>
      <c r="E45" s="23">
        <v>0</v>
      </c>
    </row>
    <row r="46" spans="1:5" ht="12.75">
      <c r="A46" s="16" t="s">
        <v>39</v>
      </c>
      <c r="B46" s="23"/>
      <c r="C46" s="25"/>
      <c r="D46" s="23"/>
      <c r="E46" s="17">
        <f>SUM(E38:E45)</f>
        <v>2184000</v>
      </c>
    </row>
  </sheetData>
  <sheetProtection/>
  <mergeCells count="7">
    <mergeCell ref="A1:E1"/>
    <mergeCell ref="A2:E2"/>
    <mergeCell ref="C31:D31"/>
    <mergeCell ref="C44:D44"/>
    <mergeCell ref="A22:E22"/>
    <mergeCell ref="A35:E35"/>
    <mergeCell ref="C27:D2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C88" sqref="C88"/>
    </sheetView>
  </sheetViews>
  <sheetFormatPr defaultColWidth="9.00390625" defaultRowHeight="12.75"/>
  <cols>
    <col min="1" max="1" width="61.00390625" style="0" customWidth="1"/>
    <col min="2" max="5" width="19.25390625" style="0" customWidth="1"/>
  </cols>
  <sheetData>
    <row r="1" ht="12.75">
      <c r="D1" t="s">
        <v>50</v>
      </c>
    </row>
    <row r="2" ht="12.75">
      <c r="D2" t="s">
        <v>49</v>
      </c>
    </row>
    <row r="4" ht="12.75">
      <c r="D4" t="s">
        <v>55</v>
      </c>
    </row>
    <row r="7" spans="1:5" ht="12.75">
      <c r="A7" s="43" t="s">
        <v>0</v>
      </c>
      <c r="B7" s="43"/>
      <c r="C7" s="43"/>
      <c r="D7" s="43"/>
      <c r="E7" s="43"/>
    </row>
    <row r="8" spans="1:5" ht="12.75">
      <c r="A8" s="43" t="s">
        <v>11</v>
      </c>
      <c r="B8" s="43"/>
      <c r="C8" s="43"/>
      <c r="D8" s="43"/>
      <c r="E8" s="43"/>
    </row>
    <row r="9" ht="12.75">
      <c r="E9" s="30" t="s">
        <v>48</v>
      </c>
    </row>
    <row r="10" spans="1:5" ht="25.5">
      <c r="A10" s="37" t="s">
        <v>2</v>
      </c>
      <c r="B10" s="29" t="s">
        <v>51</v>
      </c>
      <c r="C10" s="29" t="s">
        <v>52</v>
      </c>
      <c r="D10" s="29" t="s">
        <v>53</v>
      </c>
      <c r="E10" s="29" t="s">
        <v>54</v>
      </c>
    </row>
    <row r="11" spans="1:5" ht="13.5" hidden="1">
      <c r="A11" s="3" t="s">
        <v>16</v>
      </c>
      <c r="B11" s="4">
        <f>B14+B16+B13</f>
        <v>11469649.2</v>
      </c>
      <c r="C11" s="4">
        <f>C14+C16+C13</f>
        <v>10000000</v>
      </c>
      <c r="D11" s="4">
        <f>D14+D16+D13</f>
        <v>3400000</v>
      </c>
      <c r="E11" s="4">
        <f>E14+E16+E13</f>
        <v>18069649.2</v>
      </c>
    </row>
    <row r="12" spans="1:5" ht="12.75" hidden="1">
      <c r="A12" s="1" t="s">
        <v>3</v>
      </c>
      <c r="B12" s="5"/>
      <c r="C12" s="5"/>
      <c r="D12" s="5"/>
      <c r="E12" s="5"/>
    </row>
    <row r="13" spans="1:5" ht="12.75">
      <c r="A13" s="6" t="s">
        <v>44</v>
      </c>
      <c r="B13" s="31">
        <v>9800000</v>
      </c>
      <c r="C13" s="31">
        <v>2100000</v>
      </c>
      <c r="D13" s="31">
        <v>2100000</v>
      </c>
      <c r="E13" s="31">
        <f>B13+C13-D13</f>
        <v>9800000</v>
      </c>
    </row>
    <row r="14" spans="1:5" ht="12.75">
      <c r="A14" s="6" t="s">
        <v>45</v>
      </c>
      <c r="B14" s="32">
        <f>B15</f>
        <v>1300000</v>
      </c>
      <c r="C14" s="32">
        <v>7900000</v>
      </c>
      <c r="D14" s="32">
        <f>D15</f>
        <v>1300000</v>
      </c>
      <c r="E14" s="32">
        <f>E15</f>
        <v>7900000</v>
      </c>
    </row>
    <row r="15" spans="1:5" ht="12.75">
      <c r="A15" s="8" t="s">
        <v>6</v>
      </c>
      <c r="B15" s="31">
        <v>1300000</v>
      </c>
      <c r="C15" s="31">
        <v>7900000</v>
      </c>
      <c r="D15" s="31">
        <v>1300000</v>
      </c>
      <c r="E15" s="31">
        <f>B15+C15-D15</f>
        <v>7900000</v>
      </c>
    </row>
    <row r="16" spans="1:5" s="11" customFormat="1" ht="12.75">
      <c r="A16" s="9" t="s">
        <v>46</v>
      </c>
      <c r="B16" s="33">
        <f>B17</f>
        <v>369649.2</v>
      </c>
      <c r="C16" s="33">
        <f>C17</f>
        <v>0</v>
      </c>
      <c r="D16" s="33">
        <f>D17</f>
        <v>0</v>
      </c>
      <c r="E16" s="33">
        <f>E17</f>
        <v>369649.2</v>
      </c>
    </row>
    <row r="17" spans="1:5" ht="12.75" hidden="1">
      <c r="A17" s="12" t="s">
        <v>8</v>
      </c>
      <c r="B17" s="31">
        <v>369649.2</v>
      </c>
      <c r="C17" s="31"/>
      <c r="D17" s="31">
        <v>0</v>
      </c>
      <c r="E17" s="34">
        <f>B17+C17-D17</f>
        <v>369649.2</v>
      </c>
    </row>
    <row r="18" spans="1:5" ht="13.5" hidden="1">
      <c r="A18" s="3" t="s">
        <v>22</v>
      </c>
      <c r="B18" s="35">
        <f>B19+B20</f>
        <v>0</v>
      </c>
      <c r="C18" s="35">
        <f>C19+C20+C21</f>
        <v>0</v>
      </c>
      <c r="D18" s="35">
        <f>D19+D20+D21</f>
        <v>0</v>
      </c>
      <c r="E18" s="35">
        <f>E19+E20</f>
        <v>0</v>
      </c>
    </row>
    <row r="19" spans="1:5" ht="12.75" hidden="1">
      <c r="A19" s="1" t="s">
        <v>3</v>
      </c>
      <c r="B19" s="31"/>
      <c r="C19" s="31"/>
      <c r="D19" s="31"/>
      <c r="E19" s="31"/>
    </row>
    <row r="20" spans="1:5" ht="12.75" hidden="1">
      <c r="A20" s="1" t="s">
        <v>4</v>
      </c>
      <c r="B20" s="31"/>
      <c r="C20" s="31">
        <v>0</v>
      </c>
      <c r="D20" s="31"/>
      <c r="E20" s="31">
        <f>B20+C20-D20</f>
        <v>0</v>
      </c>
    </row>
    <row r="21" spans="1:5" ht="12.75" hidden="1">
      <c r="A21" s="1" t="s">
        <v>9</v>
      </c>
      <c r="B21" s="31"/>
      <c r="C21" s="31">
        <v>0</v>
      </c>
      <c r="D21" s="31">
        <v>0</v>
      </c>
      <c r="E21" s="31"/>
    </row>
    <row r="22" spans="1:5" ht="15">
      <c r="A22" s="14" t="s">
        <v>47</v>
      </c>
      <c r="B22" s="36">
        <f>B11+B18</f>
        <v>11469649.2</v>
      </c>
      <c r="C22" s="36">
        <f>C11+C18</f>
        <v>10000000</v>
      </c>
      <c r="D22" s="36">
        <f>D11+D18</f>
        <v>3400000</v>
      </c>
      <c r="E22" s="36">
        <f>E11+E18</f>
        <v>18069649.2</v>
      </c>
    </row>
    <row r="24" spans="1:2" ht="12.75" hidden="1">
      <c r="A24" s="16" t="s">
        <v>25</v>
      </c>
      <c r="B24" s="18">
        <f>B13*8.5%+C13*8%/2+154000+7600</f>
        <v>1078600</v>
      </c>
    </row>
    <row r="26" spans="1:5" ht="12.75" hidden="1">
      <c r="A26" s="43" t="s">
        <v>40</v>
      </c>
      <c r="B26" s="43"/>
      <c r="C26" s="43"/>
      <c r="D26" s="43"/>
      <c r="E26" s="43"/>
    </row>
    <row r="27" ht="4.5" customHeight="1" hidden="1"/>
    <row r="28" spans="1:5" ht="29.25" customHeight="1" hidden="1">
      <c r="A28" s="19" t="s">
        <v>27</v>
      </c>
      <c r="B28" s="22" t="s">
        <v>28</v>
      </c>
      <c r="C28" s="22" t="s">
        <v>34</v>
      </c>
      <c r="D28" s="22" t="s">
        <v>33</v>
      </c>
      <c r="E28" s="22" t="s">
        <v>32</v>
      </c>
    </row>
    <row r="29" spans="1:5" ht="12.75" hidden="1">
      <c r="A29" s="16" t="s">
        <v>30</v>
      </c>
      <c r="B29" s="1"/>
      <c r="C29" s="1"/>
      <c r="D29" s="1"/>
      <c r="E29" s="1"/>
    </row>
    <row r="30" spans="1:5" ht="12.75" hidden="1">
      <c r="A30" s="20" t="s">
        <v>4</v>
      </c>
      <c r="B30" s="5">
        <v>9800000</v>
      </c>
      <c r="C30" s="24" t="s">
        <v>38</v>
      </c>
      <c r="D30" s="26">
        <v>8.5</v>
      </c>
      <c r="E30" s="5">
        <f>B30*D30%</f>
        <v>833000.0000000001</v>
      </c>
    </row>
    <row r="31" spans="1:5" ht="12.75" hidden="1">
      <c r="A31" s="8" t="s">
        <v>6</v>
      </c>
      <c r="B31" s="23">
        <v>1300000</v>
      </c>
      <c r="C31" s="25" t="s">
        <v>38</v>
      </c>
      <c r="D31" s="23">
        <v>9.5</v>
      </c>
      <c r="E31" s="5">
        <v>154000</v>
      </c>
    </row>
    <row r="32" spans="1:5" ht="12.75" hidden="1">
      <c r="A32" s="21" t="s">
        <v>7</v>
      </c>
      <c r="B32" s="5">
        <v>369649.2</v>
      </c>
      <c r="C32" s="25" t="s">
        <v>38</v>
      </c>
      <c r="D32" s="23">
        <v>2.06</v>
      </c>
      <c r="E32" s="5">
        <v>7600</v>
      </c>
    </row>
    <row r="33" spans="1:5" ht="12.75" hidden="1">
      <c r="A33" s="1"/>
      <c r="B33" s="23"/>
      <c r="C33" s="25"/>
      <c r="D33" s="23"/>
      <c r="E33" s="23"/>
    </row>
    <row r="34" spans="1:5" ht="12.75" hidden="1">
      <c r="A34" s="16" t="s">
        <v>31</v>
      </c>
      <c r="B34" s="23"/>
      <c r="C34" s="25"/>
      <c r="D34" s="23"/>
      <c r="E34" s="23"/>
    </row>
    <row r="35" spans="1:5" ht="12.75" hidden="1">
      <c r="A35" s="20" t="s">
        <v>4</v>
      </c>
      <c r="B35" s="23">
        <v>2100000</v>
      </c>
      <c r="C35" s="25" t="s">
        <v>37</v>
      </c>
      <c r="D35" s="23">
        <v>8</v>
      </c>
      <c r="E35" s="5">
        <v>84000</v>
      </c>
    </row>
    <row r="36" spans="1:5" ht="12.75" hidden="1">
      <c r="A36" s="8" t="s">
        <v>6</v>
      </c>
      <c r="B36" s="23">
        <v>7900000</v>
      </c>
      <c r="C36" s="41" t="s">
        <v>35</v>
      </c>
      <c r="D36" s="42"/>
      <c r="E36" s="23"/>
    </row>
    <row r="37" spans="1:5" ht="12.75" hidden="1">
      <c r="A37" s="21" t="s">
        <v>7</v>
      </c>
      <c r="B37" s="23">
        <v>0</v>
      </c>
      <c r="C37" s="25" t="s">
        <v>36</v>
      </c>
      <c r="D37" s="23">
        <v>0</v>
      </c>
      <c r="E37" s="23"/>
    </row>
    <row r="38" spans="1:5" ht="12.75" hidden="1">
      <c r="A38" s="16" t="s">
        <v>39</v>
      </c>
      <c r="B38" s="23"/>
      <c r="C38" s="25"/>
      <c r="D38" s="23"/>
      <c r="E38" s="17">
        <f>SUM(E30:E37)</f>
        <v>1078600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sheetProtection/>
  <mergeCells count="4">
    <mergeCell ref="A7:E7"/>
    <mergeCell ref="A8:E8"/>
    <mergeCell ref="A26:E26"/>
    <mergeCell ref="C36:D3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*</cp:lastModifiedBy>
  <cp:lastPrinted>2013-08-19T07:43:16Z</cp:lastPrinted>
  <dcterms:created xsi:type="dcterms:W3CDTF">2013-06-07T07:03:38Z</dcterms:created>
  <dcterms:modified xsi:type="dcterms:W3CDTF">2013-11-01T09:54:16Z</dcterms:modified>
  <cp:category/>
  <cp:version/>
  <cp:contentType/>
  <cp:contentStatus/>
</cp:coreProperties>
</file>