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70" windowHeight="1200"/>
  </bookViews>
  <sheets>
    <sheet name="Приложение 21.11" sheetId="1" r:id="rId1"/>
  </sheets>
  <externalReferences>
    <externalReference r:id="rId2"/>
    <externalReference r:id="rId3"/>
  </externalReferences>
  <definedNames>
    <definedName name="BossProviderVariable?_a76a7063_d5bf_41dd_b2e3_27a4c3a73235" hidden="1">"25_01_2006"</definedName>
    <definedName name="_xlnm.Print_Titles" localSheetId="0">'Приложение 21.11'!$16:$16</definedName>
    <definedName name="_xlnm.Print_Area" localSheetId="0">'Приложение 21.11'!$A$1:$O$428</definedName>
  </definedNames>
  <calcPr calcId="145621"/>
</workbook>
</file>

<file path=xl/calcChain.xml><?xml version="1.0" encoding="utf-8"?>
<calcChain xmlns="http://schemas.openxmlformats.org/spreadsheetml/2006/main">
  <c r="S143" i="1" l="1"/>
  <c r="L151" i="1"/>
  <c r="L60" i="1" l="1"/>
  <c r="J59" i="1"/>
  <c r="J399" i="1" l="1"/>
  <c r="J396" i="1"/>
  <c r="R317" i="1" l="1"/>
  <c r="P316" i="1"/>
  <c r="L25" i="1"/>
  <c r="L24" i="1"/>
  <c r="L23" i="1"/>
  <c r="J295" i="1"/>
  <c r="J294" i="1"/>
  <c r="J293" i="1"/>
  <c r="J292" i="1"/>
  <c r="J291" i="1"/>
  <c r="J290" i="1"/>
  <c r="J289" i="1"/>
  <c r="J288" i="1"/>
  <c r="P148" i="1" l="1"/>
  <c r="J375" i="1" l="1"/>
  <c r="J372" i="1"/>
  <c r="M372" i="1" l="1"/>
  <c r="O370" i="1"/>
  <c r="M382" i="1"/>
  <c r="O380" i="1"/>
  <c r="M402" i="1"/>
  <c r="L315" i="1" l="1"/>
  <c r="L314" i="1"/>
  <c r="L372" i="1"/>
  <c r="J405" i="1"/>
  <c r="L402" i="1"/>
  <c r="J402" i="1" s="1"/>
  <c r="M396" i="1"/>
  <c r="L396" i="1"/>
  <c r="L382" i="1"/>
  <c r="J382" i="1" s="1"/>
  <c r="J385" i="1"/>
  <c r="L409" i="1"/>
  <c r="J287" i="1" l="1"/>
  <c r="J286" i="1"/>
  <c r="J285" i="1"/>
  <c r="L284" i="1"/>
  <c r="J284" i="1" s="1"/>
  <c r="L283" i="1"/>
  <c r="J283" i="1" s="1"/>
  <c r="L282" i="1"/>
  <c r="J282" i="1" s="1"/>
  <c r="L279" i="1"/>
  <c r="J279" i="1" s="1"/>
  <c r="L278" i="1"/>
  <c r="J278" i="1" s="1"/>
  <c r="J281" i="1"/>
  <c r="J280" i="1"/>
  <c r="L275" i="1"/>
  <c r="J275" i="1" s="1"/>
  <c r="L274" i="1"/>
  <c r="J274" i="1" s="1"/>
  <c r="J277" i="1"/>
  <c r="J276" i="1"/>
  <c r="L271" i="1"/>
  <c r="J271" i="1" s="1"/>
  <c r="L270" i="1"/>
  <c r="J270" i="1" s="1"/>
  <c r="J273" i="1"/>
  <c r="J272" i="1"/>
  <c r="L215" i="1"/>
  <c r="J215" i="1" s="1"/>
  <c r="J219" i="1"/>
  <c r="J217" i="1"/>
  <c r="L63" i="1"/>
  <c r="J63" i="1" s="1"/>
  <c r="J69" i="1"/>
  <c r="J66" i="1"/>
  <c r="L91" i="1"/>
  <c r="J91" i="1" s="1"/>
  <c r="J99" i="1"/>
  <c r="L220" i="1" l="1"/>
  <c r="J220" i="1" s="1"/>
  <c r="J222" i="1"/>
  <c r="L209" i="1"/>
  <c r="J209" i="1" s="1"/>
  <c r="L210" i="1"/>
  <c r="J211" i="1"/>
  <c r="J212" i="1"/>
  <c r="Q213" i="1"/>
  <c r="Q142" i="1"/>
  <c r="L221" i="1" l="1"/>
  <c r="L321" i="1" l="1"/>
  <c r="L320" i="1"/>
  <c r="L319" i="1"/>
  <c r="L318" i="1"/>
  <c r="M321" i="1"/>
  <c r="M424" i="1" s="1"/>
  <c r="M320" i="1"/>
  <c r="M423" i="1" s="1"/>
  <c r="M319" i="1"/>
  <c r="M422" i="1" s="1"/>
  <c r="M318" i="1"/>
  <c r="M421" i="1" s="1"/>
  <c r="J415" i="1"/>
  <c r="J414" i="1"/>
  <c r="J413" i="1"/>
  <c r="J412" i="1"/>
  <c r="L231" i="1"/>
  <c r="J231" i="1" s="1"/>
  <c r="L230" i="1"/>
  <c r="J230" i="1" s="1"/>
  <c r="L229" i="1"/>
  <c r="J229" i="1" s="1"/>
  <c r="L228" i="1"/>
  <c r="J228" i="1" s="1"/>
  <c r="J237" i="1"/>
  <c r="J236" i="1"/>
  <c r="J235" i="1"/>
  <c r="J234" i="1"/>
  <c r="J249" i="1"/>
  <c r="J248" i="1"/>
  <c r="J247" i="1"/>
  <c r="J246" i="1"/>
  <c r="J243" i="1"/>
  <c r="J242" i="1"/>
  <c r="J241" i="1"/>
  <c r="J240" i="1"/>
  <c r="L254" i="1"/>
  <c r="J254" i="1" s="1"/>
  <c r="L253" i="1"/>
  <c r="J253" i="1" s="1"/>
  <c r="J259" i="1"/>
  <c r="J258" i="1"/>
  <c r="L264" i="1"/>
  <c r="J264" i="1" s="1"/>
  <c r="L263" i="1"/>
  <c r="J263" i="1" s="1"/>
  <c r="L262" i="1"/>
  <c r="J262" i="1" s="1"/>
  <c r="L261" i="1"/>
  <c r="J261" i="1" s="1"/>
  <c r="J269" i="1"/>
  <c r="J268" i="1"/>
  <c r="J267" i="1"/>
  <c r="J266" i="1"/>
  <c r="L296" i="1"/>
  <c r="L297" i="1"/>
  <c r="J312" i="1"/>
  <c r="J311" i="1"/>
  <c r="J310" i="1"/>
  <c r="J309" i="1"/>
  <c r="L38" i="1"/>
  <c r="J38" i="1" s="1"/>
  <c r="L37" i="1"/>
  <c r="J37" i="1" s="1"/>
  <c r="L36" i="1"/>
  <c r="J36" i="1" s="1"/>
  <c r="L35" i="1"/>
  <c r="J35" i="1" s="1"/>
  <c r="J45" i="1"/>
  <c r="J44" i="1"/>
  <c r="J43" i="1"/>
  <c r="J42" i="1"/>
  <c r="J318" i="1" l="1"/>
  <c r="J319" i="1"/>
  <c r="J320" i="1"/>
  <c r="J321" i="1"/>
  <c r="L424" i="1"/>
  <c r="J424" i="1" s="1"/>
  <c r="L422" i="1"/>
  <c r="J422" i="1" s="1"/>
  <c r="L423" i="1"/>
  <c r="J423" i="1" s="1"/>
  <c r="L92" i="1"/>
  <c r="J23" i="1" l="1"/>
  <c r="J25" i="1"/>
  <c r="J24" i="1"/>
  <c r="L148" i="1"/>
  <c r="L129" i="1"/>
  <c r="J111" i="1"/>
  <c r="M326" i="1"/>
  <c r="M334" i="1"/>
  <c r="M345" i="1"/>
  <c r="M388" i="1"/>
  <c r="M409" i="1"/>
  <c r="K161" i="1" l="1"/>
  <c r="J143" i="1"/>
  <c r="J148" i="1" l="1"/>
  <c r="J391" i="1" l="1"/>
  <c r="L388" i="1"/>
  <c r="J388" i="1" s="1"/>
  <c r="J338" i="1"/>
  <c r="L334" i="1"/>
  <c r="J334" i="1" s="1"/>
  <c r="M333" i="1"/>
  <c r="L333" i="1"/>
  <c r="L326" i="1"/>
  <c r="J326" i="1" s="1"/>
  <c r="J330" i="1"/>
  <c r="J337" i="1"/>
  <c r="J265" i="1"/>
  <c r="L260" i="1"/>
  <c r="J260" i="1" s="1"/>
  <c r="J257" i="1"/>
  <c r="J256" i="1"/>
  <c r="J255" i="1"/>
  <c r="L252" i="1"/>
  <c r="J252" i="1" s="1"/>
  <c r="L251" i="1"/>
  <c r="J251" i="1" s="1"/>
  <c r="L250" i="1"/>
  <c r="J300" i="1"/>
  <c r="L239" i="1"/>
  <c r="J239" i="1" s="1"/>
  <c r="L227" i="1"/>
  <c r="J227" i="1" s="1"/>
  <c r="J206" i="1"/>
  <c r="J205" i="1"/>
  <c r="L202" i="1"/>
  <c r="J202" i="1" s="1"/>
  <c r="L201" i="1"/>
  <c r="J201" i="1" s="1"/>
  <c r="J193" i="1"/>
  <c r="K150" i="1"/>
  <c r="K168" i="1"/>
  <c r="K167" i="1"/>
  <c r="K166" i="1"/>
  <c r="L150" i="1"/>
  <c r="J155" i="1"/>
  <c r="K131" i="1"/>
  <c r="K106" i="1"/>
  <c r="K34" i="1"/>
  <c r="L34" i="1"/>
  <c r="L33" i="1"/>
  <c r="J40" i="1"/>
  <c r="L32" i="1"/>
  <c r="J33" i="1" l="1"/>
  <c r="J250" i="1"/>
  <c r="J32" i="1"/>
  <c r="J27" i="1"/>
  <c r="K31" i="1"/>
  <c r="L31" i="1"/>
  <c r="J31" i="1" l="1"/>
  <c r="J216" i="1"/>
  <c r="K175" i="1" l="1"/>
  <c r="K165" i="1" s="1"/>
  <c r="K124" i="1"/>
  <c r="L214" i="1" l="1"/>
  <c r="L190" i="1"/>
  <c r="L96" i="1"/>
  <c r="L106" i="1"/>
  <c r="J106" i="1" l="1"/>
  <c r="L166" i="1"/>
  <c r="L165" i="1"/>
  <c r="L128" i="1"/>
  <c r="L147" i="1"/>
  <c r="K117" i="1" l="1"/>
  <c r="K19" i="1" s="1"/>
  <c r="L105" i="1"/>
  <c r="K105" i="1" l="1"/>
  <c r="J411" i="1"/>
  <c r="L408" i="1"/>
  <c r="L381" i="1"/>
  <c r="M381" i="1"/>
  <c r="J409" i="1" l="1"/>
  <c r="M359" i="1"/>
  <c r="L359" i="1"/>
  <c r="J182" i="1" l="1"/>
  <c r="J172" i="1" l="1"/>
  <c r="J171" i="1"/>
  <c r="J203" i="1"/>
  <c r="L200" i="1"/>
  <c r="J200" i="1" s="1"/>
  <c r="J192" i="1" l="1"/>
  <c r="J404" i="1" l="1"/>
  <c r="M401" i="1"/>
  <c r="J401" i="1" s="1"/>
  <c r="J88" i="1" l="1"/>
  <c r="L87" i="1"/>
  <c r="J87" i="1" l="1"/>
  <c r="J191" i="1"/>
  <c r="L189" i="1" l="1"/>
  <c r="J298" i="1" l="1"/>
  <c r="J297" i="1" l="1"/>
  <c r="J299" i="1"/>
  <c r="J245" i="1" l="1"/>
  <c r="J233" i="1"/>
  <c r="J100" i="1"/>
  <c r="J101" i="1"/>
  <c r="K96" i="1"/>
  <c r="K21" i="1" s="1"/>
  <c r="K420" i="1" s="1"/>
  <c r="J221" i="1"/>
  <c r="J214" i="1"/>
  <c r="J223" i="1"/>
  <c r="J218" i="1"/>
  <c r="J210" i="1"/>
  <c r="J213" i="1"/>
  <c r="L207" i="1"/>
  <c r="J207" i="1" s="1"/>
  <c r="J208" i="1"/>
  <c r="J96" i="1" l="1"/>
  <c r="J41" i="1"/>
  <c r="J39" i="1"/>
  <c r="K130" i="1"/>
  <c r="K20" i="1" s="1"/>
  <c r="K419" i="1" l="1"/>
  <c r="J34" i="1"/>
  <c r="M362" i="1" l="1"/>
  <c r="L362" i="1"/>
  <c r="L363" i="1" l="1"/>
  <c r="M363" i="1"/>
  <c r="J366" i="1"/>
  <c r="L365" i="1"/>
  <c r="M365" i="1" s="1"/>
  <c r="L332" i="1"/>
  <c r="M332" i="1"/>
  <c r="J336" i="1"/>
  <c r="J327" i="1"/>
  <c r="L325" i="1"/>
  <c r="M325" i="1"/>
  <c r="L324" i="1"/>
  <c r="M324" i="1"/>
  <c r="J329" i="1"/>
  <c r="J328" i="1"/>
  <c r="M315" i="1" l="1"/>
  <c r="J333" i="1"/>
  <c r="J332" i="1"/>
  <c r="J363" i="1"/>
  <c r="J324" i="1"/>
  <c r="J325" i="1"/>
  <c r="J198" i="1"/>
  <c r="L74" i="1" l="1"/>
  <c r="J178" i="1" l="1"/>
  <c r="J177" i="1"/>
  <c r="J173" i="1"/>
  <c r="L117" i="1" l="1"/>
  <c r="L19" i="1" s="1"/>
  <c r="R21" i="1" s="1"/>
  <c r="J121" i="1"/>
  <c r="J170" i="1" l="1"/>
  <c r="L167" i="1" l="1"/>
  <c r="J167" i="1" s="1"/>
  <c r="L168" i="1"/>
  <c r="J168" i="1" s="1"/>
  <c r="J138" i="1"/>
  <c r="J122" i="1" l="1"/>
  <c r="J65" i="1" l="1"/>
  <c r="J64" i="1"/>
  <c r="L59" i="1"/>
  <c r="J410" i="1" l="1"/>
  <c r="J348" i="1"/>
  <c r="J346" i="1" l="1"/>
  <c r="J408" i="1"/>
  <c r="K84" i="1" l="1"/>
  <c r="K74" i="1"/>
  <c r="K46" i="1"/>
  <c r="J175" i="1" l="1"/>
  <c r="L331" i="1" l="1"/>
  <c r="M331" i="1"/>
  <c r="J331" i="1" l="1"/>
  <c r="J145" i="1"/>
  <c r="J144" i="1"/>
  <c r="J139" i="1"/>
  <c r="J136" i="1"/>
  <c r="L132" i="1"/>
  <c r="L131" i="1"/>
  <c r="L21" i="1" s="1"/>
  <c r="R23" i="1" s="1"/>
  <c r="L130" i="1"/>
  <c r="J163" i="1"/>
  <c r="J162" i="1"/>
  <c r="J161" i="1"/>
  <c r="J157" i="1"/>
  <c r="J156" i="1"/>
  <c r="J150" i="1"/>
  <c r="L149" i="1"/>
  <c r="L20" i="1" s="1"/>
  <c r="L146" i="1"/>
  <c r="J132" i="1" l="1"/>
  <c r="L22" i="1"/>
  <c r="L421" i="1" s="1"/>
  <c r="J421" i="1" s="1"/>
  <c r="J151" i="1"/>
  <c r="J149" i="1"/>
  <c r="J131" i="1"/>
  <c r="J130" i="1"/>
  <c r="J22" i="1" l="1"/>
  <c r="J21" i="1"/>
  <c r="J76" i="1" l="1"/>
  <c r="J114" i="1" l="1"/>
  <c r="J306" i="1" l="1"/>
  <c r="J305" i="1"/>
  <c r="J302" i="1"/>
  <c r="J301" i="1"/>
  <c r="L179" i="1" l="1"/>
  <c r="J179" i="1" s="1"/>
  <c r="L188" i="1"/>
  <c r="L50" i="1" l="1"/>
  <c r="K59" i="1"/>
  <c r="J67" i="1"/>
  <c r="J169" i="1" l="1"/>
  <c r="L46" i="1" l="1"/>
  <c r="J46" i="1" l="1"/>
  <c r="J90" i="1"/>
  <c r="J397" i="1" l="1"/>
  <c r="J403" i="1" l="1"/>
  <c r="J407" i="1"/>
  <c r="L406" i="1" l="1"/>
  <c r="M406" i="1"/>
  <c r="L400" i="1"/>
  <c r="M400" i="1"/>
  <c r="J400" i="1" s="1"/>
  <c r="L395" i="1"/>
  <c r="L394" i="1"/>
  <c r="M395" i="1"/>
  <c r="M314" i="1" s="1"/>
  <c r="M394" i="1"/>
  <c r="J394" i="1" s="1"/>
  <c r="O394" i="1" s="1"/>
  <c r="J406" i="1" l="1"/>
  <c r="J395" i="1"/>
  <c r="L345" i="1"/>
  <c r="J142" i="1" l="1"/>
  <c r="J141" i="1"/>
  <c r="J140" i="1"/>
  <c r="J135" i="1"/>
  <c r="J134" i="1"/>
  <c r="J133" i="1"/>
  <c r="J129" i="1"/>
  <c r="L127" i="1"/>
  <c r="J127" i="1" s="1"/>
  <c r="L164" i="1"/>
  <c r="J159" i="1"/>
  <c r="J158" i="1"/>
  <c r="J154" i="1"/>
  <c r="J153" i="1"/>
  <c r="J152" i="1"/>
  <c r="J196" i="1"/>
  <c r="J195" i="1"/>
  <c r="J194" i="1"/>
  <c r="J190" i="1"/>
  <c r="J189" i="1"/>
  <c r="J188" i="1"/>
  <c r="J187" i="1"/>
  <c r="L186" i="1"/>
  <c r="J186" i="1" s="1"/>
  <c r="D186" i="1"/>
  <c r="E186" i="1"/>
  <c r="F186" i="1"/>
  <c r="J128" i="1" l="1"/>
  <c r="J146" i="1"/>
  <c r="J147" i="1"/>
  <c r="L26" i="1"/>
  <c r="J28" i="1"/>
  <c r="J26" i="1" l="1"/>
  <c r="B184" i="1" l="1"/>
  <c r="J350" i="1" l="1"/>
  <c r="J356" i="1"/>
  <c r="L185" i="1" l="1"/>
  <c r="J185" i="1" s="1"/>
  <c r="J184" i="1"/>
  <c r="G184" i="1"/>
  <c r="H184" i="1"/>
  <c r="C184" i="1"/>
  <c r="E184" i="1"/>
  <c r="F184" i="1"/>
  <c r="J174" i="1" l="1"/>
  <c r="J176" i="1"/>
  <c r="J113" i="1"/>
  <c r="J164" i="1" l="1"/>
  <c r="J393" i="1"/>
  <c r="L339" i="1" l="1"/>
  <c r="J82" i="1"/>
  <c r="L322" i="1"/>
  <c r="M322" i="1"/>
  <c r="J339" i="1" l="1"/>
  <c r="K116" i="1" l="1"/>
  <c r="K115" i="1"/>
  <c r="K17" i="1" s="1"/>
  <c r="L84" i="1"/>
  <c r="J160" i="1"/>
  <c r="J296" i="1"/>
  <c r="L116" i="1"/>
  <c r="L115" i="1"/>
  <c r="K418" i="1" l="1"/>
  <c r="J115" i="1"/>
  <c r="L104" i="1" l="1"/>
  <c r="L17" i="1" s="1"/>
  <c r="J104" i="1" l="1"/>
  <c r="J81" i="1"/>
  <c r="K75" i="1"/>
  <c r="K18" i="1" s="1"/>
  <c r="L75" i="1"/>
  <c r="L18" i="1" s="1"/>
  <c r="J20" i="1"/>
  <c r="K417" i="1" l="1"/>
  <c r="J74" i="1"/>
  <c r="K416" i="1"/>
  <c r="J75" i="1"/>
  <c r="J58" i="1"/>
  <c r="J17" i="1" l="1"/>
  <c r="L377" i="1" l="1"/>
  <c r="M377" i="1"/>
  <c r="J379" i="1"/>
  <c r="L351" i="1"/>
  <c r="L317" i="1" s="1"/>
  <c r="L420" i="1" s="1"/>
  <c r="M351" i="1"/>
  <c r="M317" i="1" s="1"/>
  <c r="M420" i="1" s="1"/>
  <c r="J420" i="1" l="1"/>
  <c r="J317" i="1"/>
  <c r="J377" i="1"/>
  <c r="J364" i="1"/>
  <c r="J390" i="1" l="1"/>
  <c r="L386" i="1"/>
  <c r="M386" i="1"/>
  <c r="L380" i="1"/>
  <c r="M380" i="1"/>
  <c r="J384" i="1"/>
  <c r="J383" i="1"/>
  <c r="M316" i="1" l="1"/>
  <c r="M419" i="1" s="1"/>
  <c r="L316" i="1"/>
  <c r="L419" i="1" s="1"/>
  <c r="M418" i="1"/>
  <c r="J380" i="1"/>
  <c r="J381" i="1"/>
  <c r="J316" i="1" l="1"/>
  <c r="J419" i="1"/>
  <c r="J344" i="1"/>
  <c r="J335" i="1"/>
  <c r="J322" i="1" l="1"/>
  <c r="J183" i="1" l="1"/>
  <c r="M417" i="1" l="1"/>
  <c r="J110" i="1"/>
  <c r="J80" i="1"/>
  <c r="J54" i="1"/>
  <c r="J371" i="1" l="1"/>
  <c r="L370" i="1"/>
  <c r="L392" i="1"/>
  <c r="M392" i="1"/>
  <c r="M370" i="1"/>
  <c r="J373" i="1"/>
  <c r="L367" i="1"/>
  <c r="L313" i="1" s="1"/>
  <c r="M367" i="1"/>
  <c r="M313" i="1" s="1"/>
  <c r="L416" i="1" l="1"/>
  <c r="J313" i="1"/>
  <c r="M416" i="1"/>
  <c r="J392" i="1"/>
  <c r="O392" i="1" s="1"/>
  <c r="J370" i="1"/>
  <c r="J369" i="1" l="1"/>
  <c r="J389" i="1" l="1"/>
  <c r="J386" i="1"/>
  <c r="J367" i="1"/>
  <c r="J357" i="1"/>
  <c r="J351" i="1"/>
  <c r="J19" i="1" l="1"/>
  <c r="J18" i="1"/>
  <c r="J92" i="1"/>
  <c r="Q96" i="1" s="1"/>
  <c r="L417" i="1" l="1"/>
  <c r="J417" i="1" s="1"/>
  <c r="J57" i="1" l="1"/>
  <c r="J56" i="1"/>
  <c r="J55" i="1"/>
  <c r="J50" i="1"/>
  <c r="J53" i="1" l="1"/>
  <c r="J62" i="1"/>
  <c r="J61" i="1"/>
  <c r="J107" i="1"/>
  <c r="J118" i="1"/>
  <c r="J125" i="1"/>
  <c r="J124" i="1"/>
  <c r="J123" i="1"/>
  <c r="J360" i="1" l="1"/>
  <c r="J347" i="1"/>
  <c r="K103" i="1" l="1"/>
  <c r="L103" i="1"/>
  <c r="J166" i="1" l="1"/>
  <c r="J165" i="1"/>
  <c r="J362" i="1" l="1"/>
  <c r="J359" i="1"/>
  <c r="J345" i="1"/>
  <c r="L418" i="1"/>
  <c r="J418" i="1" s="1"/>
  <c r="J117" i="1"/>
  <c r="J116" i="1"/>
  <c r="J105" i="1"/>
  <c r="J84" i="1"/>
  <c r="J60" i="1"/>
  <c r="J103" i="1" l="1"/>
  <c r="J416" i="1"/>
  <c r="J315" i="1"/>
  <c r="J314" i="1"/>
</calcChain>
</file>

<file path=xl/sharedStrings.xml><?xml version="1.0" encoding="utf-8"?>
<sst xmlns="http://schemas.openxmlformats.org/spreadsheetml/2006/main" count="529" uniqueCount="345">
  <si>
    <t>УТВЕРЖДЕН</t>
  </si>
  <si>
    <t xml:space="preserve"> постановлением Правительства</t>
  </si>
  <si>
    <t xml:space="preserve">Ленинградской области </t>
  </si>
  <si>
    <t>от 30 ноября 2015 года  № 450</t>
  </si>
  <si>
    <t xml:space="preserve">(в редакции постановления Правительства </t>
  </si>
  <si>
    <t>(приложение 1)</t>
  </si>
  <si>
    <t>ПЕРЕЧЕНЬ</t>
  </si>
  <si>
    <t>"Развитие транспортной системы  Ленинградской области"</t>
  </si>
  <si>
    <t>№                                 п/п</t>
  </si>
  <si>
    <t>Проект-ная мощ-ность (км/ пог.м)</t>
  </si>
  <si>
    <t>Сроки строи-тель-ства (годы)</t>
  </si>
  <si>
    <t>Планируемые источники финансирования                                                                                                                                                                                                                                   (тыс. рублей)</t>
  </si>
  <si>
    <t>Бюджето-получатель</t>
  </si>
  <si>
    <t>всего</t>
  </si>
  <si>
    <t>областной бюджет</t>
  </si>
  <si>
    <t xml:space="preserve">прочие источ-ники </t>
  </si>
  <si>
    <t>1.1</t>
  </si>
  <si>
    <t>В стадии разработки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</si>
  <si>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</si>
  <si>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</si>
  <si>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</si>
  <si>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</si>
  <si>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</si>
  <si>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</si>
  <si>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</si>
  <si>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</si>
  <si>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</si>
  <si>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2014 – 2022</t>
  </si>
  <si>
    <t>1,26628/ 79,2</t>
  </si>
  <si>
    <t>1.11</t>
  </si>
  <si>
    <t>1.12</t>
  </si>
  <si>
    <t>Положительное заключение государственной экспертизы проектной документации (№ 809-16/ГГЭ-10525/04                                           от 18 июля 2016 года                                (№ в Реестре 00-1-1-3-2284-16)                                   и сметной стоимости                               (№ 810-16/ГГЭ-10525/10                                    от 18 июля 2016 года               (№ в Реестре 00-0-6-0687-16)</t>
  </si>
  <si>
    <t>1.13</t>
  </si>
  <si>
    <t>1.14</t>
  </si>
  <si>
    <t>Устройство пешеходного перехода на разных уровнях                                               на автомобильной дороге общего пользования регионального значения "Парголово - Огоньки" на км 26</t>
  </si>
  <si>
    <t>2017 - 2018</t>
  </si>
  <si>
    <t>Положительное заключение государственной экспертизы проектной документации (№ 47-1-1-3-0047-17                                         от 22 апреля 2017 года)                                                         и  сметной стоимости  (№ 1-0-1-0032-17                                       от 3 октября 2017 года)</t>
  </si>
  <si>
    <t xml:space="preserve">35215,07
(в ценах                             III квартала                            2016 года)
</t>
  </si>
  <si>
    <t>1.20</t>
  </si>
  <si>
    <t>Проектно-изыскательские работы и отвод земель будущих лет</t>
  </si>
  <si>
    <t>Администрации муниципальных                         образований</t>
  </si>
  <si>
    <t>2.1</t>
  </si>
  <si>
    <t>2.2</t>
  </si>
  <si>
    <t>Волосовский муниципальный район</t>
  </si>
  <si>
    <t>2.3</t>
  </si>
  <si>
    <t>2.4</t>
  </si>
  <si>
    <t>Город                             Всеволожск</t>
  </si>
  <si>
    <t>Город                              Всеволожск</t>
  </si>
  <si>
    <t>2.7</t>
  </si>
  <si>
    <t>2.8</t>
  </si>
  <si>
    <t>Рождественское сельское поселение</t>
  </si>
  <si>
    <t>2.9</t>
  </si>
  <si>
    <t>Шлиссельбург-ское городское поселение</t>
  </si>
  <si>
    <t>2.12</t>
  </si>
  <si>
    <t>2.13</t>
  </si>
  <si>
    <t>Сосновоборский городской округ</t>
  </si>
  <si>
    <t>Морозовское городское поселение</t>
  </si>
  <si>
    <t>Сертолово</t>
  </si>
  <si>
    <t>Тосненское городское поселение</t>
  </si>
  <si>
    <t>Строительство улицы Шадрина на участке от улицы Крикковское шоссе до улицы Проектная 3 в мкр. №7 г.Кингисепп</t>
  </si>
  <si>
    <t xml:space="preserve">Положительное заключение государственной экспертизы проектной документации (№ 47-1-1-3-002397-2019 от 07 февраля 2019 года)                                               и  сметной стоимости  (№47-1-0021-19 от 07 февраля 2019 года)   </t>
  </si>
  <si>
    <t>35 410,97         (в ценах III квартала 2018 года)</t>
  </si>
  <si>
    <t>Кингисеппское городское поселение</t>
  </si>
  <si>
    <t>Строительство участка автомобильной дороги от автомобильной дороги "Мины-Новинка" до дер. Клетно,  в том числе проектно-изыскательские работы</t>
  </si>
  <si>
    <t>Гатчинский муниципальный район</t>
  </si>
  <si>
    <t>2018-2024</t>
  </si>
  <si>
    <t xml:space="preserve">Информация                                          о состоянии проектно-сметной документации                    </t>
  </si>
  <si>
    <t>Заказчик</t>
  </si>
  <si>
    <t>ГКУ "Ленавтодор"</t>
  </si>
  <si>
    <t>1.1.2.</t>
  </si>
  <si>
    <t>СМР</t>
  </si>
  <si>
    <t>ПИР</t>
  </si>
  <si>
    <t>1.10.1</t>
  </si>
  <si>
    <t>1.10.2</t>
  </si>
  <si>
    <t>1.11.1</t>
  </si>
  <si>
    <t>1.12.2</t>
  </si>
  <si>
    <t>1.13.1</t>
  </si>
  <si>
    <t>1.13.2</t>
  </si>
  <si>
    <t>2.2.1</t>
  </si>
  <si>
    <t>2.3.1</t>
  </si>
  <si>
    <t>2.7.1</t>
  </si>
  <si>
    <t>2.9.1</t>
  </si>
  <si>
    <t>2.12.1</t>
  </si>
  <si>
    <t>Положительное заключение государственной экспертизы проекта (№ 47-1-1-3-000555-2020 от 15 января 2020 года) и сметной стоимости (№ 00013-20/СПЭ-12205/704  от 15 января 2020 года)</t>
  </si>
  <si>
    <t>2021-2022</t>
  </si>
  <si>
    <t>164989,66        (в ценах IV квартала 2018 года)</t>
  </si>
  <si>
    <t>2019 - 2022</t>
  </si>
  <si>
    <t>2.5</t>
  </si>
  <si>
    <t>2.10</t>
  </si>
  <si>
    <t>2.10.1</t>
  </si>
  <si>
    <t>2.11</t>
  </si>
  <si>
    <t>2.11.1</t>
  </si>
  <si>
    <t>2.6</t>
  </si>
  <si>
    <t>2.8.1</t>
  </si>
  <si>
    <t xml:space="preserve"> -/97,02</t>
  </si>
  <si>
    <t>134363,72             (в ценах                               I квартала 2014 года)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</si>
  <si>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</si>
  <si>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 xml:space="preserve">96 631,68    (в ценах II квартала                   2020 года) </t>
  </si>
  <si>
    <t xml:space="preserve">Положительное заключение государственной экспертизы проектной документации (№ 47-1-4-0058-14 от 24 февраля 2014 года) и  сметной стоимости  (№ 47-1-8-0129-14 от 17 июня 2014 года). Корректировка ПСД    </t>
  </si>
  <si>
    <t xml:space="preserve">171 237,22            (в ценах II квартала 2020 года) 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</si>
  <si>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</si>
  <si>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 xml:space="preserve"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 </t>
  </si>
  <si>
    <t xml:space="preserve">17523,47           (в ценах I квартала 2019 года) 
</t>
  </si>
  <si>
    <t>65471,23                      ( в ценах                    II квартала                 2020 года)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</si>
  <si>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автомобильной дороги общего пользования регионального значения "Санкт-Петербург-Морье" во Всеволожском районе</t>
  </si>
  <si>
    <t>75584,59 (в ценах III квартала 2020 года)</t>
  </si>
  <si>
    <t xml:space="preserve">Положительное заключение государственной экспертизы проектной документации      и сметной стоимости        (№ 47-1-1-3-005768-2021                                                от 11 февраля                            2021 года)                                              </t>
  </si>
  <si>
    <t>Комитет по дорожному хозяйству Ленинградской области (далее - комитет), ГКУ "Ленавтодор"</t>
  </si>
  <si>
    <t xml:space="preserve">Положительное заключение государственной экспертизы проектной документации (№ 47-1-4-0093-15                                   от 29 мая 2015 года)                                     и  сметной стоимости  (№ 47-1-8-0277-15                      от 29 июня 2015 года),      на изменение проектно-сметной документации     (№47-1-1-3-011221-2021 от 15 марта 2021 года)
</t>
  </si>
  <si>
    <t>Положительное заключение государственной экспертизы проектной документации (№ 47-1-4-0075-14                                  от 18 апреля 2014 года),                                       сметной стоимости  (№47-1-8-0379-14                      от 03 декабря 2014 года),  на изменение проектно-сметной документации     (№47-1-1-3-057619-2020 от 16 ноября 2020 года)</t>
  </si>
  <si>
    <t>Аннинское городское поселение</t>
  </si>
  <si>
    <t>Положительное заключение государственной экспертизы проектной документации и сметной стоимости (№47-1-1-3-068786-2020 от 28 декабря 2020 года)</t>
  </si>
  <si>
    <t>Положительное заключение государственной экспертизы проектной документации (№ 47-1-1-3-0295-2018 от 30 ноября 2018 года)                                               и  сметной стоимости  (№47-1-0008-19 от 29 января 2019 года). Корректировка ПСД</t>
  </si>
  <si>
    <t>Наименование                                        и местонахождение стройки (объекта)</t>
  </si>
  <si>
    <t>2020 - 2022</t>
  </si>
  <si>
    <t>1.2.1.</t>
  </si>
  <si>
    <t>1.9.1</t>
  </si>
  <si>
    <t>1.9.2</t>
  </si>
  <si>
    <t>2021 - 2023</t>
  </si>
  <si>
    <t>2.1.1</t>
  </si>
  <si>
    <t>2.4.1</t>
  </si>
  <si>
    <t>2.5.1</t>
  </si>
  <si>
    <t>2.13.1</t>
  </si>
  <si>
    <t>1.11.2</t>
  </si>
  <si>
    <t>1.14.1</t>
  </si>
  <si>
    <t>1.15</t>
  </si>
  <si>
    <t>Положительное заключение государственной экспертизы проектной документации (№47-1-1-3-020561-2019 от 07 августа 2019 года) и сметной стоимости (№ 47-1-8-0558-19 от 09 августа 2019 года)</t>
  </si>
  <si>
    <t>Утвержденная и (или) прогнозируемая сметная стоимость объекта</t>
  </si>
  <si>
    <t xml:space="preserve">Положительное заключение государственной экспертизы проекта (№ 47-1-1-3-010493-2021 от 10 марта 2021 года) </t>
  </si>
  <si>
    <t>Положительное заключение государственной экспертизы проектной и сметной документации (№ 47-1-1-3-076079-2021 от 10 декабря 2021 года)</t>
  </si>
  <si>
    <t xml:space="preserve"> объектов государственной программы Ленинградской области </t>
  </si>
  <si>
    <t>2018 -2024</t>
  </si>
  <si>
    <t>2,5/726,31</t>
  </si>
  <si>
    <t>2015-2021</t>
  </si>
  <si>
    <t xml:space="preserve"> -/60,0</t>
  </si>
  <si>
    <t>Проектно-изыскательские работы (ПИР)</t>
  </si>
  <si>
    <t>2022-2024</t>
  </si>
  <si>
    <t>1.12.1</t>
  </si>
  <si>
    <t>1.15.1</t>
  </si>
  <si>
    <t>1.16</t>
  </si>
  <si>
    <t>1.16.1</t>
  </si>
  <si>
    <t>1.17</t>
  </si>
  <si>
    <t>1.17.1</t>
  </si>
  <si>
    <t>1.18</t>
  </si>
  <si>
    <t xml:space="preserve">Всеволожский муниципальный район </t>
  </si>
  <si>
    <t>0,3575/   65,2</t>
  </si>
  <si>
    <t>Положительное заключение государственной экспертизы проектной документации и сметной стоимости (№47-1-1-3-006154-2022 от 04 февраля 2022 года)</t>
  </si>
  <si>
    <t>175 455,14  (в ценах III квартала 2021 года)</t>
  </si>
  <si>
    <t xml:space="preserve">Положительное заключение государственной экспертизы проектной документации (№47-1-1-2-076786-2021                                от 13 декабря 2021 года)                         </t>
  </si>
  <si>
    <t>2203226,05                       (в ценах                     III квартала                 2021 года)</t>
  </si>
  <si>
    <t xml:space="preserve">Положительное заключение государственной экспертизы проектной документации (№ 47-1-1-2-001805-2022  от 18 января 2022 года)                                </t>
  </si>
  <si>
    <t xml:space="preserve">4842768,17
 (в ценах 
III квартала 2021 года)
</t>
  </si>
  <si>
    <t xml:space="preserve">4510362,03
(в ценах                   III квартала
2021 года)
</t>
  </si>
  <si>
    <t xml:space="preserve">Положительное заключение государственной экспертизы проектной документации (№47-1-1-3-010260-2020 от 02 апреля 2020 года) и сметной стоимости  (№ 47-1-0055-20  от 02 апреля 2020 года)
</t>
  </si>
  <si>
    <t xml:space="preserve">Город Гатчина </t>
  </si>
  <si>
    <t>2.14</t>
  </si>
  <si>
    <t>2.14.1</t>
  </si>
  <si>
    <t>2.15</t>
  </si>
  <si>
    <t>2.15.1</t>
  </si>
  <si>
    <t>2.16</t>
  </si>
  <si>
    <t>2.16.1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</si>
  <si>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</t>
  </si>
  <si>
    <t xml:space="preserve">Положительное заключение государственной экспертизы проектной документации (№ 47-1-1-3-0217-16 от  08 сентября 2016 года) и сметной стоимости (№ 47-1-8-0280-17 от 07 марта 2017 года), на изменение проектной документации  (№ 47-1-1-2-0112-18 от 10 апреля 2018 года;  №47-1-1-2-009553-2019 от 24 апреля 2019 года) и сметной стоимости ( № 47-1-0141-18 от 20 июня 2018 года; № 47-1-0084-19 от 24 апреля 2019 года)
</t>
  </si>
  <si>
    <t>11 612,9       в ценах I квартала 2016 г. и I и IV квартала 2018 года</t>
  </si>
  <si>
    <t>Строительство улицы Солнечная. Этап №3 строительства внутриквартальных проездов с канализационными и водопроводными сетями квартала малоэтажной застройки в районе ГК "Искра" по адресу: Ленинградская область, г.Сосновый Бор</t>
  </si>
  <si>
    <t xml:space="preserve">Положительное заключение государственной экспертизы проектной документации
от 09.04.2021 № 47-1-1-3-017313-2021
</t>
  </si>
  <si>
    <t>61 613,68        в ценах IV квартала 2020 года</t>
  </si>
  <si>
    <t>2.17</t>
  </si>
  <si>
    <t>Всего по Перечню объектов  государственной программы Ленинградской области "Развитие транспортной системы Ленинградской области"</t>
  </si>
  <si>
    <r>
      <t>Строительство автомобильной дороги от кольцевой автомобильной дороги вокруг Санкт-Петербурга до автомобильной дороги "Санкт-Петербург-Матокса" на участке от границы Санкт-Петербурга до автомобильной дороги "Санкт-Петербург-Матокса"</t>
    </r>
    <r>
      <rPr>
        <sz val="14"/>
        <rFont val="Calibri"/>
        <family val="2"/>
        <charset val="204"/>
      </rPr>
      <t>²</t>
    </r>
  </si>
  <si>
    <t>1.18.1</t>
  </si>
  <si>
    <t>1.18.2</t>
  </si>
  <si>
    <t xml:space="preserve">Положительное заключение государственной экспертизы (№ 47-1-1-3-082561-2021 от 24 декабря 2021 года)
</t>
  </si>
  <si>
    <t xml:space="preserve">562893,17
(в ценах 
II квартала 2021 года)
</t>
  </si>
  <si>
    <t>Реконструкция автомобильной дороги общего пользования регионального значения "Подъезд к Заневскому посту"</t>
  </si>
  <si>
    <t>2017 - 2023</t>
  </si>
  <si>
    <r>
      <t>2022</t>
    </r>
    <r>
      <rPr>
        <sz val="14"/>
        <rFont val="Calibri"/>
        <family val="2"/>
        <charset val="204"/>
      </rPr>
      <t>³</t>
    </r>
  </si>
  <si>
    <r>
      <t>2023</t>
    </r>
    <r>
      <rPr>
        <sz val="14"/>
        <rFont val="Calibri"/>
        <family val="2"/>
        <charset val="204"/>
      </rPr>
      <t>³</t>
    </r>
  </si>
  <si>
    <r>
      <t>2024</t>
    </r>
    <r>
      <rPr>
        <sz val="14"/>
        <rFont val="Calibri"/>
        <family val="2"/>
        <charset val="204"/>
      </rPr>
      <t>³</t>
    </r>
  </si>
  <si>
    <r>
      <rPr>
        <sz val="14"/>
        <rFont val="Calibri"/>
        <family val="2"/>
        <charset val="204"/>
      </rPr>
      <t>²</t>
    </r>
    <r>
      <rPr>
        <sz val="14"/>
        <rFont val="Times New Roman"/>
        <family val="1"/>
        <charset val="204"/>
      </rPr>
      <t xml:space="preserve"> Крупный особо важный для социально-экономического развития Российской Федерации проект.</t>
    </r>
  </si>
  <si>
    <r>
      <rPr>
        <sz val="14"/>
        <rFont val="Calibri"/>
        <family val="2"/>
        <charset val="204"/>
      </rPr>
      <t>³</t>
    </r>
    <r>
      <rPr>
        <sz val="14"/>
        <rFont val="Times New Roman"/>
        <family val="1"/>
        <charset val="204"/>
      </rPr>
      <t xml:space="preserve"> Объект финансируются (за счет средств областного и федерального бюджетов) в рамках  федерального (регионального) проекта "Региональная и местная дорожная сеть" </t>
    </r>
  </si>
  <si>
    <t>Реконструкция  автомобильной дороги общего пользования регионального значения "Санкт-Петербург-Морье", км 9-км 11</t>
  </si>
  <si>
    <t>1,499/ 69,6</t>
  </si>
  <si>
    <t>2.17.1</t>
  </si>
  <si>
    <t>2019 - 2024</t>
  </si>
  <si>
    <t>2022 - 2027</t>
  </si>
  <si>
    <t>2020 - 2027</t>
  </si>
  <si>
    <t>2021 -2026</t>
  </si>
  <si>
    <t>1.1.1.</t>
  </si>
  <si>
    <t>1.8.1.</t>
  </si>
  <si>
    <t>Реконструкция проезда мкрн Черная речка - мкрн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 примыкания к Восточно-Выборгскому шоссе)</t>
  </si>
  <si>
    <t>1.5.1.</t>
  </si>
  <si>
    <t>1.5.2.</t>
  </si>
  <si>
    <t>Положительное заключение государственной экспертизы проектной документации (№ 47-1-1-3-016112-2019                                                от 27 июня                          2019 года)                                         и  сметной стоимости  (№ 47-1-0123-19                         от 27 июня 2019 года)</t>
  </si>
  <si>
    <t>1.19</t>
  </si>
  <si>
    <t>1.19.1</t>
  </si>
  <si>
    <t xml:space="preserve">Строительство проезда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 </t>
  </si>
  <si>
    <t>2.1.2.</t>
  </si>
  <si>
    <t>2.2.2</t>
  </si>
  <si>
    <t xml:space="preserve">Местная улица пос. Щеглово 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Строительство. </t>
  </si>
  <si>
    <t xml:space="preserve">Положительное заключение государственной экспертизы проектной документации и сметной стоимости от 14.04.2022 года № 47-1-1-3-022829-2022 </t>
  </si>
  <si>
    <t>Щегловское сельское поселение</t>
  </si>
  <si>
    <t>2021 - 2024</t>
  </si>
  <si>
    <t>1.20.1</t>
  </si>
  <si>
    <t>Устройство  пешеходного перехода в разных уровнях на автомобильной дороге общего пользования регионального значения "Парголово-Огоньки" на км 26</t>
  </si>
  <si>
    <t>1.21</t>
  </si>
  <si>
    <t>1.21.1</t>
  </si>
  <si>
    <t>1.22</t>
  </si>
  <si>
    <t>1.22.1</t>
  </si>
  <si>
    <t>Устройство перехватывающей парковки в с.Старая Ладога, на автомобильной дороге общего пользования регионального значения "Зуево-Новая Ладога" в Волховском районе</t>
  </si>
  <si>
    <t>Устройство парковки на км 7+865 автомобильной дороги "Ульяновка-Отрадное" в Тосненском районе</t>
  </si>
  <si>
    <t>Устройство разноуровневого пешеходного перехода на 7-ом  километре автомобильной дороги общего пользования регионального значения "Санкт-Петербург-Морье"</t>
  </si>
  <si>
    <t>Устройство пешеходного перехода в разных уровнях на автомобильной дороге общего пользования регионального значения "Санкт-Петербург-завод им.Свердлова-Всеволожск" на км 35</t>
  </si>
  <si>
    <t xml:space="preserve"> "Реконструкция автомобильной дороги общего пользования регионального значения "Подъезд к г.Колпино"  в Тосненском районе</t>
  </si>
  <si>
    <t>Реконструкция  автомобильной дороги общего пользования регионального значения "Комсомольское-Приозерск" в Выборгском и Приозерском районах, км 30-40</t>
  </si>
  <si>
    <t>1.23</t>
  </si>
  <si>
    <t>1.23.1</t>
  </si>
  <si>
    <t>1.24</t>
  </si>
  <si>
    <t>1.24.1</t>
  </si>
  <si>
    <t>1.25</t>
  </si>
  <si>
    <t>1.25.1</t>
  </si>
  <si>
    <t>1.26</t>
  </si>
  <si>
    <t>1.26.1</t>
  </si>
  <si>
    <t>Положительное заключение государственной экспретизы проектной документации и сметной стоимости (№ 47-1-1-3-037563-2021 от 12 июля 2021 года)</t>
  </si>
  <si>
    <t>Положительное заключение государственной экспретизы проектной документации и сметной стоимости (№ 47-1-1-3-063769-2021 от 28 октября 2021 года)</t>
  </si>
  <si>
    <t>Положительное заключение государственной экспретизы проектной документации и сметной стоимости (№ 47-1-1-3-062793-2021 от 25 октября 2021 года)</t>
  </si>
  <si>
    <t>42250 (ориентировочная стоимость в ценах III квартала 2022 года)</t>
  </si>
  <si>
    <t>71176,5 (в ценах III квартала 2020 года)</t>
  </si>
  <si>
    <t>164378,2 (ориентировочная стоимость в ценах II квартала 2022 года)</t>
  </si>
  <si>
    <t>79560,93 (в ценах III квартала 2020 года)</t>
  </si>
  <si>
    <t>66271,51 (в ценах III квартала 2020 года)</t>
  </si>
  <si>
    <t>1700000 (в ценах III квартала 2020 года)</t>
  </si>
  <si>
    <t>3350000 (в ценах III квартала 2020 года)</t>
  </si>
  <si>
    <t>Реконструкция автомобильной дороги общего пользования регионального значения "Парголово-Огоньки" км 25+340 - км 26+040 (для подключения ТПУ "Сертолово")</t>
  </si>
  <si>
    <t>1,4861/ 434,8</t>
  </si>
  <si>
    <t xml:space="preserve">Строительство участка улично-дорожной сети в г. Гатчина - продолжение ул. Крупской от Пушкинского до Ленинградского шоссе (от ЖК "IQ" до ТК "Окей") </t>
  </si>
  <si>
    <t>2016 – 2024</t>
  </si>
  <si>
    <t>Ориентировочная стоимость 7000000,00 в ценах 2022 года</t>
  </si>
  <si>
    <t>2299167,13 в ценах 2016 года</t>
  </si>
  <si>
    <t>3098295,40 в ценах 2022 года</t>
  </si>
  <si>
    <t>Ориентировочная стоимость  940345,98 в ценах 2021 года</t>
  </si>
  <si>
    <t>местные бюд-жеты</t>
  </si>
  <si>
    <t>8613150,65 в ценах текущего года</t>
  </si>
  <si>
    <t>9190,0 (ориентировочная стоимость в ценах IV квартала 2017 г.)</t>
  </si>
  <si>
    <t>27028,28            (в ценах                         I квартала                2019 года)</t>
  </si>
  <si>
    <t>191340,32              (в ценах II квартала 2021 года)</t>
  </si>
  <si>
    <t>70297,05      в ценах IV квартала 2019 года</t>
  </si>
  <si>
    <t>81292,86  в ценах II квартала 2022 года</t>
  </si>
  <si>
    <t>Положительное заключение государственной экспретизы проектной документации и сметной стоимости № 47-1-1-2-037079-2023 от 26 июня 2023 года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</si>
  <si>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проектно-изыскательские работы</t>
  </si>
  <si>
    <t>Положительное заключение государст-венной экспертизы (№ 47-1-1-2-005487-2022 от 02 февраля 2022)</t>
  </si>
  <si>
    <t xml:space="preserve">ФАУ "Главгосэкспертиза России" от 12 июля 2022 № 47-1-1-3-045700-2022 </t>
  </si>
  <si>
    <t xml:space="preserve">Положительное заключение государственной экспертизы парковка 1 №47-1-1-3-010021-2023 от 3 марта 2023
Положительное заключение государственной экспертизы парковка 2 №47-1-1-3-010020-2023 от 3 марта 2023 </t>
  </si>
  <si>
    <t>Положительное заключение государственной экспретизы проектной документации и сметной стоимости №47-1-1-3-086028-2022 от 7 декабря 2022</t>
  </si>
  <si>
    <t>2017 - 2024</t>
  </si>
  <si>
    <t>2023-2024</t>
  </si>
  <si>
    <t>3,04924 (I и II этапы)</t>
  </si>
  <si>
    <t>5,44545 (III и IV этапы)</t>
  </si>
  <si>
    <t>2018 - 2023</t>
  </si>
  <si>
    <t>744 013,76                (в ценах                       III квартала 2022 года)</t>
  </si>
  <si>
    <t xml:space="preserve">Положительное заключение государст-венной экспертизы №47-1-1-3-025914-2023 от 17.05.2023)
</t>
  </si>
  <si>
    <t>Государственное казенное учреждение "Управление автомобиль-                               ных дорог Ленинград-                            ской области" (далее - ГКУ "Ленавтодор"), Государственное казенное учреждение Ленинградской области "Дирекция дорожного строительства" (далее - ГКУ ЛО "ДДС")</t>
  </si>
  <si>
    <t>ГКУ "Ленавтодор", ГКУ ЛО "ДДС"</t>
  </si>
  <si>
    <t>Комитет, ГКУ "Ленавтодор", ГКУ ЛО "ДДС"</t>
  </si>
  <si>
    <t>2.6.1.</t>
  </si>
  <si>
    <t>федеральный бюджет</t>
  </si>
  <si>
    <t>2016 – 2026¹</t>
  </si>
  <si>
    <t>1.3.1</t>
  </si>
  <si>
    <t>1.3.2</t>
  </si>
  <si>
    <t>1.4.1.</t>
  </si>
  <si>
    <t>1.4.2.</t>
  </si>
  <si>
    <t>1.6.1</t>
  </si>
  <si>
    <t>1.6.2</t>
  </si>
  <si>
    <t>1.7.1.</t>
  </si>
  <si>
    <t>1.8.1</t>
  </si>
  <si>
    <t>1.8.2</t>
  </si>
  <si>
    <t>1.16.2</t>
  </si>
  <si>
    <t>1.17.2.</t>
  </si>
  <si>
    <t>1.20.2</t>
  </si>
  <si>
    <t>1.27</t>
  </si>
  <si>
    <t>Строительство путепровода над ж/д путями на 40 км автомобильной дороги "Гатчина-Ополье" в Волосовском районе Ленинградской области</t>
  </si>
  <si>
    <t>Строительство мостового перехода через реку Котиха (протоку Репаранда) на автомобильной дороге "Подъезд к пос. Свирица в границах а/д Паша - Свирица – Загубье" в Волховском районе Ленинградской области»</t>
  </si>
  <si>
    <t>2023-2026</t>
  </si>
  <si>
    <t>2024 – 2026¹</t>
  </si>
  <si>
    <t>Ориентировочная стоимость 3100000,00 в ценах 2023 года</t>
  </si>
  <si>
    <t>550000 (в ценах III квартала 2023 года)</t>
  </si>
  <si>
    <t>2000000 (в ценах III квартала 2023 года)</t>
  </si>
  <si>
    <t>Нераспределенные средства</t>
  </si>
  <si>
    <t>2024-2028</t>
  </si>
  <si>
    <t>2024 - 2030¹</t>
  </si>
  <si>
    <t>Финан-совый год</t>
  </si>
  <si>
    <t>2024-2025</t>
  </si>
  <si>
    <t>1.19.2</t>
  </si>
  <si>
    <t>Реконструкция моста ч/р Михалевка на км 59+922 а/д Комсомольское-Приозерск в Выборгском районе Ленинградской области</t>
  </si>
  <si>
    <t>Устройство пешеходных переходов в разных уровнях на а/д Санкт-Петербург-Колтуши во Всеволожском районе Ленинградской области</t>
  </si>
  <si>
    <t>«Строительство автомобильной дороги Подъезд к объекту строительства – полигон твердых бытовых и отдельных видов промышленных отходов с МСК в Кингисеппском муниципальном районе Ленинградской области на участках с КН 47:20:0752003:847 и КН 47:20:07520003:848»</t>
  </si>
  <si>
    <t>2024-2026</t>
  </si>
  <si>
    <t>2020 - 2024</t>
  </si>
  <si>
    <t>2020-2024</t>
  </si>
  <si>
    <t>Фактические расходы на создание объекта (нарастающим итогом) за предыдушие периоды реализации на 01.01.2024</t>
  </si>
  <si>
    <t>1.26.2</t>
  </si>
  <si>
    <t>1.27.1</t>
  </si>
  <si>
    <t>1.28</t>
  </si>
  <si>
    <t>1.28.1</t>
  </si>
  <si>
    <t>1.29</t>
  </si>
  <si>
    <t>1.29.1</t>
  </si>
  <si>
    <t>1.30</t>
  </si>
  <si>
    <t>2022-2030</t>
  </si>
  <si>
    <t>Положительное заключение государственной экспертизы проектной документации      и сметной стоимости   №47-1-1-3-066559-2023 от 02.11.2023</t>
  </si>
  <si>
    <t>Положительное заключение государственной экспретизы проектной документации и сметной стоимости № 47-1-1-3-074953-2023 от 07.12.2023</t>
  </si>
  <si>
    <t>Реконструкция моста через реку Кумбито на км 2+660 автомобильной дороги общего пользования регионального значения «Подъезд к Октябрьской слободе до шоссе на Кондегу» в Волховском районе Ленинградской области</t>
  </si>
  <si>
    <t>101 088,30 (в ценах III квартала 2022 года)</t>
  </si>
  <si>
    <t>2021-2026</t>
  </si>
  <si>
    <t>Положительное заключение государственной экспертизы проектной документации № 47-1-1-3-020892-2023 от 21.04.2023</t>
  </si>
  <si>
    <t xml:space="preserve">81347,86 (в ценах II квартала  2022 года) </t>
  </si>
  <si>
    <t>Положительное заключение государственной экспертизы проектной документации № 47-1-1-3-035521-2023 от 23.06.2023</t>
  </si>
  <si>
    <t xml:space="preserve">176680,27 (в ценах II квартала  2022 года) </t>
  </si>
  <si>
    <t xml:space="preserve">8113748,42 (в ценах текущего года) </t>
  </si>
  <si>
    <t>4505262,33 в ценах текущего года</t>
  </si>
  <si>
    <t>1.31</t>
  </si>
  <si>
    <t>1.30.1</t>
  </si>
  <si>
    <t>2027 – 2030¹</t>
  </si>
  <si>
    <t>Строительство 5 и 6 этапов (включая подъезд к г. Всеволожску) широтной магистрали скоростного движения в Ленинградской области</t>
  </si>
  <si>
    <t>2026-2030¹</t>
  </si>
  <si>
    <t>2018 – 2026</t>
  </si>
  <si>
    <t>2025-2026</t>
  </si>
  <si>
    <t>Строительство и реконструкция автомобильных дорог общего пользования регионального и межмуниципального значения в рамках  Федерального (регионального) проекта "Региональная и местная дорожная сеть" и отраслевого проекта
"Развитие и приведение в нормативное состояние автомобильных дорог общего пользования" – всего, в том числе:</t>
  </si>
  <si>
    <t>Строительство подъезда к г. Всеволожску</t>
  </si>
  <si>
    <t xml:space="preserve">Строительство мостового перехода через реку Свирь у г. Подпорожье Ленинградской области </t>
  </si>
  <si>
    <t xml:space="preserve">Реконструкция мостового перехода через реку Мойка на км 47+300 автомобильной дороги Санкт-Петербург - Кировск в Кировском районе Ленинградской области 
</t>
  </si>
  <si>
    <r>
      <t xml:space="preserve">Строительство мостового перехода через реку Волхов на подъезде к г. Кириши в Киришском районе Ленинградской области </t>
    </r>
    <r>
      <rPr>
        <sz val="14"/>
        <rFont val="Calibri"/>
        <family val="2"/>
        <charset val="204"/>
      </rPr>
      <t>²</t>
    </r>
  </si>
  <si>
    <r>
      <t>Строительство транспортной развязки на пересечении автомобильной дороги Санкт-Петербург – завод имени Свердлова – Всеволожск  (км 39) с железной дорогой  на перегоне Всеволожск – Мельничный Ручей во Всеволожском районе Ленинградской области</t>
    </r>
    <r>
      <rPr>
        <sz val="14"/>
        <rFont val="Calibri"/>
        <family val="2"/>
        <charset val="204"/>
      </rPr>
      <t>³</t>
    </r>
  </si>
  <si>
    <r>
      <t>Строительство автомобильной дороги нового выхода из Санкт-Петербурга от КАД в обход населенных пунктов Мурино  и Новое Девяткино с выходом на существующую автомобильную дорогу "Санкт-Петербург – Матокса"</t>
    </r>
    <r>
      <rPr>
        <sz val="14"/>
        <rFont val="Calibri"/>
        <family val="2"/>
        <charset val="204"/>
      </rPr>
      <t>²</t>
    </r>
  </si>
  <si>
    <r>
      <t xml:space="preserve">Реконструкция автомобильной дороги общего пользования регионального значения"Санкт-Петербург – Колтуши на участке КАД - Колтуши", 1 этап, 2 этап </t>
    </r>
    <r>
      <rPr>
        <sz val="14"/>
        <rFont val="Calibri"/>
        <family val="2"/>
        <charset val="204"/>
      </rPr>
      <t>²</t>
    </r>
  </si>
  <si>
    <t>Реконструкция автомобильной дороги общего пользования регионального значения"Санкт-Петербург – Колтуши на участке КАД - Колтуши", 3 этап, 4 этап ²</t>
  </si>
  <si>
    <t>Строительство подъезда к ТПУ "Кудрово" с реконструкцией транспортной развязки на км 12+575 автомобильной дороги  Р-21 "Кола"</t>
  </si>
  <si>
    <t>Подключение международного автомобильного вокзала в составе ТПУ "Девяткино" к КАД. 2 Этап."Транспортная развязка с КАД на км 30+717 прямого хода КАД"</t>
  </si>
  <si>
    <t>Строительство (реконструкция), включая проектирование, автомобильных дорог общего пользования местного значения - всего, в том числе:</t>
  </si>
  <si>
    <t>Реконструкция автомобильной дороги общего пользования местного значения  «Лемовжа - Гостятино» в Волосовском районе Ленинградской области,  включая разработку проектно-сметной документации</t>
  </si>
  <si>
    <t>Реконструкция автомобильной дороги общего пользования местного значения  "Большой Сабск - Изори" в Волосовском районе Ленинградской области,   включая разработку проектно-сметной документации</t>
  </si>
  <si>
    <t xml:space="preserve">Реконструкция ул. Дорожная  (в границах от Дороги Жизни до дома № 7), Садового переулка и улицы Майской в г. Всеволожске по адресу: Ленинградская область,  г. Всеволожск, ул. Дорожная  (в границах от Дороги Жизни до дома № 7); Ленинградская область, г. Всеволожск, Садовый переулок; Ленинградская область,                                                                    г. Всеволожск, ул. Майская </t>
  </si>
  <si>
    <t xml:space="preserve"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в гор. Сосновый Бор Ленинградской области по адресу: автомобильная дорога Копорское шоссе с перекрестками улиц Ленинградская - Копорское шоссе и перекрестками улиц Копорское шоссе - проспект Александра Невского в гор. Сосновый Бор Ленинградской области </t>
  </si>
  <si>
    <t>Строительство моста через Староладожский канал в створе Северного переулка  в г. Шлиссельбург,  в том числе проектно-изыскательские работы</t>
  </si>
  <si>
    <t xml:space="preserve">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 </t>
  </si>
  <si>
    <r>
      <rPr>
        <sz val="14"/>
        <rFont val="Calibri"/>
        <family val="2"/>
        <charset val="204"/>
      </rPr>
      <t xml:space="preserve">¹ </t>
    </r>
    <r>
      <rPr>
        <sz val="14"/>
        <rFont val="Times New Roman"/>
        <family val="1"/>
        <charset val="204"/>
      </rPr>
      <t>Реализация мероприятий продолжится после 2030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</si>
</sst>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,##0.00000"/>
    <numFmt numFmtId="167" formatCode="#,##0.000"/>
    <numFmt numFmtId="168" formatCode="0.00000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0.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4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354">
    <xf numFmtId="0" fontId="0" fillId="0" borderId="0"/>
    <xf numFmtId="0" fontId="12" fillId="0" borderId="0"/>
    <xf numFmtId="169" fontId="18" fillId="0" borderId="0" applyFont="0" applyFill="0" applyBorder="0" applyAlignment="0" applyProtection="0"/>
    <xf numFmtId="0" fontId="19" fillId="0" borderId="0"/>
    <xf numFmtId="0" fontId="20" fillId="0" borderId="0"/>
    <xf numFmtId="0" fontId="11" fillId="0" borderId="0"/>
    <xf numFmtId="0" fontId="22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21" fillId="0" borderId="0"/>
    <xf numFmtId="0" fontId="23" fillId="0" borderId="0"/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399">
    <xf numFmtId="0" fontId="0" fillId="0" borderId="0" xfId="0"/>
    <xf numFmtId="0" fontId="12" fillId="0" borderId="0" xfId="1"/>
    <xf numFmtId="0" fontId="13" fillId="2" borderId="0" xfId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2" borderId="0" xfId="1" applyFont="1" applyFill="1" applyAlignment="1">
      <alignment horizontal="center" vertical="top" wrapText="1"/>
    </xf>
    <xf numFmtId="49" fontId="13" fillId="2" borderId="0" xfId="1" applyNumberFormat="1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2" fillId="0" borderId="0" xfId="1" applyBorder="1"/>
    <xf numFmtId="166" fontId="13" fillId="2" borderId="0" xfId="1" applyNumberFormat="1" applyFont="1" applyFill="1" applyAlignment="1">
      <alignment horizontal="center" vertical="center" wrapText="1"/>
    </xf>
    <xf numFmtId="0" fontId="13" fillId="3" borderId="0" xfId="1" applyFont="1" applyFill="1" applyAlignment="1">
      <alignment horizontal="center" vertical="center" wrapText="1"/>
    </xf>
    <xf numFmtId="0" fontId="12" fillId="3" borderId="0" xfId="1" applyFill="1"/>
    <xf numFmtId="0" fontId="12" fillId="2" borderId="0" xfId="1" applyFill="1"/>
    <xf numFmtId="0" fontId="15" fillId="0" borderId="0" xfId="1" applyFont="1" applyAlignment="1">
      <alignment horizontal="center" vertical="center" wrapText="1"/>
    </xf>
    <xf numFmtId="0" fontId="17" fillId="0" borderId="0" xfId="1" applyFont="1"/>
    <xf numFmtId="0" fontId="13" fillId="0" borderId="0" xfId="1" applyFont="1" applyAlignment="1">
      <alignment horizontal="left" vertical="top" wrapText="1"/>
    </xf>
    <xf numFmtId="0" fontId="13" fillId="0" borderId="0" xfId="1" applyFont="1" applyAlignment="1">
      <alignment horizontal="center" vertical="top" wrapText="1"/>
    </xf>
    <xf numFmtId="0" fontId="13" fillId="2" borderId="0" xfId="1" applyFont="1" applyFill="1" applyAlignment="1">
      <alignment horizontal="center" vertical="center" wrapText="1"/>
    </xf>
    <xf numFmtId="0" fontId="12" fillId="2" borderId="0" xfId="1" applyFill="1" applyAlignment="1">
      <alignment vertical="top"/>
    </xf>
    <xf numFmtId="0" fontId="13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2" fillId="2" borderId="0" xfId="1" applyFill="1" applyAlignment="1">
      <alignment horizontal="center" vertical="center"/>
    </xf>
    <xf numFmtId="0" fontId="13" fillId="2" borderId="0" xfId="1" applyFont="1" applyFill="1" applyAlignment="1">
      <alignment horizontal="center" vertical="center" wrapText="1"/>
    </xf>
    <xf numFmtId="165" fontId="13" fillId="2" borderId="0" xfId="1" applyNumberFormat="1" applyFont="1" applyFill="1" applyBorder="1" applyAlignment="1">
      <alignment horizontal="center" vertical="top" wrapText="1"/>
    </xf>
    <xf numFmtId="168" fontId="13" fillId="2" borderId="0" xfId="1" applyNumberFormat="1" applyFont="1" applyFill="1" applyAlignment="1">
      <alignment horizontal="center" vertical="center" wrapText="1"/>
    </xf>
    <xf numFmtId="0" fontId="12" fillId="0" borderId="0" xfId="1" applyAlignment="1">
      <alignment horizontal="center"/>
    </xf>
    <xf numFmtId="0" fontId="13" fillId="0" borderId="0" xfId="1" applyFont="1" applyFill="1" applyAlignment="1">
      <alignment horizontal="center" vertical="top" wrapText="1"/>
    </xf>
    <xf numFmtId="0" fontId="13" fillId="0" borderId="0" xfId="1" applyFont="1" applyFill="1" applyAlignment="1">
      <alignment horizontal="left" vertical="top" wrapText="1"/>
    </xf>
    <xf numFmtId="0" fontId="13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168" fontId="13" fillId="0" borderId="0" xfId="1" applyNumberFormat="1" applyFont="1" applyAlignment="1">
      <alignment horizontal="center" vertical="center" wrapText="1"/>
    </xf>
    <xf numFmtId="0" fontId="12" fillId="0" borderId="0" xfId="1" applyFill="1" applyAlignment="1">
      <alignment horizontal="center" vertical="center"/>
    </xf>
    <xf numFmtId="0" fontId="12" fillId="0" borderId="0" xfId="1" applyFill="1"/>
    <xf numFmtId="0" fontId="12" fillId="0" borderId="0" xfId="1" applyFill="1" applyAlignment="1">
      <alignment horizontal="center"/>
    </xf>
    <xf numFmtId="0" fontId="12" fillId="0" borderId="0" xfId="1" applyFill="1" applyAlignment="1">
      <alignment horizontal="right"/>
    </xf>
    <xf numFmtId="0" fontId="13" fillId="0" borderId="0" xfId="1" applyFont="1" applyFill="1" applyAlignment="1">
      <alignment horizontal="right" vertical="top"/>
    </xf>
    <xf numFmtId="165" fontId="13" fillId="0" borderId="0" xfId="1" applyNumberFormat="1" applyFont="1" applyFill="1" applyBorder="1" applyAlignment="1">
      <alignment horizontal="center" vertical="top" wrapText="1"/>
    </xf>
    <xf numFmtId="168" fontId="13" fillId="2" borderId="0" xfId="1" applyNumberFormat="1" applyFont="1" applyFill="1" applyBorder="1" applyAlignment="1">
      <alignment horizontal="center" vertical="top" wrapText="1"/>
    </xf>
    <xf numFmtId="0" fontId="13" fillId="0" borderId="0" xfId="1" applyFont="1" applyFill="1" applyAlignment="1">
      <alignment horizontal="center" vertical="center" wrapText="1"/>
    </xf>
    <xf numFmtId="166" fontId="13" fillId="0" borderId="0" xfId="1" applyNumberFormat="1" applyFont="1" applyFill="1" applyAlignment="1">
      <alignment horizontal="center" vertical="center" wrapText="1"/>
    </xf>
    <xf numFmtId="0" fontId="12" fillId="0" borderId="0" xfId="1" applyFill="1" applyAlignment="1"/>
    <xf numFmtId="0" fontId="13" fillId="0" borderId="0" xfId="1" applyFont="1" applyFill="1" applyAlignment="1">
      <alignment vertical="center" wrapText="1"/>
    </xf>
    <xf numFmtId="0" fontId="13" fillId="0" borderId="0" xfId="1" applyFont="1" applyFill="1" applyAlignment="1">
      <alignment vertical="top" wrapText="1"/>
    </xf>
    <xf numFmtId="49" fontId="13" fillId="0" borderId="0" xfId="1" applyNumberFormat="1" applyFont="1" applyFill="1" applyAlignment="1">
      <alignment horizontal="center" vertical="center" wrapText="1"/>
    </xf>
    <xf numFmtId="168" fontId="13" fillId="0" borderId="0" xfId="1" applyNumberFormat="1" applyFont="1" applyFill="1" applyBorder="1" applyAlignment="1">
      <alignment horizontal="center" vertical="top" wrapText="1"/>
    </xf>
    <xf numFmtId="168" fontId="13" fillId="0" borderId="0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168" fontId="13" fillId="4" borderId="0" xfId="1" applyNumberFormat="1" applyFont="1" applyFill="1" applyBorder="1" applyAlignment="1">
      <alignment horizontal="center" vertical="top" wrapTex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center" vertical="top" wrapText="1"/>
    </xf>
    <xf numFmtId="165" fontId="14" fillId="0" borderId="0" xfId="1" applyNumberFormat="1" applyFont="1" applyFill="1" applyBorder="1" applyAlignment="1">
      <alignment horizontal="center" vertical="top" wrapText="1"/>
    </xf>
    <xf numFmtId="0" fontId="12" fillId="0" borderId="1" xfId="1" applyBorder="1"/>
    <xf numFmtId="166" fontId="12" fillId="0" borderId="0" xfId="1" applyNumberFormat="1" applyFill="1" applyAlignment="1">
      <alignment horizontal="right"/>
    </xf>
    <xf numFmtId="166" fontId="13" fillId="0" borderId="0" xfId="1" applyNumberFormat="1" applyFont="1" applyFill="1" applyAlignment="1">
      <alignment horizontal="right" vertical="center" wrapText="1"/>
    </xf>
    <xf numFmtId="166" fontId="14" fillId="0" borderId="0" xfId="1" applyNumberFormat="1" applyFont="1" applyFill="1" applyAlignment="1">
      <alignment horizontal="center" vertical="center" wrapText="1"/>
    </xf>
    <xf numFmtId="166" fontId="14" fillId="0" borderId="1" xfId="1" applyNumberFormat="1" applyFont="1" applyFill="1" applyBorder="1" applyAlignment="1">
      <alignment horizontal="center" vertical="top" wrapText="1"/>
    </xf>
    <xf numFmtId="165" fontId="13" fillId="2" borderId="0" xfId="1" applyNumberFormat="1" applyFont="1" applyFill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165" fontId="13" fillId="2" borderId="0" xfId="1" applyNumberFormat="1" applyFont="1" applyFill="1" applyBorder="1" applyAlignment="1">
      <alignment horizontal="center" vertical="center" wrapText="1"/>
    </xf>
    <xf numFmtId="165" fontId="13" fillId="0" borderId="0" xfId="1" applyNumberFormat="1" applyFont="1" applyBorder="1" applyAlignment="1">
      <alignment horizontal="center" vertical="center" wrapText="1"/>
    </xf>
    <xf numFmtId="165" fontId="13" fillId="0" borderId="0" xfId="1" applyNumberFormat="1" applyFont="1" applyFill="1" applyAlignment="1">
      <alignment horizontal="center" vertical="center" wrapText="1"/>
    </xf>
    <xf numFmtId="165" fontId="12" fillId="2" borderId="0" xfId="1" applyNumberFormat="1" applyFill="1"/>
    <xf numFmtId="165" fontId="13" fillId="2" borderId="0" xfId="0" applyNumberFormat="1" applyFont="1" applyFill="1"/>
    <xf numFmtId="165" fontId="16" fillId="2" borderId="0" xfId="1" applyNumberFormat="1" applyFont="1" applyFill="1" applyAlignment="1">
      <alignment horizontal="center" vertical="center" wrapText="1"/>
    </xf>
    <xf numFmtId="165" fontId="13" fillId="3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6" fontId="12" fillId="0" borderId="0" xfId="1" applyNumberFormat="1" applyFill="1"/>
    <xf numFmtId="166" fontId="13" fillId="5" borderId="0" xfId="134" applyNumberFormat="1" applyFont="1" applyFill="1" applyBorder="1" applyAlignment="1">
      <alignment horizontal="center" vertical="top" wrapText="1"/>
    </xf>
    <xf numFmtId="166" fontId="33" fillId="0" borderId="0" xfId="1" applyNumberFormat="1" applyFont="1" applyAlignment="1">
      <alignment horizontal="center" vertical="center" wrapText="1"/>
    </xf>
    <xf numFmtId="166" fontId="13" fillId="0" borderId="0" xfId="1" applyNumberFormat="1" applyFont="1" applyAlignment="1">
      <alignment horizontal="center" vertical="center" wrapText="1"/>
    </xf>
    <xf numFmtId="168" fontId="13" fillId="2" borderId="0" xfId="0" applyNumberFormat="1" applyFont="1" applyFill="1"/>
    <xf numFmtId="168" fontId="13" fillId="3" borderId="0" xfId="1" applyNumberFormat="1" applyFont="1" applyFill="1" applyAlignment="1">
      <alignment horizontal="center" vertical="center" wrapText="1"/>
    </xf>
    <xf numFmtId="168" fontId="16" fillId="2" borderId="0" xfId="1" applyNumberFormat="1" applyFont="1" applyFill="1" applyAlignment="1">
      <alignment horizontal="center" vertical="center" wrapText="1"/>
    </xf>
    <xf numFmtId="4" fontId="13" fillId="0" borderId="0" xfId="1" applyNumberFormat="1" applyFont="1" applyAlignment="1">
      <alignment horizontal="center" vertical="center" wrapText="1"/>
    </xf>
    <xf numFmtId="165" fontId="32" fillId="2" borderId="0" xfId="1" applyNumberFormat="1" applyFont="1" applyFill="1" applyAlignment="1">
      <alignment horizontal="center" vertical="center" wrapText="1"/>
    </xf>
    <xf numFmtId="164" fontId="14" fillId="4" borderId="0" xfId="1" applyNumberFormat="1" applyFont="1" applyFill="1" applyBorder="1" applyAlignment="1">
      <alignment horizontal="center" vertical="top" wrapText="1"/>
    </xf>
    <xf numFmtId="168" fontId="13" fillId="6" borderId="0" xfId="1" applyNumberFormat="1" applyFont="1" applyFill="1" applyAlignment="1">
      <alignment horizontal="center" vertical="center" wrapText="1"/>
    </xf>
    <xf numFmtId="168" fontId="32" fillId="6" borderId="0" xfId="1" applyNumberFormat="1" applyFont="1" applyFill="1" applyAlignment="1">
      <alignment horizontal="center" vertical="center" wrapText="1"/>
    </xf>
    <xf numFmtId="168" fontId="32" fillId="2" borderId="0" xfId="1" applyNumberFormat="1" applyFont="1" applyFill="1" applyAlignment="1">
      <alignment horizontal="center" vertical="center" wrapText="1"/>
    </xf>
    <xf numFmtId="4" fontId="13" fillId="3" borderId="0" xfId="1" applyNumberFormat="1" applyFont="1" applyFill="1" applyAlignment="1">
      <alignment horizontal="center" vertical="center" wrapText="1"/>
    </xf>
    <xf numFmtId="165" fontId="13" fillId="4" borderId="0" xfId="1" applyNumberFormat="1" applyFont="1" applyFill="1" applyAlignment="1">
      <alignment horizontal="center" vertical="center" wrapText="1"/>
    </xf>
    <xf numFmtId="0" fontId="13" fillId="4" borderId="0" xfId="1" applyFont="1" applyFill="1" applyAlignment="1">
      <alignment horizontal="center" vertical="center" wrapText="1"/>
    </xf>
    <xf numFmtId="0" fontId="12" fillId="4" borderId="0" xfId="1" applyFill="1"/>
    <xf numFmtId="165" fontId="34" fillId="2" borderId="0" xfId="1" applyNumberFormat="1" applyFont="1" applyFill="1" applyAlignment="1">
      <alignment horizontal="center" vertical="center" wrapText="1"/>
    </xf>
    <xf numFmtId="165" fontId="35" fillId="2" borderId="0" xfId="1" applyNumberFormat="1" applyFont="1" applyFill="1" applyAlignment="1">
      <alignment horizontal="center" vertical="center" wrapText="1"/>
    </xf>
    <xf numFmtId="165" fontId="34" fillId="4" borderId="0" xfId="1" applyNumberFormat="1" applyFont="1" applyFill="1" applyAlignment="1">
      <alignment horizontal="center" vertical="center" wrapText="1"/>
    </xf>
    <xf numFmtId="165" fontId="35" fillId="4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Fill="1" applyAlignment="1">
      <alignment horizontal="center" vertical="center" wrapText="1"/>
    </xf>
    <xf numFmtId="165" fontId="16" fillId="2" borderId="0" xfId="1" applyNumberFormat="1" applyFont="1" applyFill="1" applyAlignment="1">
      <alignment horizontal="center" vertical="center"/>
    </xf>
    <xf numFmtId="165" fontId="36" fillId="2" borderId="0" xfId="1" applyNumberFormat="1" applyFont="1" applyFill="1" applyAlignment="1">
      <alignment horizontal="center" vertical="center" wrapText="1"/>
    </xf>
    <xf numFmtId="168" fontId="14" fillId="0" borderId="0" xfId="1" applyNumberFormat="1" applyFont="1" applyFill="1" applyBorder="1" applyAlignment="1">
      <alignment horizontal="center" vertical="top" wrapText="1"/>
    </xf>
    <xf numFmtId="0" fontId="13" fillId="2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top" wrapText="1"/>
    </xf>
    <xf numFmtId="0" fontId="36" fillId="0" borderId="0" xfId="1" applyFont="1" applyFill="1" applyAlignment="1">
      <alignment vertical="top"/>
    </xf>
    <xf numFmtId="0" fontId="34" fillId="0" borderId="0" xfId="1" applyFont="1" applyFill="1" applyAlignment="1">
      <alignment horizontal="center" vertical="center"/>
    </xf>
    <xf numFmtId="165" fontId="37" fillId="4" borderId="0" xfId="1" applyNumberFormat="1" applyFont="1" applyFill="1" applyAlignment="1">
      <alignment horizontal="center" vertical="center" wrapText="1"/>
    </xf>
    <xf numFmtId="165" fontId="37" fillId="6" borderId="0" xfId="1" applyNumberFormat="1" applyFont="1" applyFill="1" applyAlignment="1">
      <alignment horizontal="center" vertical="center" wrapText="1"/>
    </xf>
    <xf numFmtId="165" fontId="38" fillId="2" borderId="0" xfId="1" applyNumberFormat="1" applyFont="1" applyFill="1" applyAlignment="1">
      <alignment horizontal="center" vertical="center" wrapText="1"/>
    </xf>
    <xf numFmtId="165" fontId="37" fillId="2" borderId="0" xfId="1" applyNumberFormat="1" applyFont="1" applyFill="1" applyAlignment="1">
      <alignment horizontal="center" vertical="center" wrapText="1"/>
    </xf>
    <xf numFmtId="0" fontId="13" fillId="2" borderId="0" xfId="1" applyNumberFormat="1" applyFont="1" applyFill="1" applyBorder="1" applyAlignment="1">
      <alignment horizontal="center" wrapText="1"/>
    </xf>
    <xf numFmtId="0" fontId="13" fillId="0" borderId="0" xfId="1" applyFont="1" applyBorder="1" applyAlignment="1">
      <alignment horizont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8" fontId="13" fillId="0" borderId="0" xfId="1" applyNumberFormat="1" applyFont="1" applyFill="1" applyBorder="1" applyAlignment="1">
      <alignment horizontal="center" vertical="center" wrapText="1"/>
    </xf>
    <xf numFmtId="168" fontId="12" fillId="0" borderId="0" xfId="1" applyNumberFormat="1" applyFill="1"/>
    <xf numFmtId="166" fontId="35" fillId="0" borderId="0" xfId="1" applyNumberFormat="1" applyFont="1" applyFill="1" applyAlignment="1">
      <alignment horizontal="center" vertical="center" wrapText="1"/>
    </xf>
    <xf numFmtId="166" fontId="13" fillId="0" borderId="0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top" wrapText="1"/>
    </xf>
    <xf numFmtId="165" fontId="13" fillId="0" borderId="0" xfId="1" applyNumberFormat="1" applyFont="1" applyFill="1" applyBorder="1" applyAlignment="1">
      <alignment horizontal="center" vertical="center" wrapText="1"/>
    </xf>
    <xf numFmtId="165" fontId="34" fillId="0" borderId="0" xfId="1" applyNumberFormat="1" applyFont="1" applyFill="1" applyAlignment="1">
      <alignment horizontal="center" vertical="center" wrapText="1"/>
    </xf>
    <xf numFmtId="165" fontId="35" fillId="0" borderId="0" xfId="1" applyNumberFormat="1" applyFont="1" applyFill="1" applyAlignment="1">
      <alignment horizontal="center" vertical="center" wrapText="1"/>
    </xf>
    <xf numFmtId="165" fontId="32" fillId="0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5" fontId="36" fillId="0" borderId="0" xfId="1" applyNumberFormat="1" applyFont="1" applyFill="1" applyAlignment="1">
      <alignment horizontal="center" vertical="center" wrapText="1"/>
    </xf>
    <xf numFmtId="165" fontId="35" fillId="0" borderId="0" xfId="1" applyNumberFormat="1" applyFont="1" applyFill="1" applyBorder="1" applyAlignment="1">
      <alignment horizontal="center" vertical="center" wrapText="1"/>
    </xf>
    <xf numFmtId="168" fontId="35" fillId="2" borderId="0" xfId="1" applyNumberFormat="1" applyFont="1" applyFill="1" applyAlignment="1">
      <alignment horizontal="center" vertical="center" wrapText="1"/>
    </xf>
    <xf numFmtId="165" fontId="13" fillId="7" borderId="0" xfId="1" applyNumberFormat="1" applyFont="1" applyFill="1" applyAlignment="1">
      <alignment horizontal="center" vertical="center" wrapText="1"/>
    </xf>
    <xf numFmtId="165" fontId="14" fillId="7" borderId="0" xfId="1" applyNumberFormat="1" applyFont="1" applyFill="1" applyBorder="1" applyAlignment="1">
      <alignment horizontal="center" vertical="top" wrapText="1"/>
    </xf>
    <xf numFmtId="168" fontId="15" fillId="2" borderId="0" xfId="1" applyNumberFormat="1" applyFont="1" applyFill="1" applyAlignment="1">
      <alignment horizontal="center" vertical="center" wrapText="1"/>
    </xf>
    <xf numFmtId="165" fontId="14" fillId="4" borderId="0" xfId="1" applyNumberFormat="1" applyFont="1" applyFill="1" applyBorder="1" applyAlignment="1">
      <alignment horizontal="center" vertical="top"/>
    </xf>
    <xf numFmtId="168" fontId="39" fillId="0" borderId="0" xfId="3" applyNumberFormat="1" applyFont="1" applyFill="1" applyBorder="1" applyAlignment="1">
      <alignment horizontal="center" vertical="center"/>
    </xf>
    <xf numFmtId="168" fontId="13" fillId="0" borderId="0" xfId="1" applyNumberFormat="1" applyFont="1"/>
    <xf numFmtId="165" fontId="14" fillId="3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49" fontId="14" fillId="0" borderId="0" xfId="1" applyNumberFormat="1" applyFont="1" applyFill="1" applyAlignment="1">
      <alignment horizontal="center" vertical="center" wrapText="1"/>
    </xf>
    <xf numFmtId="165" fontId="31" fillId="0" borderId="1" xfId="1" applyNumberFormat="1" applyFont="1" applyFill="1" applyBorder="1" applyAlignment="1">
      <alignment horizontal="center" vertical="top" wrapText="1"/>
    </xf>
    <xf numFmtId="0" fontId="14" fillId="0" borderId="0" xfId="1" applyFont="1" applyFill="1" applyAlignment="1">
      <alignment horizontal="left" vertical="top" wrapText="1"/>
    </xf>
    <xf numFmtId="165" fontId="14" fillId="0" borderId="2" xfId="1" applyNumberFormat="1" applyFont="1" applyFill="1" applyBorder="1" applyAlignment="1">
      <alignment horizontal="center" vertical="top" wrapText="1"/>
    </xf>
    <xf numFmtId="165" fontId="14" fillId="0" borderId="2" xfId="134" applyNumberFormat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165" fontId="14" fillId="0" borderId="4" xfId="1" applyNumberFormat="1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165" fontId="14" fillId="0" borderId="1" xfId="1" applyNumberFormat="1" applyFont="1" applyFill="1" applyBorder="1" applyAlignment="1">
      <alignment horizontal="center" vertical="top"/>
    </xf>
    <xf numFmtId="0" fontId="14" fillId="0" borderId="0" xfId="1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164" fontId="14" fillId="0" borderId="1" xfId="1" applyNumberFormat="1" applyFont="1" applyFill="1" applyBorder="1" applyAlignment="1">
      <alignment horizontal="center" vertical="top" wrapText="1"/>
    </xf>
    <xf numFmtId="165" fontId="14" fillId="0" borderId="14" xfId="0" applyNumberFormat="1" applyFont="1" applyFill="1" applyBorder="1" applyAlignment="1">
      <alignment horizontal="center" vertical="top" wrapText="1"/>
    </xf>
    <xf numFmtId="165" fontId="14" fillId="0" borderId="4" xfId="0" applyNumberFormat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165" fontId="14" fillId="0" borderId="2" xfId="1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top" wrapText="1"/>
    </xf>
    <xf numFmtId="0" fontId="14" fillId="0" borderId="1" xfId="1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center" vertical="top" wrapText="1"/>
    </xf>
    <xf numFmtId="49" fontId="14" fillId="0" borderId="4" xfId="1" applyNumberFormat="1" applyFont="1" applyFill="1" applyBorder="1" applyAlignment="1">
      <alignment horizontal="center" vertical="top" wrapText="1"/>
    </xf>
    <xf numFmtId="165" fontId="14" fillId="0" borderId="2" xfId="1" applyNumberFormat="1" applyFont="1" applyFill="1" applyBorder="1" applyAlignment="1">
      <alignment vertical="top" wrapText="1"/>
    </xf>
    <xf numFmtId="0" fontId="14" fillId="0" borderId="4" xfId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1" xfId="1" applyNumberFormat="1" applyFont="1" applyFill="1" applyBorder="1" applyAlignment="1">
      <alignment horizontal="center" vertical="center" wrapText="1"/>
    </xf>
    <xf numFmtId="165" fontId="14" fillId="0" borderId="1" xfId="3714" applyNumberFormat="1" applyFont="1" applyFill="1" applyBorder="1" applyAlignment="1">
      <alignment horizontal="center" vertical="top" wrapText="1"/>
    </xf>
    <xf numFmtId="166" fontId="14" fillId="0" borderId="2" xfId="1" applyNumberFormat="1" applyFont="1" applyFill="1" applyBorder="1" applyAlignment="1">
      <alignment horizontal="center" vertical="top" wrapText="1"/>
    </xf>
    <xf numFmtId="49" fontId="14" fillId="0" borderId="1" xfId="1" applyNumberFormat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166" fontId="30" fillId="0" borderId="0" xfId="1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vertical="top" wrapText="1"/>
    </xf>
    <xf numFmtId="165" fontId="14" fillId="0" borderId="0" xfId="1" applyNumberFormat="1" applyFont="1" applyFill="1" applyAlignment="1">
      <alignment horizontal="center" vertical="top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2" xfId="1" applyNumberFormat="1" applyFont="1" applyFill="1" applyBorder="1" applyAlignment="1">
      <alignment horizontal="center" vertical="top" wrapText="1"/>
    </xf>
    <xf numFmtId="164" fontId="14" fillId="0" borderId="2" xfId="1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165" fontId="14" fillId="0" borderId="3" xfId="1" applyNumberFormat="1" applyFont="1" applyFill="1" applyBorder="1" applyAlignment="1">
      <alignment vertical="top" wrapText="1"/>
    </xf>
    <xf numFmtId="165" fontId="14" fillId="0" borderId="1" xfId="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top" wrapText="1"/>
    </xf>
    <xf numFmtId="0" fontId="14" fillId="0" borderId="2" xfId="1" applyFont="1" applyFill="1" applyBorder="1" applyAlignment="1">
      <alignment horizontal="center" vertical="top" wrapText="1"/>
    </xf>
    <xf numFmtId="165" fontId="14" fillId="0" borderId="10" xfId="1" applyNumberFormat="1" applyFont="1" applyFill="1" applyBorder="1" applyAlignment="1">
      <alignment horizontal="center" vertical="top" wrapText="1"/>
    </xf>
    <xf numFmtId="165" fontId="14" fillId="0" borderId="4" xfId="1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165" fontId="27" fillId="0" borderId="0" xfId="1" applyNumberFormat="1" applyFont="1" applyFill="1" applyBorder="1"/>
    <xf numFmtId="49" fontId="14" fillId="0" borderId="2" xfId="0" applyNumberFormat="1" applyFont="1" applyFill="1" applyBorder="1" applyAlignment="1">
      <alignment horizontal="center" vertical="top" wrapText="1"/>
    </xf>
    <xf numFmtId="0" fontId="14" fillId="0" borderId="9" xfId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164" fontId="14" fillId="0" borderId="1" xfId="24" quotePrefix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165" fontId="27" fillId="0" borderId="0" xfId="1" applyNumberFormat="1" applyFont="1" applyFill="1"/>
    <xf numFmtId="0" fontId="14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left" vertical="top" wrapText="1"/>
    </xf>
    <xf numFmtId="0" fontId="14" fillId="0" borderId="1" xfId="1" applyFont="1" applyFill="1" applyBorder="1" applyAlignment="1">
      <alignment horizontal="center" vertical="center" wrapText="1"/>
    </xf>
    <xf numFmtId="165" fontId="14" fillId="0" borderId="3" xfId="1" applyNumberFormat="1" applyFont="1" applyFill="1" applyBorder="1" applyAlignment="1">
      <alignment horizontal="center" vertical="top" wrapText="1"/>
    </xf>
    <xf numFmtId="165" fontId="26" fillId="0" borderId="1" xfId="0" applyNumberFormat="1" applyFont="1" applyFill="1" applyBorder="1" applyAlignment="1">
      <alignment horizontal="center" vertical="top" wrapText="1"/>
    </xf>
    <xf numFmtId="165" fontId="32" fillId="0" borderId="1" xfId="1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horizontal="center" vertical="top" wrapText="1"/>
    </xf>
    <xf numFmtId="165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165" fontId="14" fillId="0" borderId="1" xfId="1" applyNumberFormat="1" applyFont="1" applyFill="1" applyBorder="1" applyAlignment="1">
      <alignment horizontal="center" vertical="top" wrapText="1"/>
    </xf>
    <xf numFmtId="165" fontId="14" fillId="0" borderId="1" xfId="1" applyNumberFormat="1" applyFont="1" applyFill="1" applyBorder="1" applyAlignment="1">
      <alignment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0" xfId="1" applyFont="1" applyFill="1" applyAlignment="1">
      <alignment vertical="top" wrapText="1"/>
    </xf>
    <xf numFmtId="165" fontId="14" fillId="0" borderId="0" xfId="1" applyNumberFormat="1" applyFont="1" applyFill="1" applyAlignment="1">
      <alignment horizontal="center" vertical="center" wrapText="1"/>
    </xf>
    <xf numFmtId="165" fontId="32" fillId="0" borderId="2" xfId="134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2" fontId="14" fillId="0" borderId="1" xfId="1" applyNumberFormat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165" fontId="14" fillId="0" borderId="2" xfId="6338" applyNumberFormat="1" applyFont="1" applyFill="1" applyBorder="1" applyAlignment="1">
      <alignment horizontal="center" vertical="top" wrapText="1"/>
    </xf>
    <xf numFmtId="165" fontId="14" fillId="0" borderId="3" xfId="0" applyNumberFormat="1" applyFont="1" applyFill="1" applyBorder="1" applyAlignment="1">
      <alignment horizontal="center" vertical="top" wrapText="1"/>
    </xf>
    <xf numFmtId="165" fontId="26" fillId="0" borderId="3" xfId="0" applyNumberFormat="1" applyFont="1" applyFill="1" applyBorder="1" applyAlignment="1">
      <alignment horizontal="center" vertical="top" wrapText="1"/>
    </xf>
    <xf numFmtId="165" fontId="26" fillId="0" borderId="4" xfId="0" applyNumberFormat="1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horizontal="center" vertical="top" wrapText="1"/>
    </xf>
    <xf numFmtId="165" fontId="14" fillId="0" borderId="4" xfId="0" applyNumberFormat="1" applyFont="1" applyFill="1" applyBorder="1" applyAlignment="1">
      <alignment horizontal="center" vertical="top" wrapText="1"/>
    </xf>
    <xf numFmtId="165" fontId="14" fillId="0" borderId="3" xfId="6338" applyNumberFormat="1" applyFont="1" applyFill="1" applyBorder="1" applyAlignment="1">
      <alignment horizontal="center" vertical="top" wrapText="1"/>
    </xf>
    <xf numFmtId="165" fontId="14" fillId="0" borderId="4" xfId="6338" applyNumberFormat="1" applyFont="1" applyFill="1" applyBorder="1" applyAlignment="1">
      <alignment horizontal="center" vertical="top" wrapText="1"/>
    </xf>
    <xf numFmtId="165" fontId="14" fillId="0" borderId="1" xfId="6338" applyNumberFormat="1" applyFont="1" applyFill="1" applyBorder="1" applyAlignment="1">
      <alignment horizontal="center" vertical="top" wrapText="1"/>
    </xf>
    <xf numFmtId="165" fontId="26" fillId="0" borderId="1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center" vertical="top" wrapText="1"/>
    </xf>
    <xf numFmtId="49" fontId="14" fillId="0" borderId="3" xfId="1" applyNumberFormat="1" applyFont="1" applyFill="1" applyBorder="1" applyAlignment="1">
      <alignment horizontal="center" vertical="top" wrapText="1"/>
    </xf>
    <xf numFmtId="49" fontId="14" fillId="0" borderId="4" xfId="1" applyNumberFormat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left" vertical="top" wrapText="1"/>
    </xf>
    <xf numFmtId="0" fontId="14" fillId="0" borderId="3" xfId="1" applyFont="1" applyFill="1" applyBorder="1" applyAlignment="1">
      <alignment horizontal="left" vertical="top" wrapText="1"/>
    </xf>
    <xf numFmtId="0" fontId="14" fillId="0" borderId="4" xfId="1" applyFont="1" applyFill="1" applyBorder="1" applyAlignment="1">
      <alignment horizontal="left" vertical="top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4" fillId="0" borderId="4" xfId="1" applyFont="1" applyFill="1" applyBorder="1" applyAlignment="1">
      <alignment horizontal="center" vertical="top" wrapText="1"/>
    </xf>
    <xf numFmtId="49" fontId="14" fillId="0" borderId="2" xfId="1" applyNumberFormat="1" applyFont="1" applyFill="1" applyBorder="1" applyAlignment="1">
      <alignment horizontal="center" vertical="center" wrapText="1"/>
    </xf>
    <xf numFmtId="49" fontId="14" fillId="0" borderId="3" xfId="1" applyNumberFormat="1" applyFont="1" applyFill="1" applyBorder="1" applyAlignment="1">
      <alignment horizontal="center" vertical="center" wrapText="1"/>
    </xf>
    <xf numFmtId="49" fontId="14" fillId="0" borderId="4" xfId="1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171" fontId="14" fillId="0" borderId="2" xfId="0" applyNumberFormat="1" applyFont="1" applyFill="1" applyBorder="1" applyAlignment="1">
      <alignment horizontal="center" vertical="top" wrapText="1"/>
    </xf>
    <xf numFmtId="171" fontId="14" fillId="0" borderId="3" xfId="0" applyNumberFormat="1" applyFont="1" applyFill="1" applyBorder="1" applyAlignment="1">
      <alignment horizontal="center" vertical="top" wrapText="1"/>
    </xf>
    <xf numFmtId="171" fontId="14" fillId="0" borderId="4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2" borderId="0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left" vertical="top" wrapText="1"/>
    </xf>
    <xf numFmtId="0" fontId="14" fillId="0" borderId="7" xfId="1" applyFont="1" applyFill="1" applyBorder="1" applyAlignment="1">
      <alignment horizontal="left" vertical="top" wrapText="1"/>
    </xf>
    <xf numFmtId="0" fontId="14" fillId="0" borderId="8" xfId="1" applyFont="1" applyFill="1" applyBorder="1" applyAlignment="1">
      <alignment horizontal="left" vertical="top" wrapText="1"/>
    </xf>
    <xf numFmtId="165" fontId="14" fillId="0" borderId="1" xfId="1" applyNumberFormat="1" applyFont="1" applyFill="1" applyBorder="1" applyAlignment="1">
      <alignment horizontal="center" vertical="top" wrapText="1"/>
    </xf>
    <xf numFmtId="165" fontId="14" fillId="0" borderId="2" xfId="1" applyNumberFormat="1" applyFont="1" applyFill="1" applyBorder="1" applyAlignment="1">
      <alignment horizontal="center" vertical="top" wrapText="1"/>
    </xf>
    <xf numFmtId="165" fontId="14" fillId="0" borderId="4" xfId="1" applyNumberFormat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9" xfId="1" applyFont="1" applyFill="1" applyBorder="1" applyAlignment="1">
      <alignment horizontal="left" vertical="top" wrapText="1"/>
    </xf>
    <xf numFmtId="0" fontId="14" fillId="0" borderId="5" xfId="1" applyFont="1" applyFill="1" applyBorder="1" applyAlignment="1">
      <alignment horizontal="left" vertical="top" wrapText="1"/>
    </xf>
    <xf numFmtId="0" fontId="14" fillId="0" borderId="10" xfId="1" applyFont="1" applyFill="1" applyBorder="1" applyAlignment="1">
      <alignment horizontal="left" vertical="top" wrapText="1"/>
    </xf>
    <xf numFmtId="0" fontId="14" fillId="0" borderId="14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4" fillId="0" borderId="15" xfId="1" applyFont="1" applyFill="1" applyBorder="1" applyAlignment="1">
      <alignment horizontal="left" vertical="top" wrapText="1"/>
    </xf>
    <xf numFmtId="0" fontId="14" fillId="0" borderId="11" xfId="1" applyFont="1" applyFill="1" applyBorder="1" applyAlignment="1">
      <alignment horizontal="left" vertical="top" wrapText="1"/>
    </xf>
    <xf numFmtId="0" fontId="14" fillId="0" borderId="12" xfId="1" applyFont="1" applyFill="1" applyBorder="1" applyAlignment="1">
      <alignment horizontal="left" vertical="top" wrapText="1"/>
    </xf>
    <xf numFmtId="0" fontId="14" fillId="0" borderId="13" xfId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14" fillId="0" borderId="9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left" vertical="center" wrapText="1"/>
    </xf>
    <xf numFmtId="0" fontId="14" fillId="0" borderId="10" xfId="1" applyFont="1" applyFill="1" applyBorder="1" applyAlignment="1">
      <alignment horizontal="left" vertical="center" wrapText="1"/>
    </xf>
    <xf numFmtId="0" fontId="14" fillId="0" borderId="14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15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4" fillId="0" borderId="13" xfId="1" applyFont="1" applyFill="1" applyBorder="1" applyAlignment="1">
      <alignment horizontal="left" vertical="center" wrapText="1"/>
    </xf>
    <xf numFmtId="166" fontId="14" fillId="0" borderId="2" xfId="1602" applyNumberFormat="1" applyFont="1" applyFill="1" applyBorder="1" applyAlignment="1">
      <alignment horizontal="center" vertical="top" wrapText="1"/>
    </xf>
    <xf numFmtId="166" fontId="14" fillId="0" borderId="3" xfId="1602" applyNumberFormat="1" applyFont="1" applyFill="1" applyBorder="1" applyAlignment="1">
      <alignment horizontal="center" vertical="top" wrapText="1"/>
    </xf>
    <xf numFmtId="166" fontId="14" fillId="0" borderId="4" xfId="1602" applyNumberFormat="1" applyFont="1" applyFill="1" applyBorder="1" applyAlignment="1">
      <alignment horizontal="center" vertical="top" wrapText="1"/>
    </xf>
    <xf numFmtId="49" fontId="14" fillId="0" borderId="2" xfId="1602" applyNumberFormat="1" applyFont="1" applyFill="1" applyBorder="1" applyAlignment="1">
      <alignment horizontal="center" vertical="top" wrapText="1"/>
    </xf>
    <xf numFmtId="49" fontId="14" fillId="0" borderId="3" xfId="1602" applyNumberFormat="1" applyFont="1" applyFill="1" applyBorder="1" applyAlignment="1">
      <alignment horizontal="center" vertical="top" wrapText="1"/>
    </xf>
    <xf numFmtId="49" fontId="14" fillId="0" borderId="4" xfId="1602" applyNumberFormat="1" applyFont="1" applyFill="1" applyBorder="1" applyAlignment="1">
      <alignment horizontal="center" vertical="top" wrapText="1"/>
    </xf>
    <xf numFmtId="0" fontId="14" fillId="0" borderId="2" xfId="1602" applyFont="1" applyFill="1" applyBorder="1" applyAlignment="1">
      <alignment horizontal="center" vertical="top" wrapText="1"/>
    </xf>
    <xf numFmtId="0" fontId="14" fillId="0" borderId="3" xfId="1602" applyFont="1" applyFill="1" applyBorder="1" applyAlignment="1">
      <alignment horizontal="center" vertical="top" wrapText="1"/>
    </xf>
    <xf numFmtId="0" fontId="14" fillId="0" borderId="4" xfId="1602" applyFont="1" applyFill="1" applyBorder="1" applyAlignment="1">
      <alignment horizontal="center" vertical="top" wrapText="1"/>
    </xf>
    <xf numFmtId="164" fontId="14" fillId="0" borderId="2" xfId="1" applyNumberFormat="1" applyFont="1" applyFill="1" applyBorder="1" applyAlignment="1">
      <alignment horizontal="center" vertical="top" wrapText="1"/>
    </xf>
    <xf numFmtId="164" fontId="14" fillId="0" borderId="3" xfId="1" applyNumberFormat="1" applyFont="1" applyFill="1" applyBorder="1" applyAlignment="1">
      <alignment horizontal="center" vertical="top" wrapText="1"/>
    </xf>
    <xf numFmtId="164" fontId="14" fillId="0" borderId="4" xfId="1" applyNumberFormat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vertical="top" wrapText="1"/>
    </xf>
    <xf numFmtId="0" fontId="14" fillId="0" borderId="4" xfId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49" fontId="14" fillId="0" borderId="1" xfId="1" applyNumberFormat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vertical="top" wrapText="1"/>
    </xf>
    <xf numFmtId="0" fontId="14" fillId="0" borderId="1" xfId="1" applyFont="1" applyFill="1" applyBorder="1" applyAlignment="1">
      <alignment horizontal="center" vertical="top" wrapText="1"/>
    </xf>
    <xf numFmtId="2" fontId="14" fillId="0" borderId="1" xfId="1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165" fontId="14" fillId="0" borderId="3" xfId="1" applyNumberFormat="1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0" fontId="14" fillId="0" borderId="1" xfId="1" applyFont="1" applyFill="1" applyBorder="1" applyAlignment="1">
      <alignment horizontal="left" vertical="top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27" fillId="0" borderId="4" xfId="1" applyFont="1" applyFill="1" applyBorder="1" applyAlignment="1">
      <alignment horizontal="center" vertical="top" wrapText="1"/>
    </xf>
    <xf numFmtId="0" fontId="27" fillId="0" borderId="1" xfId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/>
    <xf numFmtId="0" fontId="14" fillId="0" borderId="0" xfId="1" applyFont="1" applyFill="1" applyAlignment="1">
      <alignment horizontal="center" vertical="center" wrapText="1"/>
    </xf>
    <xf numFmtId="0" fontId="27" fillId="0" borderId="0" xfId="1" applyFont="1" applyFill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top" wrapText="1"/>
    </xf>
    <xf numFmtId="165" fontId="14" fillId="0" borderId="2" xfId="1602" applyNumberFormat="1" applyFont="1" applyFill="1" applyBorder="1" applyAlignment="1">
      <alignment horizontal="center" vertical="top" wrapText="1"/>
    </xf>
    <xf numFmtId="165" fontId="14" fillId="0" borderId="3" xfId="1602" applyNumberFormat="1" applyFont="1" applyFill="1" applyBorder="1" applyAlignment="1">
      <alignment horizontal="center" vertical="top" wrapText="1"/>
    </xf>
    <xf numFmtId="165" fontId="14" fillId="0" borderId="4" xfId="1602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Alignment="1">
      <alignment horizontal="center" vertical="center" wrapText="1"/>
    </xf>
    <xf numFmtId="49" fontId="14" fillId="0" borderId="0" xfId="1" applyNumberFormat="1" applyFont="1" applyFill="1" applyAlignment="1">
      <alignment horizontal="left" vertical="top" wrapText="1"/>
    </xf>
    <xf numFmtId="0" fontId="2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49" fontId="14" fillId="0" borderId="0" xfId="1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166" fontId="14" fillId="0" borderId="1" xfId="0" applyNumberFormat="1" applyFont="1" applyFill="1" applyBorder="1" applyAlignment="1">
      <alignment horizontal="center" vertical="top" wrapText="1"/>
    </xf>
    <xf numFmtId="0" fontId="14" fillId="0" borderId="2" xfId="5" applyFont="1" applyFill="1" applyBorder="1" applyAlignment="1">
      <alignment horizontal="left" vertical="top" wrapText="1"/>
    </xf>
    <xf numFmtId="0" fontId="14" fillId="0" borderId="4" xfId="5" applyFont="1" applyFill="1" applyBorder="1" applyAlignment="1">
      <alignment horizontal="left" vertical="top" wrapText="1"/>
    </xf>
    <xf numFmtId="166" fontId="14" fillId="0" borderId="2" xfId="0" applyNumberFormat="1" applyFont="1" applyFill="1" applyBorder="1" applyAlignment="1">
      <alignment horizontal="center" vertical="top" wrapText="1"/>
    </xf>
    <xf numFmtId="166" fontId="14" fillId="0" borderId="3" xfId="0" applyNumberFormat="1" applyFont="1" applyFill="1" applyBorder="1" applyAlignment="1">
      <alignment horizontal="center" vertical="top" wrapText="1"/>
    </xf>
    <xf numFmtId="166" fontId="14" fillId="0" borderId="4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top" wrapText="1"/>
    </xf>
    <xf numFmtId="167" fontId="14" fillId="0" borderId="2" xfId="0" applyNumberFormat="1" applyFont="1" applyFill="1" applyBorder="1" applyAlignment="1">
      <alignment horizontal="center" vertical="top" wrapText="1"/>
    </xf>
    <xf numFmtId="167" fontId="14" fillId="0" borderId="3" xfId="0" applyNumberFormat="1" applyFont="1" applyFill="1" applyBorder="1" applyAlignment="1">
      <alignment horizontal="center" vertical="top" wrapText="1"/>
    </xf>
    <xf numFmtId="167" fontId="14" fillId="0" borderId="4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165" fontId="15" fillId="0" borderId="0" xfId="1" applyNumberFormat="1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49" fontId="14" fillId="0" borderId="2" xfId="546" applyNumberFormat="1" applyFont="1" applyFill="1" applyBorder="1" applyAlignment="1">
      <alignment horizontal="center" vertical="top" wrapText="1"/>
    </xf>
    <xf numFmtId="49" fontId="14" fillId="0" borderId="3" xfId="546" applyNumberFormat="1" applyFont="1" applyFill="1" applyBorder="1" applyAlignment="1">
      <alignment horizontal="center" vertical="top" wrapText="1"/>
    </xf>
    <xf numFmtId="49" fontId="14" fillId="0" borderId="4" xfId="546" applyNumberFormat="1" applyFont="1" applyFill="1" applyBorder="1" applyAlignment="1">
      <alignment horizontal="center" vertical="top" wrapText="1"/>
    </xf>
    <xf numFmtId="0" fontId="14" fillId="0" borderId="2" xfId="546" applyFont="1" applyFill="1" applyBorder="1" applyAlignment="1">
      <alignment horizontal="center" vertical="top" wrapText="1"/>
    </xf>
    <xf numFmtId="0" fontId="14" fillId="0" borderId="3" xfId="546" applyFont="1" applyFill="1" applyBorder="1" applyAlignment="1">
      <alignment horizontal="center" vertical="top" wrapText="1"/>
    </xf>
    <xf numFmtId="0" fontId="14" fillId="0" borderId="4" xfId="546" applyFont="1" applyFill="1" applyBorder="1" applyAlignment="1">
      <alignment horizontal="center" vertical="top" wrapText="1"/>
    </xf>
    <xf numFmtId="167" fontId="14" fillId="0" borderId="2" xfId="1602" applyNumberFormat="1" applyFont="1" applyFill="1" applyBorder="1" applyAlignment="1">
      <alignment horizontal="center" vertical="top" wrapText="1"/>
    </xf>
    <xf numFmtId="167" fontId="14" fillId="0" borderId="3" xfId="1602" applyNumberFormat="1" applyFont="1" applyFill="1" applyBorder="1" applyAlignment="1">
      <alignment horizontal="center" vertical="top" wrapText="1"/>
    </xf>
    <xf numFmtId="167" fontId="14" fillId="0" borderId="4" xfId="1602" applyNumberFormat="1" applyFont="1" applyFill="1" applyBorder="1" applyAlignment="1">
      <alignment horizontal="center" vertical="top" wrapText="1"/>
    </xf>
    <xf numFmtId="165" fontId="14" fillId="0" borderId="2" xfId="530" applyNumberFormat="1" applyFont="1" applyFill="1" applyBorder="1" applyAlignment="1">
      <alignment horizontal="center" vertical="top" wrapText="1"/>
    </xf>
    <xf numFmtId="165" fontId="14" fillId="0" borderId="3" xfId="530" applyNumberFormat="1" applyFont="1" applyFill="1" applyBorder="1" applyAlignment="1">
      <alignment horizontal="center" vertical="top" wrapText="1"/>
    </xf>
    <xf numFmtId="165" fontId="14" fillId="0" borderId="4" xfId="530" applyNumberFormat="1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2" fontId="14" fillId="0" borderId="3" xfId="0" applyNumberFormat="1" applyFont="1" applyFill="1" applyBorder="1" applyAlignment="1">
      <alignment horizontal="center" vertical="top" wrapText="1"/>
    </xf>
    <xf numFmtId="2" fontId="14" fillId="0" borderId="4" xfId="0" applyNumberFormat="1" applyFont="1" applyFill="1" applyBorder="1" applyAlignment="1">
      <alignment horizontal="center" vertical="top" wrapText="1"/>
    </xf>
    <xf numFmtId="165" fontId="14" fillId="0" borderId="9" xfId="1" applyNumberFormat="1" applyFont="1" applyFill="1" applyBorder="1" applyAlignment="1">
      <alignment horizontal="center" vertical="top" wrapText="1"/>
    </xf>
    <xf numFmtId="165" fontId="14" fillId="0" borderId="14" xfId="1" applyNumberFormat="1" applyFont="1" applyFill="1" applyBorder="1" applyAlignment="1">
      <alignment horizontal="center" vertical="top" wrapText="1"/>
    </xf>
    <xf numFmtId="165" fontId="14" fillId="0" borderId="11" xfId="1" applyNumberFormat="1" applyFont="1" applyFill="1" applyBorder="1" applyAlignment="1">
      <alignment horizontal="center" vertical="top" wrapText="1"/>
    </xf>
    <xf numFmtId="165" fontId="14" fillId="0" borderId="1" xfId="530" applyNumberFormat="1" applyFont="1" applyFill="1" applyBorder="1" applyAlignment="1">
      <alignment horizontal="center" vertical="top" wrapText="1"/>
    </xf>
    <xf numFmtId="165" fontId="14" fillId="0" borderId="2" xfId="4226" applyNumberFormat="1" applyFont="1" applyFill="1" applyBorder="1" applyAlignment="1">
      <alignment horizontal="center" vertical="top" wrapText="1"/>
    </xf>
    <xf numFmtId="165" fontId="14" fillId="0" borderId="3" xfId="4226" applyNumberFormat="1" applyFont="1" applyFill="1" applyBorder="1" applyAlignment="1">
      <alignment horizontal="center" vertical="top" wrapText="1"/>
    </xf>
    <xf numFmtId="165" fontId="14" fillId="0" borderId="4" xfId="4226" applyNumberFormat="1" applyFont="1" applyFill="1" applyBorder="1" applyAlignment="1">
      <alignment horizontal="center" vertical="top" wrapText="1"/>
    </xf>
    <xf numFmtId="165" fontId="14" fillId="0" borderId="2" xfId="3714" applyNumberFormat="1" applyFont="1" applyFill="1" applyBorder="1" applyAlignment="1">
      <alignment horizontal="center" vertical="top" wrapText="1"/>
    </xf>
    <xf numFmtId="165" fontId="14" fillId="0" borderId="3" xfId="3714" applyNumberFormat="1" applyFont="1" applyFill="1" applyBorder="1" applyAlignment="1">
      <alignment horizontal="center" vertical="top" wrapText="1"/>
    </xf>
    <xf numFmtId="165" fontId="14" fillId="0" borderId="4" xfId="3714" applyNumberFormat="1" applyFont="1" applyFill="1" applyBorder="1" applyAlignment="1">
      <alignment horizontal="center" vertical="top" wrapText="1"/>
    </xf>
  </cellXfs>
  <cellStyles count="6354">
    <cellStyle name="Normal" xfId="6"/>
    <cellStyle name="Денежный 2" xfId="2"/>
    <cellStyle name="Обычный" xfId="0" builtinId="0"/>
    <cellStyle name="Обычный 10" xfId="7"/>
    <cellStyle name="Обычный 10 10" xfId="4244"/>
    <cellStyle name="Обычный 10 2" xfId="36"/>
    <cellStyle name="Обычный 10 2 2" xfId="69"/>
    <cellStyle name="Обычный 10 2 2 2" xfId="135"/>
    <cellStyle name="Обычный 10 2 2 2 2" xfId="267"/>
    <cellStyle name="Обычный 10 2 2 2 2 2" xfId="531"/>
    <cellStyle name="Обычный 10 2 2 2 2 2 2" xfId="1059"/>
    <cellStyle name="Обычный 10 2 2 2 2 2 2 2" xfId="2115"/>
    <cellStyle name="Обычный 10 2 2 2 2 2 2 2 2" xfId="4227"/>
    <cellStyle name="Обычный 10 2 2 2 2 2 2 2 3" xfId="6339"/>
    <cellStyle name="Обычный 10 2 2 2 2 2 2 3" xfId="3171"/>
    <cellStyle name="Обычный 10 2 2 2 2 2 2 4" xfId="5283"/>
    <cellStyle name="Обычный 10 2 2 2 2 2 3" xfId="1587"/>
    <cellStyle name="Обычный 10 2 2 2 2 2 3 2" xfId="3699"/>
    <cellStyle name="Обычный 10 2 2 2 2 2 3 3" xfId="5811"/>
    <cellStyle name="Обычный 10 2 2 2 2 2 4" xfId="2643"/>
    <cellStyle name="Обычный 10 2 2 2 2 2 5" xfId="4755"/>
    <cellStyle name="Обычный 10 2 2 2 2 3" xfId="795"/>
    <cellStyle name="Обычный 10 2 2 2 2 3 2" xfId="1851"/>
    <cellStyle name="Обычный 10 2 2 2 2 3 2 2" xfId="3963"/>
    <cellStyle name="Обычный 10 2 2 2 2 3 2 3" xfId="6075"/>
    <cellStyle name="Обычный 10 2 2 2 2 3 3" xfId="2907"/>
    <cellStyle name="Обычный 10 2 2 2 2 3 4" xfId="5019"/>
    <cellStyle name="Обычный 10 2 2 2 2 4" xfId="1323"/>
    <cellStyle name="Обычный 10 2 2 2 2 4 2" xfId="3435"/>
    <cellStyle name="Обычный 10 2 2 2 2 4 3" xfId="5547"/>
    <cellStyle name="Обычный 10 2 2 2 2 5" xfId="2379"/>
    <cellStyle name="Обычный 10 2 2 2 2 6" xfId="4491"/>
    <cellStyle name="Обычный 10 2 2 2 3" xfId="399"/>
    <cellStyle name="Обычный 10 2 2 2 3 2" xfId="927"/>
    <cellStyle name="Обычный 10 2 2 2 3 2 2" xfId="1983"/>
    <cellStyle name="Обычный 10 2 2 2 3 2 2 2" xfId="4095"/>
    <cellStyle name="Обычный 10 2 2 2 3 2 2 3" xfId="6207"/>
    <cellStyle name="Обычный 10 2 2 2 3 2 3" xfId="3039"/>
    <cellStyle name="Обычный 10 2 2 2 3 2 4" xfId="5151"/>
    <cellStyle name="Обычный 10 2 2 2 3 3" xfId="1455"/>
    <cellStyle name="Обычный 10 2 2 2 3 3 2" xfId="3567"/>
    <cellStyle name="Обычный 10 2 2 2 3 3 3" xfId="5679"/>
    <cellStyle name="Обычный 10 2 2 2 3 4" xfId="2511"/>
    <cellStyle name="Обычный 10 2 2 2 3 5" xfId="4623"/>
    <cellStyle name="Обычный 10 2 2 2 4" xfId="663"/>
    <cellStyle name="Обычный 10 2 2 2 4 2" xfId="1719"/>
    <cellStyle name="Обычный 10 2 2 2 4 2 2" xfId="3831"/>
    <cellStyle name="Обычный 10 2 2 2 4 2 3" xfId="5943"/>
    <cellStyle name="Обычный 10 2 2 2 4 3" xfId="2775"/>
    <cellStyle name="Обычный 10 2 2 2 4 4" xfId="4887"/>
    <cellStyle name="Обычный 10 2 2 2 5" xfId="1191"/>
    <cellStyle name="Обычный 10 2 2 2 5 2" xfId="3303"/>
    <cellStyle name="Обычный 10 2 2 2 5 3" xfId="5415"/>
    <cellStyle name="Обычный 10 2 2 2 6" xfId="2247"/>
    <cellStyle name="Обычный 10 2 2 2 7" xfId="4359"/>
    <cellStyle name="Обычный 10 2 2 3" xfId="201"/>
    <cellStyle name="Обычный 10 2 2 3 2" xfId="465"/>
    <cellStyle name="Обычный 10 2 2 3 2 2" xfId="993"/>
    <cellStyle name="Обычный 10 2 2 3 2 2 2" xfId="2049"/>
    <cellStyle name="Обычный 10 2 2 3 2 2 2 2" xfId="4161"/>
    <cellStyle name="Обычный 10 2 2 3 2 2 2 3" xfId="6273"/>
    <cellStyle name="Обычный 10 2 2 3 2 2 3" xfId="3105"/>
    <cellStyle name="Обычный 10 2 2 3 2 2 4" xfId="5217"/>
    <cellStyle name="Обычный 10 2 2 3 2 3" xfId="1521"/>
    <cellStyle name="Обычный 10 2 2 3 2 3 2" xfId="3633"/>
    <cellStyle name="Обычный 10 2 2 3 2 3 3" xfId="5745"/>
    <cellStyle name="Обычный 10 2 2 3 2 4" xfId="2577"/>
    <cellStyle name="Обычный 10 2 2 3 2 5" xfId="4689"/>
    <cellStyle name="Обычный 10 2 2 3 3" xfId="729"/>
    <cellStyle name="Обычный 10 2 2 3 3 2" xfId="1785"/>
    <cellStyle name="Обычный 10 2 2 3 3 2 2" xfId="3897"/>
    <cellStyle name="Обычный 10 2 2 3 3 2 3" xfId="6009"/>
    <cellStyle name="Обычный 10 2 2 3 3 3" xfId="2841"/>
    <cellStyle name="Обычный 10 2 2 3 3 4" xfId="4953"/>
    <cellStyle name="Обычный 10 2 2 3 4" xfId="1257"/>
    <cellStyle name="Обычный 10 2 2 3 4 2" xfId="3369"/>
    <cellStyle name="Обычный 10 2 2 3 4 3" xfId="5481"/>
    <cellStyle name="Обычный 10 2 2 3 5" xfId="2313"/>
    <cellStyle name="Обычный 10 2 2 3 6" xfId="4425"/>
    <cellStyle name="Обычный 10 2 2 4" xfId="333"/>
    <cellStyle name="Обычный 10 2 2 4 2" xfId="861"/>
    <cellStyle name="Обычный 10 2 2 4 2 2" xfId="1917"/>
    <cellStyle name="Обычный 10 2 2 4 2 2 2" xfId="4029"/>
    <cellStyle name="Обычный 10 2 2 4 2 2 3" xfId="6141"/>
    <cellStyle name="Обычный 10 2 2 4 2 3" xfId="2973"/>
    <cellStyle name="Обычный 10 2 2 4 2 4" xfId="5085"/>
    <cellStyle name="Обычный 10 2 2 4 3" xfId="1389"/>
    <cellStyle name="Обычный 10 2 2 4 3 2" xfId="3501"/>
    <cellStyle name="Обычный 10 2 2 4 3 3" xfId="5613"/>
    <cellStyle name="Обычный 10 2 2 4 4" xfId="2445"/>
    <cellStyle name="Обычный 10 2 2 4 5" xfId="4557"/>
    <cellStyle name="Обычный 10 2 2 5" xfId="597"/>
    <cellStyle name="Обычный 10 2 2 5 2" xfId="1653"/>
    <cellStyle name="Обычный 10 2 2 5 2 2" xfId="3765"/>
    <cellStyle name="Обычный 10 2 2 5 2 3" xfId="5877"/>
    <cellStyle name="Обычный 10 2 2 5 3" xfId="2709"/>
    <cellStyle name="Обычный 10 2 2 5 4" xfId="4821"/>
    <cellStyle name="Обычный 10 2 2 6" xfId="1125"/>
    <cellStyle name="Обычный 10 2 2 6 2" xfId="3237"/>
    <cellStyle name="Обычный 10 2 2 6 3" xfId="5349"/>
    <cellStyle name="Обычный 10 2 2 7" xfId="2181"/>
    <cellStyle name="Обычный 10 2 2 8" xfId="4293"/>
    <cellStyle name="Обычный 10 2 3" xfId="102"/>
    <cellStyle name="Обычный 10 2 3 2" xfId="234"/>
    <cellStyle name="Обычный 10 2 3 2 2" xfId="498"/>
    <cellStyle name="Обычный 10 2 3 2 2 2" xfId="1026"/>
    <cellStyle name="Обычный 10 2 3 2 2 2 2" xfId="2082"/>
    <cellStyle name="Обычный 10 2 3 2 2 2 2 2" xfId="4194"/>
    <cellStyle name="Обычный 10 2 3 2 2 2 2 3" xfId="6306"/>
    <cellStyle name="Обычный 10 2 3 2 2 2 3" xfId="3138"/>
    <cellStyle name="Обычный 10 2 3 2 2 2 4" xfId="5250"/>
    <cellStyle name="Обычный 10 2 3 2 2 3" xfId="1554"/>
    <cellStyle name="Обычный 10 2 3 2 2 3 2" xfId="3666"/>
    <cellStyle name="Обычный 10 2 3 2 2 3 3" xfId="5778"/>
    <cellStyle name="Обычный 10 2 3 2 2 4" xfId="2610"/>
    <cellStyle name="Обычный 10 2 3 2 2 5" xfId="4722"/>
    <cellStyle name="Обычный 10 2 3 2 3" xfId="762"/>
    <cellStyle name="Обычный 10 2 3 2 3 2" xfId="1818"/>
    <cellStyle name="Обычный 10 2 3 2 3 2 2" xfId="3930"/>
    <cellStyle name="Обычный 10 2 3 2 3 2 3" xfId="6042"/>
    <cellStyle name="Обычный 10 2 3 2 3 3" xfId="2874"/>
    <cellStyle name="Обычный 10 2 3 2 3 4" xfId="4986"/>
    <cellStyle name="Обычный 10 2 3 2 4" xfId="1290"/>
    <cellStyle name="Обычный 10 2 3 2 4 2" xfId="3402"/>
    <cellStyle name="Обычный 10 2 3 2 4 3" xfId="5514"/>
    <cellStyle name="Обычный 10 2 3 2 5" xfId="2346"/>
    <cellStyle name="Обычный 10 2 3 2 6" xfId="4458"/>
    <cellStyle name="Обычный 10 2 3 3" xfId="366"/>
    <cellStyle name="Обычный 10 2 3 3 2" xfId="894"/>
    <cellStyle name="Обычный 10 2 3 3 2 2" xfId="1950"/>
    <cellStyle name="Обычный 10 2 3 3 2 2 2" xfId="4062"/>
    <cellStyle name="Обычный 10 2 3 3 2 2 3" xfId="6174"/>
    <cellStyle name="Обычный 10 2 3 3 2 3" xfId="3006"/>
    <cellStyle name="Обычный 10 2 3 3 2 4" xfId="5118"/>
    <cellStyle name="Обычный 10 2 3 3 3" xfId="1422"/>
    <cellStyle name="Обычный 10 2 3 3 3 2" xfId="3534"/>
    <cellStyle name="Обычный 10 2 3 3 3 3" xfId="5646"/>
    <cellStyle name="Обычный 10 2 3 3 4" xfId="2478"/>
    <cellStyle name="Обычный 10 2 3 3 5" xfId="4590"/>
    <cellStyle name="Обычный 10 2 3 4" xfId="630"/>
    <cellStyle name="Обычный 10 2 3 4 2" xfId="1686"/>
    <cellStyle name="Обычный 10 2 3 4 2 2" xfId="3798"/>
    <cellStyle name="Обычный 10 2 3 4 2 3" xfId="5910"/>
    <cellStyle name="Обычный 10 2 3 4 3" xfId="2742"/>
    <cellStyle name="Обычный 10 2 3 4 4" xfId="4854"/>
    <cellStyle name="Обычный 10 2 3 5" xfId="1158"/>
    <cellStyle name="Обычный 10 2 3 5 2" xfId="3270"/>
    <cellStyle name="Обычный 10 2 3 5 3" xfId="5382"/>
    <cellStyle name="Обычный 10 2 3 6" xfId="2214"/>
    <cellStyle name="Обычный 10 2 3 7" xfId="4326"/>
    <cellStyle name="Обычный 10 2 4" xfId="168"/>
    <cellStyle name="Обычный 10 2 4 2" xfId="432"/>
    <cellStyle name="Обычный 10 2 4 2 2" xfId="960"/>
    <cellStyle name="Обычный 10 2 4 2 2 2" xfId="2016"/>
    <cellStyle name="Обычный 10 2 4 2 2 2 2" xfId="4128"/>
    <cellStyle name="Обычный 10 2 4 2 2 2 3" xfId="6240"/>
    <cellStyle name="Обычный 10 2 4 2 2 3" xfId="3072"/>
    <cellStyle name="Обычный 10 2 4 2 2 4" xfId="5184"/>
    <cellStyle name="Обычный 10 2 4 2 3" xfId="1488"/>
    <cellStyle name="Обычный 10 2 4 2 3 2" xfId="3600"/>
    <cellStyle name="Обычный 10 2 4 2 3 3" xfId="5712"/>
    <cellStyle name="Обычный 10 2 4 2 4" xfId="2544"/>
    <cellStyle name="Обычный 10 2 4 2 5" xfId="4656"/>
    <cellStyle name="Обычный 10 2 4 3" xfId="696"/>
    <cellStyle name="Обычный 10 2 4 3 2" xfId="1752"/>
    <cellStyle name="Обычный 10 2 4 3 2 2" xfId="3864"/>
    <cellStyle name="Обычный 10 2 4 3 2 3" xfId="5976"/>
    <cellStyle name="Обычный 10 2 4 3 3" xfId="2808"/>
    <cellStyle name="Обычный 10 2 4 3 4" xfId="4920"/>
    <cellStyle name="Обычный 10 2 4 4" xfId="1224"/>
    <cellStyle name="Обычный 10 2 4 4 2" xfId="3336"/>
    <cellStyle name="Обычный 10 2 4 4 3" xfId="5448"/>
    <cellStyle name="Обычный 10 2 4 5" xfId="2280"/>
    <cellStyle name="Обычный 10 2 4 6" xfId="4392"/>
    <cellStyle name="Обычный 10 2 5" xfId="300"/>
    <cellStyle name="Обычный 10 2 5 2" xfId="828"/>
    <cellStyle name="Обычный 10 2 5 2 2" xfId="1884"/>
    <cellStyle name="Обычный 10 2 5 2 2 2" xfId="3996"/>
    <cellStyle name="Обычный 10 2 5 2 2 3" xfId="6108"/>
    <cellStyle name="Обычный 10 2 5 2 3" xfId="2940"/>
    <cellStyle name="Обычный 10 2 5 2 4" xfId="5052"/>
    <cellStyle name="Обычный 10 2 5 3" xfId="1356"/>
    <cellStyle name="Обычный 10 2 5 3 2" xfId="3468"/>
    <cellStyle name="Обычный 10 2 5 3 3" xfId="5580"/>
    <cellStyle name="Обычный 10 2 5 4" xfId="2412"/>
    <cellStyle name="Обычный 10 2 5 5" xfId="4524"/>
    <cellStyle name="Обычный 10 2 6" xfId="564"/>
    <cellStyle name="Обычный 10 2 6 2" xfId="1620"/>
    <cellStyle name="Обычный 10 2 6 2 2" xfId="3732"/>
    <cellStyle name="Обычный 10 2 6 2 3" xfId="5844"/>
    <cellStyle name="Обычный 10 2 6 3" xfId="2676"/>
    <cellStyle name="Обычный 10 2 6 4" xfId="4788"/>
    <cellStyle name="Обычный 10 2 7" xfId="1092"/>
    <cellStyle name="Обычный 10 2 7 2" xfId="3204"/>
    <cellStyle name="Обычный 10 2 7 3" xfId="5316"/>
    <cellStyle name="Обычный 10 2 8" xfId="2148"/>
    <cellStyle name="Обычный 10 2 9" xfId="4260"/>
    <cellStyle name="Обычный 10 3" xfId="53"/>
    <cellStyle name="Обычный 10 3 2" xfId="119"/>
    <cellStyle name="Обычный 10 3 2 2" xfId="251"/>
    <cellStyle name="Обычный 10 3 2 2 2" xfId="515"/>
    <cellStyle name="Обычный 10 3 2 2 2 2" xfId="1043"/>
    <cellStyle name="Обычный 10 3 2 2 2 2 2" xfId="2099"/>
    <cellStyle name="Обычный 10 3 2 2 2 2 2 2" xfId="4211"/>
    <cellStyle name="Обычный 10 3 2 2 2 2 2 3" xfId="6323"/>
    <cellStyle name="Обычный 10 3 2 2 2 2 3" xfId="3155"/>
    <cellStyle name="Обычный 10 3 2 2 2 2 4" xfId="5267"/>
    <cellStyle name="Обычный 10 3 2 2 2 3" xfId="1571"/>
    <cellStyle name="Обычный 10 3 2 2 2 3 2" xfId="3683"/>
    <cellStyle name="Обычный 10 3 2 2 2 3 3" xfId="5795"/>
    <cellStyle name="Обычный 10 3 2 2 2 4" xfId="2627"/>
    <cellStyle name="Обычный 10 3 2 2 2 5" xfId="4739"/>
    <cellStyle name="Обычный 10 3 2 2 3" xfId="779"/>
    <cellStyle name="Обычный 10 3 2 2 3 2" xfId="1835"/>
    <cellStyle name="Обычный 10 3 2 2 3 2 2" xfId="3947"/>
    <cellStyle name="Обычный 10 3 2 2 3 2 3" xfId="6059"/>
    <cellStyle name="Обычный 10 3 2 2 3 3" xfId="2891"/>
    <cellStyle name="Обычный 10 3 2 2 3 4" xfId="5003"/>
    <cellStyle name="Обычный 10 3 2 2 4" xfId="1307"/>
    <cellStyle name="Обычный 10 3 2 2 4 2" xfId="3419"/>
    <cellStyle name="Обычный 10 3 2 2 4 3" xfId="5531"/>
    <cellStyle name="Обычный 10 3 2 2 5" xfId="2363"/>
    <cellStyle name="Обычный 10 3 2 2 6" xfId="4475"/>
    <cellStyle name="Обычный 10 3 2 3" xfId="383"/>
    <cellStyle name="Обычный 10 3 2 3 2" xfId="911"/>
    <cellStyle name="Обычный 10 3 2 3 2 2" xfId="1967"/>
    <cellStyle name="Обычный 10 3 2 3 2 2 2" xfId="4079"/>
    <cellStyle name="Обычный 10 3 2 3 2 2 3" xfId="6191"/>
    <cellStyle name="Обычный 10 3 2 3 2 3" xfId="3023"/>
    <cellStyle name="Обычный 10 3 2 3 2 4" xfId="5135"/>
    <cellStyle name="Обычный 10 3 2 3 3" xfId="1439"/>
    <cellStyle name="Обычный 10 3 2 3 3 2" xfId="3551"/>
    <cellStyle name="Обычный 10 3 2 3 3 3" xfId="5663"/>
    <cellStyle name="Обычный 10 3 2 3 4" xfId="2495"/>
    <cellStyle name="Обычный 10 3 2 3 5" xfId="4607"/>
    <cellStyle name="Обычный 10 3 2 4" xfId="647"/>
    <cellStyle name="Обычный 10 3 2 4 2" xfId="1703"/>
    <cellStyle name="Обычный 10 3 2 4 2 2" xfId="3815"/>
    <cellStyle name="Обычный 10 3 2 4 2 3" xfId="5927"/>
    <cellStyle name="Обычный 10 3 2 4 3" xfId="2759"/>
    <cellStyle name="Обычный 10 3 2 4 4" xfId="4871"/>
    <cellStyle name="Обычный 10 3 2 5" xfId="1175"/>
    <cellStyle name="Обычный 10 3 2 5 2" xfId="3287"/>
    <cellStyle name="Обычный 10 3 2 5 3" xfId="5399"/>
    <cellStyle name="Обычный 10 3 2 6" xfId="2231"/>
    <cellStyle name="Обычный 10 3 2 7" xfId="4343"/>
    <cellStyle name="Обычный 10 3 3" xfId="185"/>
    <cellStyle name="Обычный 10 3 3 2" xfId="449"/>
    <cellStyle name="Обычный 10 3 3 2 2" xfId="977"/>
    <cellStyle name="Обычный 10 3 3 2 2 2" xfId="2033"/>
    <cellStyle name="Обычный 10 3 3 2 2 2 2" xfId="4145"/>
    <cellStyle name="Обычный 10 3 3 2 2 2 3" xfId="6257"/>
    <cellStyle name="Обычный 10 3 3 2 2 3" xfId="3089"/>
    <cellStyle name="Обычный 10 3 3 2 2 4" xfId="5201"/>
    <cellStyle name="Обычный 10 3 3 2 3" xfId="1505"/>
    <cellStyle name="Обычный 10 3 3 2 3 2" xfId="3617"/>
    <cellStyle name="Обычный 10 3 3 2 3 3" xfId="5729"/>
    <cellStyle name="Обычный 10 3 3 2 4" xfId="2561"/>
    <cellStyle name="Обычный 10 3 3 2 5" xfId="4673"/>
    <cellStyle name="Обычный 10 3 3 3" xfId="713"/>
    <cellStyle name="Обычный 10 3 3 3 2" xfId="1769"/>
    <cellStyle name="Обычный 10 3 3 3 2 2" xfId="3881"/>
    <cellStyle name="Обычный 10 3 3 3 2 3" xfId="5993"/>
    <cellStyle name="Обычный 10 3 3 3 3" xfId="2825"/>
    <cellStyle name="Обычный 10 3 3 3 4" xfId="4937"/>
    <cellStyle name="Обычный 10 3 3 4" xfId="1241"/>
    <cellStyle name="Обычный 10 3 3 4 2" xfId="3353"/>
    <cellStyle name="Обычный 10 3 3 4 3" xfId="5465"/>
    <cellStyle name="Обычный 10 3 3 5" xfId="2297"/>
    <cellStyle name="Обычный 10 3 3 6" xfId="4409"/>
    <cellStyle name="Обычный 10 3 4" xfId="317"/>
    <cellStyle name="Обычный 10 3 4 2" xfId="845"/>
    <cellStyle name="Обычный 10 3 4 2 2" xfId="1901"/>
    <cellStyle name="Обычный 10 3 4 2 2 2" xfId="4013"/>
    <cellStyle name="Обычный 10 3 4 2 2 3" xfId="6125"/>
    <cellStyle name="Обычный 10 3 4 2 3" xfId="2957"/>
    <cellStyle name="Обычный 10 3 4 2 4" xfId="5069"/>
    <cellStyle name="Обычный 10 3 4 3" xfId="1373"/>
    <cellStyle name="Обычный 10 3 4 3 2" xfId="3485"/>
    <cellStyle name="Обычный 10 3 4 3 3" xfId="5597"/>
    <cellStyle name="Обычный 10 3 4 4" xfId="2429"/>
    <cellStyle name="Обычный 10 3 4 5" xfId="4541"/>
    <cellStyle name="Обычный 10 3 5" xfId="581"/>
    <cellStyle name="Обычный 10 3 5 2" xfId="1637"/>
    <cellStyle name="Обычный 10 3 5 2 2" xfId="3749"/>
    <cellStyle name="Обычный 10 3 5 2 3" xfId="5861"/>
    <cellStyle name="Обычный 10 3 5 3" xfId="2693"/>
    <cellStyle name="Обычный 10 3 5 4" xfId="4805"/>
    <cellStyle name="Обычный 10 3 6" xfId="1109"/>
    <cellStyle name="Обычный 10 3 6 2" xfId="3221"/>
    <cellStyle name="Обычный 10 3 6 3" xfId="5333"/>
    <cellStyle name="Обычный 10 3 7" xfId="2165"/>
    <cellStyle name="Обычный 10 3 8" xfId="4277"/>
    <cellStyle name="Обычный 10 4" xfId="86"/>
    <cellStyle name="Обычный 10 4 2" xfId="218"/>
    <cellStyle name="Обычный 10 4 2 2" xfId="482"/>
    <cellStyle name="Обычный 10 4 2 2 2" xfId="1010"/>
    <cellStyle name="Обычный 10 4 2 2 2 2" xfId="2066"/>
    <cellStyle name="Обычный 10 4 2 2 2 2 2" xfId="4178"/>
    <cellStyle name="Обычный 10 4 2 2 2 2 3" xfId="6290"/>
    <cellStyle name="Обычный 10 4 2 2 2 3" xfId="3122"/>
    <cellStyle name="Обычный 10 4 2 2 2 4" xfId="5234"/>
    <cellStyle name="Обычный 10 4 2 2 3" xfId="1538"/>
    <cellStyle name="Обычный 10 4 2 2 3 2" xfId="3650"/>
    <cellStyle name="Обычный 10 4 2 2 3 3" xfId="5762"/>
    <cellStyle name="Обычный 10 4 2 2 4" xfId="2594"/>
    <cellStyle name="Обычный 10 4 2 2 5" xfId="4706"/>
    <cellStyle name="Обычный 10 4 2 3" xfId="746"/>
    <cellStyle name="Обычный 10 4 2 3 2" xfId="1802"/>
    <cellStyle name="Обычный 10 4 2 3 2 2" xfId="3914"/>
    <cellStyle name="Обычный 10 4 2 3 2 3" xfId="6026"/>
    <cellStyle name="Обычный 10 4 2 3 3" xfId="2858"/>
    <cellStyle name="Обычный 10 4 2 3 4" xfId="4970"/>
    <cellStyle name="Обычный 10 4 2 4" xfId="1274"/>
    <cellStyle name="Обычный 10 4 2 4 2" xfId="3386"/>
    <cellStyle name="Обычный 10 4 2 4 3" xfId="5498"/>
    <cellStyle name="Обычный 10 4 2 5" xfId="2330"/>
    <cellStyle name="Обычный 10 4 2 6" xfId="4442"/>
    <cellStyle name="Обычный 10 4 3" xfId="350"/>
    <cellStyle name="Обычный 10 4 3 2" xfId="878"/>
    <cellStyle name="Обычный 10 4 3 2 2" xfId="1934"/>
    <cellStyle name="Обычный 10 4 3 2 2 2" xfId="4046"/>
    <cellStyle name="Обычный 10 4 3 2 2 3" xfId="6158"/>
    <cellStyle name="Обычный 10 4 3 2 3" xfId="2990"/>
    <cellStyle name="Обычный 10 4 3 2 4" xfId="5102"/>
    <cellStyle name="Обычный 10 4 3 3" xfId="1406"/>
    <cellStyle name="Обычный 10 4 3 3 2" xfId="3518"/>
    <cellStyle name="Обычный 10 4 3 3 3" xfId="5630"/>
    <cellStyle name="Обычный 10 4 3 4" xfId="2462"/>
    <cellStyle name="Обычный 10 4 3 5" xfId="4574"/>
    <cellStyle name="Обычный 10 4 4" xfId="614"/>
    <cellStyle name="Обычный 10 4 4 2" xfId="1670"/>
    <cellStyle name="Обычный 10 4 4 2 2" xfId="3782"/>
    <cellStyle name="Обычный 10 4 4 2 3" xfId="5894"/>
    <cellStyle name="Обычный 10 4 4 3" xfId="2726"/>
    <cellStyle name="Обычный 10 4 4 4" xfId="4838"/>
    <cellStyle name="Обычный 10 4 5" xfId="1142"/>
    <cellStyle name="Обычный 10 4 5 2" xfId="3254"/>
    <cellStyle name="Обычный 10 4 5 3" xfId="5366"/>
    <cellStyle name="Обычный 10 4 6" xfId="2198"/>
    <cellStyle name="Обычный 10 4 7" xfId="4310"/>
    <cellStyle name="Обычный 10 5" xfId="152"/>
    <cellStyle name="Обычный 10 5 2" xfId="416"/>
    <cellStyle name="Обычный 10 5 2 2" xfId="944"/>
    <cellStyle name="Обычный 10 5 2 2 2" xfId="2000"/>
    <cellStyle name="Обычный 10 5 2 2 2 2" xfId="4112"/>
    <cellStyle name="Обычный 10 5 2 2 2 3" xfId="6224"/>
    <cellStyle name="Обычный 10 5 2 2 3" xfId="3056"/>
    <cellStyle name="Обычный 10 5 2 2 4" xfId="5168"/>
    <cellStyle name="Обычный 10 5 2 3" xfId="1472"/>
    <cellStyle name="Обычный 10 5 2 3 2" xfId="3584"/>
    <cellStyle name="Обычный 10 5 2 3 3" xfId="5696"/>
    <cellStyle name="Обычный 10 5 2 4" xfId="2528"/>
    <cellStyle name="Обычный 10 5 2 5" xfId="4640"/>
    <cellStyle name="Обычный 10 5 3" xfId="680"/>
    <cellStyle name="Обычный 10 5 3 2" xfId="1736"/>
    <cellStyle name="Обычный 10 5 3 2 2" xfId="3848"/>
    <cellStyle name="Обычный 10 5 3 2 3" xfId="5960"/>
    <cellStyle name="Обычный 10 5 3 3" xfId="2792"/>
    <cellStyle name="Обычный 10 5 3 4" xfId="4904"/>
    <cellStyle name="Обычный 10 5 4" xfId="1208"/>
    <cellStyle name="Обычный 10 5 4 2" xfId="3320"/>
    <cellStyle name="Обычный 10 5 4 3" xfId="5432"/>
    <cellStyle name="Обычный 10 5 5" xfId="2264"/>
    <cellStyle name="Обычный 10 5 6" xfId="4376"/>
    <cellStyle name="Обычный 10 6" xfId="284"/>
    <cellStyle name="Обычный 10 6 2" xfId="812"/>
    <cellStyle name="Обычный 10 6 2 2" xfId="1868"/>
    <cellStyle name="Обычный 10 6 2 2 2" xfId="3980"/>
    <cellStyle name="Обычный 10 6 2 2 3" xfId="6092"/>
    <cellStyle name="Обычный 10 6 2 3" xfId="2924"/>
    <cellStyle name="Обычный 10 6 2 4" xfId="5036"/>
    <cellStyle name="Обычный 10 6 3" xfId="1340"/>
    <cellStyle name="Обычный 10 6 3 2" xfId="3452"/>
    <cellStyle name="Обычный 10 6 3 3" xfId="5564"/>
    <cellStyle name="Обычный 10 6 4" xfId="2396"/>
    <cellStyle name="Обычный 10 6 5" xfId="4508"/>
    <cellStyle name="Обычный 10 7" xfId="548"/>
    <cellStyle name="Обычный 10 7 2" xfId="1604"/>
    <cellStyle name="Обычный 10 7 2 2" xfId="3716"/>
    <cellStyle name="Обычный 10 7 2 3" xfId="5828"/>
    <cellStyle name="Обычный 10 7 3" xfId="2660"/>
    <cellStyle name="Обычный 10 7 4" xfId="4772"/>
    <cellStyle name="Обычный 10 8" xfId="1076"/>
    <cellStyle name="Обычный 10 8 2" xfId="3188"/>
    <cellStyle name="Обычный 10 8 3" xfId="5300"/>
    <cellStyle name="Обычный 10 9" xfId="2132"/>
    <cellStyle name="Обычный 11" xfId="33"/>
    <cellStyle name="Обычный 11 10" xfId="4257"/>
    <cellStyle name="Обычный 11 2" xfId="49"/>
    <cellStyle name="Обычный 11 2 2" xfId="82"/>
    <cellStyle name="Обычный 11 2 2 2" xfId="148"/>
    <cellStyle name="Обычный 11 2 2 2 2" xfId="280"/>
    <cellStyle name="Обычный 11 2 2 2 2 2" xfId="544"/>
    <cellStyle name="Обычный 11 2 2 2 2 2 2" xfId="1072"/>
    <cellStyle name="Обычный 11 2 2 2 2 2 2 2" xfId="2128"/>
    <cellStyle name="Обычный 11 2 2 2 2 2 2 2 2" xfId="4240"/>
    <cellStyle name="Обычный 11 2 2 2 2 2 2 2 3" xfId="6352"/>
    <cellStyle name="Обычный 11 2 2 2 2 2 2 3" xfId="3184"/>
    <cellStyle name="Обычный 11 2 2 2 2 2 2 4" xfId="5296"/>
    <cellStyle name="Обычный 11 2 2 2 2 2 3" xfId="1600"/>
    <cellStyle name="Обычный 11 2 2 2 2 2 3 2" xfId="3712"/>
    <cellStyle name="Обычный 11 2 2 2 2 2 3 3" xfId="5824"/>
    <cellStyle name="Обычный 11 2 2 2 2 2 4" xfId="2656"/>
    <cellStyle name="Обычный 11 2 2 2 2 2 5" xfId="4768"/>
    <cellStyle name="Обычный 11 2 2 2 2 3" xfId="808"/>
    <cellStyle name="Обычный 11 2 2 2 2 3 2" xfId="1864"/>
    <cellStyle name="Обычный 11 2 2 2 2 3 2 2" xfId="3976"/>
    <cellStyle name="Обычный 11 2 2 2 2 3 2 3" xfId="6088"/>
    <cellStyle name="Обычный 11 2 2 2 2 3 3" xfId="2920"/>
    <cellStyle name="Обычный 11 2 2 2 2 3 4" xfId="5032"/>
    <cellStyle name="Обычный 11 2 2 2 2 4" xfId="1336"/>
    <cellStyle name="Обычный 11 2 2 2 2 4 2" xfId="3448"/>
    <cellStyle name="Обычный 11 2 2 2 2 4 3" xfId="5560"/>
    <cellStyle name="Обычный 11 2 2 2 2 5" xfId="2392"/>
    <cellStyle name="Обычный 11 2 2 2 2 6" xfId="4504"/>
    <cellStyle name="Обычный 11 2 2 2 3" xfId="412"/>
    <cellStyle name="Обычный 11 2 2 2 3 2" xfId="940"/>
    <cellStyle name="Обычный 11 2 2 2 3 2 2" xfId="1996"/>
    <cellStyle name="Обычный 11 2 2 2 3 2 2 2" xfId="4108"/>
    <cellStyle name="Обычный 11 2 2 2 3 2 2 3" xfId="6220"/>
    <cellStyle name="Обычный 11 2 2 2 3 2 3" xfId="3052"/>
    <cellStyle name="Обычный 11 2 2 2 3 2 4" xfId="5164"/>
    <cellStyle name="Обычный 11 2 2 2 3 3" xfId="1468"/>
    <cellStyle name="Обычный 11 2 2 2 3 3 2" xfId="3580"/>
    <cellStyle name="Обычный 11 2 2 2 3 3 3" xfId="5692"/>
    <cellStyle name="Обычный 11 2 2 2 3 4" xfId="2524"/>
    <cellStyle name="Обычный 11 2 2 2 3 5" xfId="4636"/>
    <cellStyle name="Обычный 11 2 2 2 4" xfId="676"/>
    <cellStyle name="Обычный 11 2 2 2 4 2" xfId="1732"/>
    <cellStyle name="Обычный 11 2 2 2 4 2 2" xfId="3844"/>
    <cellStyle name="Обычный 11 2 2 2 4 2 3" xfId="5956"/>
    <cellStyle name="Обычный 11 2 2 2 4 3" xfId="2788"/>
    <cellStyle name="Обычный 11 2 2 2 4 4" xfId="4900"/>
    <cellStyle name="Обычный 11 2 2 2 5" xfId="1204"/>
    <cellStyle name="Обычный 11 2 2 2 5 2" xfId="3316"/>
    <cellStyle name="Обычный 11 2 2 2 5 3" xfId="5428"/>
    <cellStyle name="Обычный 11 2 2 2 6" xfId="2260"/>
    <cellStyle name="Обычный 11 2 2 2 7" xfId="4372"/>
    <cellStyle name="Обычный 11 2 2 3" xfId="214"/>
    <cellStyle name="Обычный 11 2 2 3 2" xfId="478"/>
    <cellStyle name="Обычный 11 2 2 3 2 2" xfId="1006"/>
    <cellStyle name="Обычный 11 2 2 3 2 2 2" xfId="2062"/>
    <cellStyle name="Обычный 11 2 2 3 2 2 2 2" xfId="4174"/>
    <cellStyle name="Обычный 11 2 2 3 2 2 2 3" xfId="6286"/>
    <cellStyle name="Обычный 11 2 2 3 2 2 3" xfId="3118"/>
    <cellStyle name="Обычный 11 2 2 3 2 2 4" xfId="5230"/>
    <cellStyle name="Обычный 11 2 2 3 2 3" xfId="1534"/>
    <cellStyle name="Обычный 11 2 2 3 2 3 2" xfId="3646"/>
    <cellStyle name="Обычный 11 2 2 3 2 3 3" xfId="5758"/>
    <cellStyle name="Обычный 11 2 2 3 2 4" xfId="2590"/>
    <cellStyle name="Обычный 11 2 2 3 2 5" xfId="4702"/>
    <cellStyle name="Обычный 11 2 2 3 3" xfId="742"/>
    <cellStyle name="Обычный 11 2 2 3 3 2" xfId="1798"/>
    <cellStyle name="Обычный 11 2 2 3 3 2 2" xfId="3910"/>
    <cellStyle name="Обычный 11 2 2 3 3 2 3" xfId="6022"/>
    <cellStyle name="Обычный 11 2 2 3 3 3" xfId="2854"/>
    <cellStyle name="Обычный 11 2 2 3 3 4" xfId="4966"/>
    <cellStyle name="Обычный 11 2 2 3 4" xfId="1270"/>
    <cellStyle name="Обычный 11 2 2 3 4 2" xfId="3382"/>
    <cellStyle name="Обычный 11 2 2 3 4 3" xfId="5494"/>
    <cellStyle name="Обычный 11 2 2 3 5" xfId="2326"/>
    <cellStyle name="Обычный 11 2 2 3 6" xfId="4438"/>
    <cellStyle name="Обычный 11 2 2 4" xfId="346"/>
    <cellStyle name="Обычный 11 2 2 4 2" xfId="874"/>
    <cellStyle name="Обычный 11 2 2 4 2 2" xfId="1930"/>
    <cellStyle name="Обычный 11 2 2 4 2 2 2" xfId="4042"/>
    <cellStyle name="Обычный 11 2 2 4 2 2 3" xfId="6154"/>
    <cellStyle name="Обычный 11 2 2 4 2 3" xfId="2986"/>
    <cellStyle name="Обычный 11 2 2 4 2 4" xfId="5098"/>
    <cellStyle name="Обычный 11 2 2 4 3" xfId="1402"/>
    <cellStyle name="Обычный 11 2 2 4 3 2" xfId="3514"/>
    <cellStyle name="Обычный 11 2 2 4 3 3" xfId="5626"/>
    <cellStyle name="Обычный 11 2 2 4 4" xfId="2458"/>
    <cellStyle name="Обычный 11 2 2 4 5" xfId="4570"/>
    <cellStyle name="Обычный 11 2 2 5" xfId="610"/>
    <cellStyle name="Обычный 11 2 2 5 2" xfId="1666"/>
    <cellStyle name="Обычный 11 2 2 5 2 2" xfId="3778"/>
    <cellStyle name="Обычный 11 2 2 5 2 3" xfId="5890"/>
    <cellStyle name="Обычный 11 2 2 5 3" xfId="2722"/>
    <cellStyle name="Обычный 11 2 2 5 4" xfId="4834"/>
    <cellStyle name="Обычный 11 2 2 6" xfId="1138"/>
    <cellStyle name="Обычный 11 2 2 6 2" xfId="3250"/>
    <cellStyle name="Обычный 11 2 2 6 3" xfId="5362"/>
    <cellStyle name="Обычный 11 2 2 7" xfId="2194"/>
    <cellStyle name="Обычный 11 2 2 8" xfId="4306"/>
    <cellStyle name="Обычный 11 2 3" xfId="115"/>
    <cellStyle name="Обычный 11 2 3 2" xfId="247"/>
    <cellStyle name="Обычный 11 2 3 2 2" xfId="511"/>
    <cellStyle name="Обычный 11 2 3 2 2 2" xfId="1039"/>
    <cellStyle name="Обычный 11 2 3 2 2 2 2" xfId="2095"/>
    <cellStyle name="Обычный 11 2 3 2 2 2 2 2" xfId="4207"/>
    <cellStyle name="Обычный 11 2 3 2 2 2 2 3" xfId="6319"/>
    <cellStyle name="Обычный 11 2 3 2 2 2 3" xfId="3151"/>
    <cellStyle name="Обычный 11 2 3 2 2 2 4" xfId="5263"/>
    <cellStyle name="Обычный 11 2 3 2 2 3" xfId="1567"/>
    <cellStyle name="Обычный 11 2 3 2 2 3 2" xfId="3679"/>
    <cellStyle name="Обычный 11 2 3 2 2 3 3" xfId="5791"/>
    <cellStyle name="Обычный 11 2 3 2 2 4" xfId="2623"/>
    <cellStyle name="Обычный 11 2 3 2 2 5" xfId="4735"/>
    <cellStyle name="Обычный 11 2 3 2 3" xfId="775"/>
    <cellStyle name="Обычный 11 2 3 2 3 2" xfId="1831"/>
    <cellStyle name="Обычный 11 2 3 2 3 2 2" xfId="3943"/>
    <cellStyle name="Обычный 11 2 3 2 3 2 3" xfId="6055"/>
    <cellStyle name="Обычный 11 2 3 2 3 3" xfId="2887"/>
    <cellStyle name="Обычный 11 2 3 2 3 4" xfId="4999"/>
    <cellStyle name="Обычный 11 2 3 2 4" xfId="1303"/>
    <cellStyle name="Обычный 11 2 3 2 4 2" xfId="3415"/>
    <cellStyle name="Обычный 11 2 3 2 4 3" xfId="5527"/>
    <cellStyle name="Обычный 11 2 3 2 5" xfId="2359"/>
    <cellStyle name="Обычный 11 2 3 2 6" xfId="4471"/>
    <cellStyle name="Обычный 11 2 3 3" xfId="379"/>
    <cellStyle name="Обычный 11 2 3 3 2" xfId="907"/>
    <cellStyle name="Обычный 11 2 3 3 2 2" xfId="1963"/>
    <cellStyle name="Обычный 11 2 3 3 2 2 2" xfId="4075"/>
    <cellStyle name="Обычный 11 2 3 3 2 2 3" xfId="6187"/>
    <cellStyle name="Обычный 11 2 3 3 2 3" xfId="3019"/>
    <cellStyle name="Обычный 11 2 3 3 2 4" xfId="5131"/>
    <cellStyle name="Обычный 11 2 3 3 3" xfId="1435"/>
    <cellStyle name="Обычный 11 2 3 3 3 2" xfId="3547"/>
    <cellStyle name="Обычный 11 2 3 3 3 3" xfId="5659"/>
    <cellStyle name="Обычный 11 2 3 3 4" xfId="2491"/>
    <cellStyle name="Обычный 11 2 3 3 5" xfId="4603"/>
    <cellStyle name="Обычный 11 2 3 4" xfId="643"/>
    <cellStyle name="Обычный 11 2 3 4 2" xfId="1699"/>
    <cellStyle name="Обычный 11 2 3 4 2 2" xfId="3811"/>
    <cellStyle name="Обычный 11 2 3 4 2 3" xfId="5923"/>
    <cellStyle name="Обычный 11 2 3 4 3" xfId="2755"/>
    <cellStyle name="Обычный 11 2 3 4 4" xfId="4867"/>
    <cellStyle name="Обычный 11 2 3 5" xfId="1171"/>
    <cellStyle name="Обычный 11 2 3 5 2" xfId="3283"/>
    <cellStyle name="Обычный 11 2 3 5 3" xfId="5395"/>
    <cellStyle name="Обычный 11 2 3 6" xfId="2227"/>
    <cellStyle name="Обычный 11 2 3 7" xfId="4339"/>
    <cellStyle name="Обычный 11 2 4" xfId="181"/>
    <cellStyle name="Обычный 11 2 4 2" xfId="445"/>
    <cellStyle name="Обычный 11 2 4 2 2" xfId="973"/>
    <cellStyle name="Обычный 11 2 4 2 2 2" xfId="2029"/>
    <cellStyle name="Обычный 11 2 4 2 2 2 2" xfId="4141"/>
    <cellStyle name="Обычный 11 2 4 2 2 2 3" xfId="6253"/>
    <cellStyle name="Обычный 11 2 4 2 2 3" xfId="3085"/>
    <cellStyle name="Обычный 11 2 4 2 2 4" xfId="5197"/>
    <cellStyle name="Обычный 11 2 4 2 3" xfId="1501"/>
    <cellStyle name="Обычный 11 2 4 2 3 2" xfId="3613"/>
    <cellStyle name="Обычный 11 2 4 2 3 3" xfId="5725"/>
    <cellStyle name="Обычный 11 2 4 2 4" xfId="2557"/>
    <cellStyle name="Обычный 11 2 4 2 5" xfId="4669"/>
    <cellStyle name="Обычный 11 2 4 3" xfId="709"/>
    <cellStyle name="Обычный 11 2 4 3 2" xfId="1765"/>
    <cellStyle name="Обычный 11 2 4 3 2 2" xfId="3877"/>
    <cellStyle name="Обычный 11 2 4 3 2 3" xfId="5989"/>
    <cellStyle name="Обычный 11 2 4 3 3" xfId="2821"/>
    <cellStyle name="Обычный 11 2 4 3 4" xfId="4933"/>
    <cellStyle name="Обычный 11 2 4 4" xfId="1237"/>
    <cellStyle name="Обычный 11 2 4 4 2" xfId="3349"/>
    <cellStyle name="Обычный 11 2 4 4 3" xfId="5461"/>
    <cellStyle name="Обычный 11 2 4 5" xfId="2293"/>
    <cellStyle name="Обычный 11 2 4 6" xfId="4405"/>
    <cellStyle name="Обычный 11 2 5" xfId="313"/>
    <cellStyle name="Обычный 11 2 5 2" xfId="841"/>
    <cellStyle name="Обычный 11 2 5 2 2" xfId="1897"/>
    <cellStyle name="Обычный 11 2 5 2 2 2" xfId="4009"/>
    <cellStyle name="Обычный 11 2 5 2 2 3" xfId="6121"/>
    <cellStyle name="Обычный 11 2 5 2 3" xfId="2953"/>
    <cellStyle name="Обычный 11 2 5 2 4" xfId="5065"/>
    <cellStyle name="Обычный 11 2 5 3" xfId="1369"/>
    <cellStyle name="Обычный 11 2 5 3 2" xfId="3481"/>
    <cellStyle name="Обычный 11 2 5 3 3" xfId="5593"/>
    <cellStyle name="Обычный 11 2 5 4" xfId="2425"/>
    <cellStyle name="Обычный 11 2 5 5" xfId="4537"/>
    <cellStyle name="Обычный 11 2 6" xfId="577"/>
    <cellStyle name="Обычный 11 2 6 2" xfId="1633"/>
    <cellStyle name="Обычный 11 2 6 2 2" xfId="3745"/>
    <cellStyle name="Обычный 11 2 6 2 3" xfId="5857"/>
    <cellStyle name="Обычный 11 2 6 3" xfId="2689"/>
    <cellStyle name="Обычный 11 2 6 4" xfId="4801"/>
    <cellStyle name="Обычный 11 2 7" xfId="1105"/>
    <cellStyle name="Обычный 11 2 7 2" xfId="3217"/>
    <cellStyle name="Обычный 11 2 7 3" xfId="5329"/>
    <cellStyle name="Обычный 11 2 8" xfId="2161"/>
    <cellStyle name="Обычный 11 2 9" xfId="4273"/>
    <cellStyle name="Обычный 11 3" xfId="66"/>
    <cellStyle name="Обычный 11 3 2" xfId="132"/>
    <cellStyle name="Обычный 11 3 2 2" xfId="264"/>
    <cellStyle name="Обычный 11 3 2 2 2" xfId="528"/>
    <cellStyle name="Обычный 11 3 2 2 2 2" xfId="1056"/>
    <cellStyle name="Обычный 11 3 2 2 2 2 2" xfId="2112"/>
    <cellStyle name="Обычный 11 3 2 2 2 2 2 2" xfId="4224"/>
    <cellStyle name="Обычный 11 3 2 2 2 2 2 3" xfId="6336"/>
    <cellStyle name="Обычный 11 3 2 2 2 2 3" xfId="3168"/>
    <cellStyle name="Обычный 11 3 2 2 2 2 4" xfId="5280"/>
    <cellStyle name="Обычный 11 3 2 2 2 3" xfId="1584"/>
    <cellStyle name="Обычный 11 3 2 2 2 3 2" xfId="3696"/>
    <cellStyle name="Обычный 11 3 2 2 2 3 3" xfId="5808"/>
    <cellStyle name="Обычный 11 3 2 2 2 4" xfId="2640"/>
    <cellStyle name="Обычный 11 3 2 2 2 5" xfId="4752"/>
    <cellStyle name="Обычный 11 3 2 2 3" xfId="792"/>
    <cellStyle name="Обычный 11 3 2 2 3 2" xfId="1848"/>
    <cellStyle name="Обычный 11 3 2 2 3 2 2" xfId="3960"/>
    <cellStyle name="Обычный 11 3 2 2 3 2 3" xfId="6072"/>
    <cellStyle name="Обычный 11 3 2 2 3 3" xfId="2904"/>
    <cellStyle name="Обычный 11 3 2 2 3 4" xfId="5016"/>
    <cellStyle name="Обычный 11 3 2 2 4" xfId="1320"/>
    <cellStyle name="Обычный 11 3 2 2 4 2" xfId="3432"/>
    <cellStyle name="Обычный 11 3 2 2 4 3" xfId="5544"/>
    <cellStyle name="Обычный 11 3 2 2 5" xfId="2376"/>
    <cellStyle name="Обычный 11 3 2 2 6" xfId="4488"/>
    <cellStyle name="Обычный 11 3 2 3" xfId="396"/>
    <cellStyle name="Обычный 11 3 2 3 2" xfId="924"/>
    <cellStyle name="Обычный 11 3 2 3 2 2" xfId="1980"/>
    <cellStyle name="Обычный 11 3 2 3 2 2 2" xfId="4092"/>
    <cellStyle name="Обычный 11 3 2 3 2 2 3" xfId="6204"/>
    <cellStyle name="Обычный 11 3 2 3 2 3" xfId="3036"/>
    <cellStyle name="Обычный 11 3 2 3 2 4" xfId="5148"/>
    <cellStyle name="Обычный 11 3 2 3 3" xfId="1452"/>
    <cellStyle name="Обычный 11 3 2 3 3 2" xfId="3564"/>
    <cellStyle name="Обычный 11 3 2 3 3 3" xfId="5676"/>
    <cellStyle name="Обычный 11 3 2 3 4" xfId="2508"/>
    <cellStyle name="Обычный 11 3 2 3 5" xfId="4620"/>
    <cellStyle name="Обычный 11 3 2 4" xfId="660"/>
    <cellStyle name="Обычный 11 3 2 4 2" xfId="1716"/>
    <cellStyle name="Обычный 11 3 2 4 2 2" xfId="3828"/>
    <cellStyle name="Обычный 11 3 2 4 2 3" xfId="5940"/>
    <cellStyle name="Обычный 11 3 2 4 3" xfId="2772"/>
    <cellStyle name="Обычный 11 3 2 4 4" xfId="4884"/>
    <cellStyle name="Обычный 11 3 2 5" xfId="1188"/>
    <cellStyle name="Обычный 11 3 2 5 2" xfId="3300"/>
    <cellStyle name="Обычный 11 3 2 5 3" xfId="5412"/>
    <cellStyle name="Обычный 11 3 2 6" xfId="2244"/>
    <cellStyle name="Обычный 11 3 2 7" xfId="4356"/>
    <cellStyle name="Обычный 11 3 3" xfId="198"/>
    <cellStyle name="Обычный 11 3 3 2" xfId="462"/>
    <cellStyle name="Обычный 11 3 3 2 2" xfId="990"/>
    <cellStyle name="Обычный 11 3 3 2 2 2" xfId="2046"/>
    <cellStyle name="Обычный 11 3 3 2 2 2 2" xfId="4158"/>
    <cellStyle name="Обычный 11 3 3 2 2 2 3" xfId="6270"/>
    <cellStyle name="Обычный 11 3 3 2 2 3" xfId="3102"/>
    <cellStyle name="Обычный 11 3 3 2 2 4" xfId="5214"/>
    <cellStyle name="Обычный 11 3 3 2 3" xfId="1518"/>
    <cellStyle name="Обычный 11 3 3 2 3 2" xfId="3630"/>
    <cellStyle name="Обычный 11 3 3 2 3 3" xfId="5742"/>
    <cellStyle name="Обычный 11 3 3 2 4" xfId="2574"/>
    <cellStyle name="Обычный 11 3 3 2 5" xfId="4686"/>
    <cellStyle name="Обычный 11 3 3 3" xfId="726"/>
    <cellStyle name="Обычный 11 3 3 3 2" xfId="1782"/>
    <cellStyle name="Обычный 11 3 3 3 2 2" xfId="3894"/>
    <cellStyle name="Обычный 11 3 3 3 2 3" xfId="6006"/>
    <cellStyle name="Обычный 11 3 3 3 3" xfId="2838"/>
    <cellStyle name="Обычный 11 3 3 3 4" xfId="4950"/>
    <cellStyle name="Обычный 11 3 3 4" xfId="1254"/>
    <cellStyle name="Обычный 11 3 3 4 2" xfId="3366"/>
    <cellStyle name="Обычный 11 3 3 4 3" xfId="5478"/>
    <cellStyle name="Обычный 11 3 3 5" xfId="2310"/>
    <cellStyle name="Обычный 11 3 3 6" xfId="4422"/>
    <cellStyle name="Обычный 11 3 4" xfId="330"/>
    <cellStyle name="Обычный 11 3 4 2" xfId="858"/>
    <cellStyle name="Обычный 11 3 4 2 2" xfId="1914"/>
    <cellStyle name="Обычный 11 3 4 2 2 2" xfId="4026"/>
    <cellStyle name="Обычный 11 3 4 2 2 3" xfId="6138"/>
    <cellStyle name="Обычный 11 3 4 2 3" xfId="2970"/>
    <cellStyle name="Обычный 11 3 4 2 4" xfId="5082"/>
    <cellStyle name="Обычный 11 3 4 3" xfId="1386"/>
    <cellStyle name="Обычный 11 3 4 3 2" xfId="3498"/>
    <cellStyle name="Обычный 11 3 4 3 3" xfId="5610"/>
    <cellStyle name="Обычный 11 3 4 4" xfId="2442"/>
    <cellStyle name="Обычный 11 3 4 5" xfId="4554"/>
    <cellStyle name="Обычный 11 3 5" xfId="594"/>
    <cellStyle name="Обычный 11 3 5 2" xfId="1650"/>
    <cellStyle name="Обычный 11 3 5 2 2" xfId="3762"/>
    <cellStyle name="Обычный 11 3 5 2 3" xfId="5874"/>
    <cellStyle name="Обычный 11 3 5 3" xfId="2706"/>
    <cellStyle name="Обычный 11 3 5 4" xfId="4818"/>
    <cellStyle name="Обычный 11 3 6" xfId="1122"/>
    <cellStyle name="Обычный 11 3 6 2" xfId="3234"/>
    <cellStyle name="Обычный 11 3 6 3" xfId="5346"/>
    <cellStyle name="Обычный 11 3 7" xfId="2178"/>
    <cellStyle name="Обычный 11 3 8" xfId="4290"/>
    <cellStyle name="Обычный 11 4" xfId="99"/>
    <cellStyle name="Обычный 11 4 2" xfId="231"/>
    <cellStyle name="Обычный 11 4 2 2" xfId="495"/>
    <cellStyle name="Обычный 11 4 2 2 2" xfId="1023"/>
    <cellStyle name="Обычный 11 4 2 2 2 2" xfId="2079"/>
    <cellStyle name="Обычный 11 4 2 2 2 2 2" xfId="4191"/>
    <cellStyle name="Обычный 11 4 2 2 2 2 3" xfId="6303"/>
    <cellStyle name="Обычный 11 4 2 2 2 3" xfId="3135"/>
    <cellStyle name="Обычный 11 4 2 2 2 4" xfId="5247"/>
    <cellStyle name="Обычный 11 4 2 2 3" xfId="1551"/>
    <cellStyle name="Обычный 11 4 2 2 3 2" xfId="3663"/>
    <cellStyle name="Обычный 11 4 2 2 3 3" xfId="5775"/>
    <cellStyle name="Обычный 11 4 2 2 4" xfId="2607"/>
    <cellStyle name="Обычный 11 4 2 2 5" xfId="4719"/>
    <cellStyle name="Обычный 11 4 2 3" xfId="759"/>
    <cellStyle name="Обычный 11 4 2 3 2" xfId="1815"/>
    <cellStyle name="Обычный 11 4 2 3 2 2" xfId="3927"/>
    <cellStyle name="Обычный 11 4 2 3 2 3" xfId="6039"/>
    <cellStyle name="Обычный 11 4 2 3 3" xfId="2871"/>
    <cellStyle name="Обычный 11 4 2 3 4" xfId="4983"/>
    <cellStyle name="Обычный 11 4 2 4" xfId="1287"/>
    <cellStyle name="Обычный 11 4 2 4 2" xfId="3399"/>
    <cellStyle name="Обычный 11 4 2 4 3" xfId="5511"/>
    <cellStyle name="Обычный 11 4 2 5" xfId="2343"/>
    <cellStyle name="Обычный 11 4 2 6" xfId="4455"/>
    <cellStyle name="Обычный 11 4 3" xfId="363"/>
    <cellStyle name="Обычный 11 4 3 2" xfId="891"/>
    <cellStyle name="Обычный 11 4 3 2 2" xfId="1947"/>
    <cellStyle name="Обычный 11 4 3 2 2 2" xfId="4059"/>
    <cellStyle name="Обычный 11 4 3 2 2 3" xfId="6171"/>
    <cellStyle name="Обычный 11 4 3 2 3" xfId="3003"/>
    <cellStyle name="Обычный 11 4 3 2 4" xfId="5115"/>
    <cellStyle name="Обычный 11 4 3 3" xfId="1419"/>
    <cellStyle name="Обычный 11 4 3 3 2" xfId="3531"/>
    <cellStyle name="Обычный 11 4 3 3 3" xfId="5643"/>
    <cellStyle name="Обычный 11 4 3 4" xfId="2475"/>
    <cellStyle name="Обычный 11 4 3 5" xfId="4587"/>
    <cellStyle name="Обычный 11 4 4" xfId="627"/>
    <cellStyle name="Обычный 11 4 4 2" xfId="1683"/>
    <cellStyle name="Обычный 11 4 4 2 2" xfId="3795"/>
    <cellStyle name="Обычный 11 4 4 2 3" xfId="5907"/>
    <cellStyle name="Обычный 11 4 4 3" xfId="2739"/>
    <cellStyle name="Обычный 11 4 4 4" xfId="4851"/>
    <cellStyle name="Обычный 11 4 5" xfId="1155"/>
    <cellStyle name="Обычный 11 4 5 2" xfId="3267"/>
    <cellStyle name="Обычный 11 4 5 3" xfId="5379"/>
    <cellStyle name="Обычный 11 4 6" xfId="2211"/>
    <cellStyle name="Обычный 11 4 7" xfId="4323"/>
    <cellStyle name="Обычный 11 5" xfId="165"/>
    <cellStyle name="Обычный 11 5 2" xfId="429"/>
    <cellStyle name="Обычный 11 5 2 2" xfId="957"/>
    <cellStyle name="Обычный 11 5 2 2 2" xfId="2013"/>
    <cellStyle name="Обычный 11 5 2 2 2 2" xfId="4125"/>
    <cellStyle name="Обычный 11 5 2 2 2 3" xfId="6237"/>
    <cellStyle name="Обычный 11 5 2 2 3" xfId="3069"/>
    <cellStyle name="Обычный 11 5 2 2 4" xfId="5181"/>
    <cellStyle name="Обычный 11 5 2 3" xfId="1485"/>
    <cellStyle name="Обычный 11 5 2 3 2" xfId="3597"/>
    <cellStyle name="Обычный 11 5 2 3 3" xfId="5709"/>
    <cellStyle name="Обычный 11 5 2 4" xfId="2541"/>
    <cellStyle name="Обычный 11 5 2 5" xfId="4653"/>
    <cellStyle name="Обычный 11 5 3" xfId="693"/>
    <cellStyle name="Обычный 11 5 3 2" xfId="1749"/>
    <cellStyle name="Обычный 11 5 3 2 2" xfId="3861"/>
    <cellStyle name="Обычный 11 5 3 2 3" xfId="5973"/>
    <cellStyle name="Обычный 11 5 3 3" xfId="2805"/>
    <cellStyle name="Обычный 11 5 3 4" xfId="4917"/>
    <cellStyle name="Обычный 11 5 4" xfId="1221"/>
    <cellStyle name="Обычный 11 5 4 2" xfId="3333"/>
    <cellStyle name="Обычный 11 5 4 3" xfId="5445"/>
    <cellStyle name="Обычный 11 5 5" xfId="2277"/>
    <cellStyle name="Обычный 11 5 6" xfId="4389"/>
    <cellStyle name="Обычный 11 6" xfId="297"/>
    <cellStyle name="Обычный 11 6 2" xfId="825"/>
    <cellStyle name="Обычный 11 6 2 2" xfId="1881"/>
    <cellStyle name="Обычный 11 6 2 2 2" xfId="3993"/>
    <cellStyle name="Обычный 11 6 2 2 3" xfId="6105"/>
    <cellStyle name="Обычный 11 6 2 3" xfId="2937"/>
    <cellStyle name="Обычный 11 6 2 4" xfId="5049"/>
    <cellStyle name="Обычный 11 6 3" xfId="1353"/>
    <cellStyle name="Обычный 11 6 3 2" xfId="3465"/>
    <cellStyle name="Обычный 11 6 3 3" xfId="5577"/>
    <cellStyle name="Обычный 11 6 4" xfId="2409"/>
    <cellStyle name="Обычный 11 6 5" xfId="4521"/>
    <cellStyle name="Обычный 11 7" xfId="561"/>
    <cellStyle name="Обычный 11 7 2" xfId="1617"/>
    <cellStyle name="Обычный 11 7 2 2" xfId="3729"/>
    <cellStyle name="Обычный 11 7 2 3" xfId="5841"/>
    <cellStyle name="Обычный 11 7 3" xfId="2673"/>
    <cellStyle name="Обычный 11 7 4" xfId="4785"/>
    <cellStyle name="Обычный 11 8" xfId="1089"/>
    <cellStyle name="Обычный 11 8 2" xfId="3201"/>
    <cellStyle name="Обычный 11 8 3" xfId="5313"/>
    <cellStyle name="Обычный 11 9" xfId="2145"/>
    <cellStyle name="Обычный 2" xfId="3"/>
    <cellStyle name="Обычный 2 2" xfId="8"/>
    <cellStyle name="Обычный 2 2 2" xfId="9"/>
    <cellStyle name="Обычный 2 2 3" xfId="10"/>
    <cellStyle name="Обычный 2 2 3 10" xfId="2133"/>
    <cellStyle name="Обычный 2 2 3 11" xfId="4245"/>
    <cellStyle name="Обычный 2 2 3 2" xfId="26"/>
    <cellStyle name="Обычный 2 2 3 2 10" xfId="1082"/>
    <cellStyle name="Обычный 2 2 3 2 10 2" xfId="3194"/>
    <cellStyle name="Обычный 2 2 3 2 10 3" xfId="5306"/>
    <cellStyle name="Обычный 2 2 3 2 11" xfId="2138"/>
    <cellStyle name="Обычный 2 2 3 2 12" xfId="4250"/>
    <cellStyle name="Обычный 2 2 3 2 2" xfId="27"/>
    <cellStyle name="Обычный 2 2 3 2 2 10" xfId="4251"/>
    <cellStyle name="Обычный 2 2 3 2 2 2" xfId="43"/>
    <cellStyle name="Обычный 2 2 3 2 2 2 2" xfId="76"/>
    <cellStyle name="Обычный 2 2 3 2 2 2 2 2" xfId="142"/>
    <cellStyle name="Обычный 2 2 3 2 2 2 2 2 2" xfId="274"/>
    <cellStyle name="Обычный 2 2 3 2 2 2 2 2 2 2" xfId="538"/>
    <cellStyle name="Обычный 2 2 3 2 2 2 2 2 2 2 2" xfId="1066"/>
    <cellStyle name="Обычный 2 2 3 2 2 2 2 2 2 2 2 2" xfId="2122"/>
    <cellStyle name="Обычный 2 2 3 2 2 2 2 2 2 2 2 2 2" xfId="4234"/>
    <cellStyle name="Обычный 2 2 3 2 2 2 2 2 2 2 2 2 3" xfId="6346"/>
    <cellStyle name="Обычный 2 2 3 2 2 2 2 2 2 2 2 3" xfId="3178"/>
    <cellStyle name="Обычный 2 2 3 2 2 2 2 2 2 2 2 4" xfId="5290"/>
    <cellStyle name="Обычный 2 2 3 2 2 2 2 2 2 2 3" xfId="1594"/>
    <cellStyle name="Обычный 2 2 3 2 2 2 2 2 2 2 3 2" xfId="3706"/>
    <cellStyle name="Обычный 2 2 3 2 2 2 2 2 2 2 3 3" xfId="5818"/>
    <cellStyle name="Обычный 2 2 3 2 2 2 2 2 2 2 4" xfId="2650"/>
    <cellStyle name="Обычный 2 2 3 2 2 2 2 2 2 2 5" xfId="4762"/>
    <cellStyle name="Обычный 2 2 3 2 2 2 2 2 2 3" xfId="802"/>
    <cellStyle name="Обычный 2 2 3 2 2 2 2 2 2 3 2" xfId="1858"/>
    <cellStyle name="Обычный 2 2 3 2 2 2 2 2 2 3 2 2" xfId="3970"/>
    <cellStyle name="Обычный 2 2 3 2 2 2 2 2 2 3 2 3" xfId="6082"/>
    <cellStyle name="Обычный 2 2 3 2 2 2 2 2 2 3 3" xfId="2914"/>
    <cellStyle name="Обычный 2 2 3 2 2 2 2 2 2 3 4" xfId="5026"/>
    <cellStyle name="Обычный 2 2 3 2 2 2 2 2 2 4" xfId="1330"/>
    <cellStyle name="Обычный 2 2 3 2 2 2 2 2 2 4 2" xfId="3442"/>
    <cellStyle name="Обычный 2 2 3 2 2 2 2 2 2 4 3" xfId="5554"/>
    <cellStyle name="Обычный 2 2 3 2 2 2 2 2 2 5" xfId="2386"/>
    <cellStyle name="Обычный 2 2 3 2 2 2 2 2 2 6" xfId="4498"/>
    <cellStyle name="Обычный 2 2 3 2 2 2 2 2 3" xfId="406"/>
    <cellStyle name="Обычный 2 2 3 2 2 2 2 2 3 2" xfId="934"/>
    <cellStyle name="Обычный 2 2 3 2 2 2 2 2 3 2 2" xfId="1990"/>
    <cellStyle name="Обычный 2 2 3 2 2 2 2 2 3 2 2 2" xfId="4102"/>
    <cellStyle name="Обычный 2 2 3 2 2 2 2 2 3 2 2 3" xfId="6214"/>
    <cellStyle name="Обычный 2 2 3 2 2 2 2 2 3 2 3" xfId="3046"/>
    <cellStyle name="Обычный 2 2 3 2 2 2 2 2 3 2 4" xfId="5158"/>
    <cellStyle name="Обычный 2 2 3 2 2 2 2 2 3 3" xfId="1462"/>
    <cellStyle name="Обычный 2 2 3 2 2 2 2 2 3 3 2" xfId="3574"/>
    <cellStyle name="Обычный 2 2 3 2 2 2 2 2 3 3 3" xfId="5686"/>
    <cellStyle name="Обычный 2 2 3 2 2 2 2 2 3 4" xfId="2518"/>
    <cellStyle name="Обычный 2 2 3 2 2 2 2 2 3 5" xfId="4630"/>
    <cellStyle name="Обычный 2 2 3 2 2 2 2 2 4" xfId="670"/>
    <cellStyle name="Обычный 2 2 3 2 2 2 2 2 4 2" xfId="1726"/>
    <cellStyle name="Обычный 2 2 3 2 2 2 2 2 4 2 2" xfId="3838"/>
    <cellStyle name="Обычный 2 2 3 2 2 2 2 2 4 2 3" xfId="5950"/>
    <cellStyle name="Обычный 2 2 3 2 2 2 2 2 4 3" xfId="2782"/>
    <cellStyle name="Обычный 2 2 3 2 2 2 2 2 4 4" xfId="4894"/>
    <cellStyle name="Обычный 2 2 3 2 2 2 2 2 5" xfId="1198"/>
    <cellStyle name="Обычный 2 2 3 2 2 2 2 2 5 2" xfId="3310"/>
    <cellStyle name="Обычный 2 2 3 2 2 2 2 2 5 3" xfId="5422"/>
    <cellStyle name="Обычный 2 2 3 2 2 2 2 2 6" xfId="2254"/>
    <cellStyle name="Обычный 2 2 3 2 2 2 2 2 7" xfId="4366"/>
    <cellStyle name="Обычный 2 2 3 2 2 2 2 3" xfId="208"/>
    <cellStyle name="Обычный 2 2 3 2 2 2 2 3 2" xfId="472"/>
    <cellStyle name="Обычный 2 2 3 2 2 2 2 3 2 2" xfId="1000"/>
    <cellStyle name="Обычный 2 2 3 2 2 2 2 3 2 2 2" xfId="2056"/>
    <cellStyle name="Обычный 2 2 3 2 2 2 2 3 2 2 2 2" xfId="4168"/>
    <cellStyle name="Обычный 2 2 3 2 2 2 2 3 2 2 2 3" xfId="6280"/>
    <cellStyle name="Обычный 2 2 3 2 2 2 2 3 2 2 3" xfId="3112"/>
    <cellStyle name="Обычный 2 2 3 2 2 2 2 3 2 2 4" xfId="5224"/>
    <cellStyle name="Обычный 2 2 3 2 2 2 2 3 2 3" xfId="1528"/>
    <cellStyle name="Обычный 2 2 3 2 2 2 2 3 2 3 2" xfId="3640"/>
    <cellStyle name="Обычный 2 2 3 2 2 2 2 3 2 3 3" xfId="5752"/>
    <cellStyle name="Обычный 2 2 3 2 2 2 2 3 2 4" xfId="2584"/>
    <cellStyle name="Обычный 2 2 3 2 2 2 2 3 2 5" xfId="4696"/>
    <cellStyle name="Обычный 2 2 3 2 2 2 2 3 3" xfId="736"/>
    <cellStyle name="Обычный 2 2 3 2 2 2 2 3 3 2" xfId="1792"/>
    <cellStyle name="Обычный 2 2 3 2 2 2 2 3 3 2 2" xfId="3904"/>
    <cellStyle name="Обычный 2 2 3 2 2 2 2 3 3 2 3" xfId="6016"/>
    <cellStyle name="Обычный 2 2 3 2 2 2 2 3 3 3" xfId="2848"/>
    <cellStyle name="Обычный 2 2 3 2 2 2 2 3 3 4" xfId="4960"/>
    <cellStyle name="Обычный 2 2 3 2 2 2 2 3 4" xfId="1264"/>
    <cellStyle name="Обычный 2 2 3 2 2 2 2 3 4 2" xfId="3376"/>
    <cellStyle name="Обычный 2 2 3 2 2 2 2 3 4 3" xfId="5488"/>
    <cellStyle name="Обычный 2 2 3 2 2 2 2 3 5" xfId="2320"/>
    <cellStyle name="Обычный 2 2 3 2 2 2 2 3 6" xfId="4432"/>
    <cellStyle name="Обычный 2 2 3 2 2 2 2 4" xfId="340"/>
    <cellStyle name="Обычный 2 2 3 2 2 2 2 4 2" xfId="868"/>
    <cellStyle name="Обычный 2 2 3 2 2 2 2 4 2 2" xfId="1924"/>
    <cellStyle name="Обычный 2 2 3 2 2 2 2 4 2 2 2" xfId="4036"/>
    <cellStyle name="Обычный 2 2 3 2 2 2 2 4 2 2 3" xfId="6148"/>
    <cellStyle name="Обычный 2 2 3 2 2 2 2 4 2 3" xfId="2980"/>
    <cellStyle name="Обычный 2 2 3 2 2 2 2 4 2 4" xfId="5092"/>
    <cellStyle name="Обычный 2 2 3 2 2 2 2 4 3" xfId="1396"/>
    <cellStyle name="Обычный 2 2 3 2 2 2 2 4 3 2" xfId="3508"/>
    <cellStyle name="Обычный 2 2 3 2 2 2 2 4 3 3" xfId="5620"/>
    <cellStyle name="Обычный 2 2 3 2 2 2 2 4 4" xfId="2452"/>
    <cellStyle name="Обычный 2 2 3 2 2 2 2 4 5" xfId="4564"/>
    <cellStyle name="Обычный 2 2 3 2 2 2 2 5" xfId="604"/>
    <cellStyle name="Обычный 2 2 3 2 2 2 2 5 2" xfId="1660"/>
    <cellStyle name="Обычный 2 2 3 2 2 2 2 5 2 2" xfId="3772"/>
    <cellStyle name="Обычный 2 2 3 2 2 2 2 5 2 3" xfId="5884"/>
    <cellStyle name="Обычный 2 2 3 2 2 2 2 5 3" xfId="2716"/>
    <cellStyle name="Обычный 2 2 3 2 2 2 2 5 4" xfId="4828"/>
    <cellStyle name="Обычный 2 2 3 2 2 2 2 6" xfId="1132"/>
    <cellStyle name="Обычный 2 2 3 2 2 2 2 6 2" xfId="3244"/>
    <cellStyle name="Обычный 2 2 3 2 2 2 2 6 3" xfId="5356"/>
    <cellStyle name="Обычный 2 2 3 2 2 2 2 7" xfId="2188"/>
    <cellStyle name="Обычный 2 2 3 2 2 2 2 8" xfId="4300"/>
    <cellStyle name="Обычный 2 2 3 2 2 2 3" xfId="109"/>
    <cellStyle name="Обычный 2 2 3 2 2 2 3 2" xfId="241"/>
    <cellStyle name="Обычный 2 2 3 2 2 2 3 2 2" xfId="505"/>
    <cellStyle name="Обычный 2 2 3 2 2 2 3 2 2 2" xfId="1033"/>
    <cellStyle name="Обычный 2 2 3 2 2 2 3 2 2 2 2" xfId="2089"/>
    <cellStyle name="Обычный 2 2 3 2 2 2 3 2 2 2 2 2" xfId="4201"/>
    <cellStyle name="Обычный 2 2 3 2 2 2 3 2 2 2 2 3" xfId="6313"/>
    <cellStyle name="Обычный 2 2 3 2 2 2 3 2 2 2 3" xfId="3145"/>
    <cellStyle name="Обычный 2 2 3 2 2 2 3 2 2 2 4" xfId="5257"/>
    <cellStyle name="Обычный 2 2 3 2 2 2 3 2 2 3" xfId="1561"/>
    <cellStyle name="Обычный 2 2 3 2 2 2 3 2 2 3 2" xfId="3673"/>
    <cellStyle name="Обычный 2 2 3 2 2 2 3 2 2 3 3" xfId="5785"/>
    <cellStyle name="Обычный 2 2 3 2 2 2 3 2 2 4" xfId="2617"/>
    <cellStyle name="Обычный 2 2 3 2 2 2 3 2 2 5" xfId="4729"/>
    <cellStyle name="Обычный 2 2 3 2 2 2 3 2 3" xfId="769"/>
    <cellStyle name="Обычный 2 2 3 2 2 2 3 2 3 2" xfId="1825"/>
    <cellStyle name="Обычный 2 2 3 2 2 2 3 2 3 2 2" xfId="3937"/>
    <cellStyle name="Обычный 2 2 3 2 2 2 3 2 3 2 3" xfId="6049"/>
    <cellStyle name="Обычный 2 2 3 2 2 2 3 2 3 3" xfId="2881"/>
    <cellStyle name="Обычный 2 2 3 2 2 2 3 2 3 4" xfId="4993"/>
    <cellStyle name="Обычный 2 2 3 2 2 2 3 2 4" xfId="1297"/>
    <cellStyle name="Обычный 2 2 3 2 2 2 3 2 4 2" xfId="3409"/>
    <cellStyle name="Обычный 2 2 3 2 2 2 3 2 4 3" xfId="5521"/>
    <cellStyle name="Обычный 2 2 3 2 2 2 3 2 5" xfId="2353"/>
    <cellStyle name="Обычный 2 2 3 2 2 2 3 2 6" xfId="4465"/>
    <cellStyle name="Обычный 2 2 3 2 2 2 3 3" xfId="373"/>
    <cellStyle name="Обычный 2 2 3 2 2 2 3 3 2" xfId="901"/>
    <cellStyle name="Обычный 2 2 3 2 2 2 3 3 2 2" xfId="1957"/>
    <cellStyle name="Обычный 2 2 3 2 2 2 3 3 2 2 2" xfId="4069"/>
    <cellStyle name="Обычный 2 2 3 2 2 2 3 3 2 2 3" xfId="6181"/>
    <cellStyle name="Обычный 2 2 3 2 2 2 3 3 2 3" xfId="3013"/>
    <cellStyle name="Обычный 2 2 3 2 2 2 3 3 2 4" xfId="5125"/>
    <cellStyle name="Обычный 2 2 3 2 2 2 3 3 3" xfId="1429"/>
    <cellStyle name="Обычный 2 2 3 2 2 2 3 3 3 2" xfId="3541"/>
    <cellStyle name="Обычный 2 2 3 2 2 2 3 3 3 3" xfId="5653"/>
    <cellStyle name="Обычный 2 2 3 2 2 2 3 3 4" xfId="2485"/>
    <cellStyle name="Обычный 2 2 3 2 2 2 3 3 5" xfId="4597"/>
    <cellStyle name="Обычный 2 2 3 2 2 2 3 4" xfId="637"/>
    <cellStyle name="Обычный 2 2 3 2 2 2 3 4 2" xfId="1693"/>
    <cellStyle name="Обычный 2 2 3 2 2 2 3 4 2 2" xfId="3805"/>
    <cellStyle name="Обычный 2 2 3 2 2 2 3 4 2 3" xfId="5917"/>
    <cellStyle name="Обычный 2 2 3 2 2 2 3 4 3" xfId="2749"/>
    <cellStyle name="Обычный 2 2 3 2 2 2 3 4 4" xfId="4861"/>
    <cellStyle name="Обычный 2 2 3 2 2 2 3 5" xfId="1165"/>
    <cellStyle name="Обычный 2 2 3 2 2 2 3 5 2" xfId="3277"/>
    <cellStyle name="Обычный 2 2 3 2 2 2 3 5 3" xfId="5389"/>
    <cellStyle name="Обычный 2 2 3 2 2 2 3 6" xfId="2221"/>
    <cellStyle name="Обычный 2 2 3 2 2 2 3 7" xfId="4333"/>
    <cellStyle name="Обычный 2 2 3 2 2 2 4" xfId="175"/>
    <cellStyle name="Обычный 2 2 3 2 2 2 4 2" xfId="439"/>
    <cellStyle name="Обычный 2 2 3 2 2 2 4 2 2" xfId="967"/>
    <cellStyle name="Обычный 2 2 3 2 2 2 4 2 2 2" xfId="2023"/>
    <cellStyle name="Обычный 2 2 3 2 2 2 4 2 2 2 2" xfId="4135"/>
    <cellStyle name="Обычный 2 2 3 2 2 2 4 2 2 2 3" xfId="6247"/>
    <cellStyle name="Обычный 2 2 3 2 2 2 4 2 2 3" xfId="3079"/>
    <cellStyle name="Обычный 2 2 3 2 2 2 4 2 2 4" xfId="5191"/>
    <cellStyle name="Обычный 2 2 3 2 2 2 4 2 3" xfId="1495"/>
    <cellStyle name="Обычный 2 2 3 2 2 2 4 2 3 2" xfId="3607"/>
    <cellStyle name="Обычный 2 2 3 2 2 2 4 2 3 3" xfId="5719"/>
    <cellStyle name="Обычный 2 2 3 2 2 2 4 2 4" xfId="2551"/>
    <cellStyle name="Обычный 2 2 3 2 2 2 4 2 5" xfId="4663"/>
    <cellStyle name="Обычный 2 2 3 2 2 2 4 3" xfId="703"/>
    <cellStyle name="Обычный 2 2 3 2 2 2 4 3 2" xfId="1759"/>
    <cellStyle name="Обычный 2 2 3 2 2 2 4 3 2 2" xfId="3871"/>
    <cellStyle name="Обычный 2 2 3 2 2 2 4 3 2 3" xfId="5983"/>
    <cellStyle name="Обычный 2 2 3 2 2 2 4 3 3" xfId="2815"/>
    <cellStyle name="Обычный 2 2 3 2 2 2 4 3 4" xfId="4927"/>
    <cellStyle name="Обычный 2 2 3 2 2 2 4 4" xfId="1231"/>
    <cellStyle name="Обычный 2 2 3 2 2 2 4 4 2" xfId="3343"/>
    <cellStyle name="Обычный 2 2 3 2 2 2 4 4 3" xfId="5455"/>
    <cellStyle name="Обычный 2 2 3 2 2 2 4 5" xfId="2287"/>
    <cellStyle name="Обычный 2 2 3 2 2 2 4 6" xfId="4399"/>
    <cellStyle name="Обычный 2 2 3 2 2 2 5" xfId="307"/>
    <cellStyle name="Обычный 2 2 3 2 2 2 5 2" xfId="835"/>
    <cellStyle name="Обычный 2 2 3 2 2 2 5 2 2" xfId="1891"/>
    <cellStyle name="Обычный 2 2 3 2 2 2 5 2 2 2" xfId="4003"/>
    <cellStyle name="Обычный 2 2 3 2 2 2 5 2 2 3" xfId="6115"/>
    <cellStyle name="Обычный 2 2 3 2 2 2 5 2 3" xfId="2947"/>
    <cellStyle name="Обычный 2 2 3 2 2 2 5 2 4" xfId="5059"/>
    <cellStyle name="Обычный 2 2 3 2 2 2 5 3" xfId="1363"/>
    <cellStyle name="Обычный 2 2 3 2 2 2 5 3 2" xfId="3475"/>
    <cellStyle name="Обычный 2 2 3 2 2 2 5 3 3" xfId="5587"/>
    <cellStyle name="Обычный 2 2 3 2 2 2 5 4" xfId="2419"/>
    <cellStyle name="Обычный 2 2 3 2 2 2 5 5" xfId="4531"/>
    <cellStyle name="Обычный 2 2 3 2 2 2 6" xfId="571"/>
    <cellStyle name="Обычный 2 2 3 2 2 2 6 2" xfId="1627"/>
    <cellStyle name="Обычный 2 2 3 2 2 2 6 2 2" xfId="3739"/>
    <cellStyle name="Обычный 2 2 3 2 2 2 6 2 3" xfId="5851"/>
    <cellStyle name="Обычный 2 2 3 2 2 2 6 3" xfId="2683"/>
    <cellStyle name="Обычный 2 2 3 2 2 2 6 4" xfId="4795"/>
    <cellStyle name="Обычный 2 2 3 2 2 2 7" xfId="1099"/>
    <cellStyle name="Обычный 2 2 3 2 2 2 7 2" xfId="3211"/>
    <cellStyle name="Обычный 2 2 3 2 2 2 7 3" xfId="5323"/>
    <cellStyle name="Обычный 2 2 3 2 2 2 8" xfId="2155"/>
    <cellStyle name="Обычный 2 2 3 2 2 2 9" xfId="4267"/>
    <cellStyle name="Обычный 2 2 3 2 2 3" xfId="60"/>
    <cellStyle name="Обычный 2 2 3 2 2 3 2" xfId="126"/>
    <cellStyle name="Обычный 2 2 3 2 2 3 2 2" xfId="258"/>
    <cellStyle name="Обычный 2 2 3 2 2 3 2 2 2" xfId="522"/>
    <cellStyle name="Обычный 2 2 3 2 2 3 2 2 2 2" xfId="1050"/>
    <cellStyle name="Обычный 2 2 3 2 2 3 2 2 2 2 2" xfId="2106"/>
    <cellStyle name="Обычный 2 2 3 2 2 3 2 2 2 2 2 2" xfId="4218"/>
    <cellStyle name="Обычный 2 2 3 2 2 3 2 2 2 2 2 3" xfId="6330"/>
    <cellStyle name="Обычный 2 2 3 2 2 3 2 2 2 2 3" xfId="3162"/>
    <cellStyle name="Обычный 2 2 3 2 2 3 2 2 2 2 4" xfId="5274"/>
    <cellStyle name="Обычный 2 2 3 2 2 3 2 2 2 3" xfId="1578"/>
    <cellStyle name="Обычный 2 2 3 2 2 3 2 2 2 3 2" xfId="3690"/>
    <cellStyle name="Обычный 2 2 3 2 2 3 2 2 2 3 3" xfId="5802"/>
    <cellStyle name="Обычный 2 2 3 2 2 3 2 2 2 4" xfId="2634"/>
    <cellStyle name="Обычный 2 2 3 2 2 3 2 2 2 5" xfId="4746"/>
    <cellStyle name="Обычный 2 2 3 2 2 3 2 2 3" xfId="786"/>
    <cellStyle name="Обычный 2 2 3 2 2 3 2 2 3 2" xfId="1842"/>
    <cellStyle name="Обычный 2 2 3 2 2 3 2 2 3 2 2" xfId="3954"/>
    <cellStyle name="Обычный 2 2 3 2 2 3 2 2 3 2 3" xfId="6066"/>
    <cellStyle name="Обычный 2 2 3 2 2 3 2 2 3 3" xfId="2898"/>
    <cellStyle name="Обычный 2 2 3 2 2 3 2 2 3 4" xfId="5010"/>
    <cellStyle name="Обычный 2 2 3 2 2 3 2 2 4" xfId="1314"/>
    <cellStyle name="Обычный 2 2 3 2 2 3 2 2 4 2" xfId="3426"/>
    <cellStyle name="Обычный 2 2 3 2 2 3 2 2 4 3" xfId="5538"/>
    <cellStyle name="Обычный 2 2 3 2 2 3 2 2 5" xfId="2370"/>
    <cellStyle name="Обычный 2 2 3 2 2 3 2 2 6" xfId="4482"/>
    <cellStyle name="Обычный 2 2 3 2 2 3 2 3" xfId="390"/>
    <cellStyle name="Обычный 2 2 3 2 2 3 2 3 2" xfId="918"/>
    <cellStyle name="Обычный 2 2 3 2 2 3 2 3 2 2" xfId="1974"/>
    <cellStyle name="Обычный 2 2 3 2 2 3 2 3 2 2 2" xfId="4086"/>
    <cellStyle name="Обычный 2 2 3 2 2 3 2 3 2 2 3" xfId="6198"/>
    <cellStyle name="Обычный 2 2 3 2 2 3 2 3 2 3" xfId="3030"/>
    <cellStyle name="Обычный 2 2 3 2 2 3 2 3 2 4" xfId="5142"/>
    <cellStyle name="Обычный 2 2 3 2 2 3 2 3 3" xfId="1446"/>
    <cellStyle name="Обычный 2 2 3 2 2 3 2 3 3 2" xfId="3558"/>
    <cellStyle name="Обычный 2 2 3 2 2 3 2 3 3 3" xfId="5670"/>
    <cellStyle name="Обычный 2 2 3 2 2 3 2 3 4" xfId="2502"/>
    <cellStyle name="Обычный 2 2 3 2 2 3 2 3 5" xfId="4614"/>
    <cellStyle name="Обычный 2 2 3 2 2 3 2 4" xfId="654"/>
    <cellStyle name="Обычный 2 2 3 2 2 3 2 4 2" xfId="1710"/>
    <cellStyle name="Обычный 2 2 3 2 2 3 2 4 2 2" xfId="3822"/>
    <cellStyle name="Обычный 2 2 3 2 2 3 2 4 2 3" xfId="5934"/>
    <cellStyle name="Обычный 2 2 3 2 2 3 2 4 3" xfId="2766"/>
    <cellStyle name="Обычный 2 2 3 2 2 3 2 4 4" xfId="4878"/>
    <cellStyle name="Обычный 2 2 3 2 2 3 2 5" xfId="1182"/>
    <cellStyle name="Обычный 2 2 3 2 2 3 2 5 2" xfId="3294"/>
    <cellStyle name="Обычный 2 2 3 2 2 3 2 5 3" xfId="5406"/>
    <cellStyle name="Обычный 2 2 3 2 2 3 2 6" xfId="2238"/>
    <cellStyle name="Обычный 2 2 3 2 2 3 2 7" xfId="4350"/>
    <cellStyle name="Обычный 2 2 3 2 2 3 3" xfId="192"/>
    <cellStyle name="Обычный 2 2 3 2 2 3 3 2" xfId="456"/>
    <cellStyle name="Обычный 2 2 3 2 2 3 3 2 2" xfId="984"/>
    <cellStyle name="Обычный 2 2 3 2 2 3 3 2 2 2" xfId="2040"/>
    <cellStyle name="Обычный 2 2 3 2 2 3 3 2 2 2 2" xfId="4152"/>
    <cellStyle name="Обычный 2 2 3 2 2 3 3 2 2 2 3" xfId="6264"/>
    <cellStyle name="Обычный 2 2 3 2 2 3 3 2 2 3" xfId="3096"/>
    <cellStyle name="Обычный 2 2 3 2 2 3 3 2 2 4" xfId="5208"/>
    <cellStyle name="Обычный 2 2 3 2 2 3 3 2 3" xfId="1512"/>
    <cellStyle name="Обычный 2 2 3 2 2 3 3 2 3 2" xfId="3624"/>
    <cellStyle name="Обычный 2 2 3 2 2 3 3 2 3 3" xfId="5736"/>
    <cellStyle name="Обычный 2 2 3 2 2 3 3 2 4" xfId="2568"/>
    <cellStyle name="Обычный 2 2 3 2 2 3 3 2 5" xfId="4680"/>
    <cellStyle name="Обычный 2 2 3 2 2 3 3 3" xfId="720"/>
    <cellStyle name="Обычный 2 2 3 2 2 3 3 3 2" xfId="1776"/>
    <cellStyle name="Обычный 2 2 3 2 2 3 3 3 2 2" xfId="3888"/>
    <cellStyle name="Обычный 2 2 3 2 2 3 3 3 2 3" xfId="6000"/>
    <cellStyle name="Обычный 2 2 3 2 2 3 3 3 3" xfId="2832"/>
    <cellStyle name="Обычный 2 2 3 2 2 3 3 3 4" xfId="4944"/>
    <cellStyle name="Обычный 2 2 3 2 2 3 3 4" xfId="1248"/>
    <cellStyle name="Обычный 2 2 3 2 2 3 3 4 2" xfId="3360"/>
    <cellStyle name="Обычный 2 2 3 2 2 3 3 4 3" xfId="5472"/>
    <cellStyle name="Обычный 2 2 3 2 2 3 3 5" xfId="2304"/>
    <cellStyle name="Обычный 2 2 3 2 2 3 3 6" xfId="4416"/>
    <cellStyle name="Обычный 2 2 3 2 2 3 4" xfId="324"/>
    <cellStyle name="Обычный 2 2 3 2 2 3 4 2" xfId="852"/>
    <cellStyle name="Обычный 2 2 3 2 2 3 4 2 2" xfId="1908"/>
    <cellStyle name="Обычный 2 2 3 2 2 3 4 2 2 2" xfId="4020"/>
    <cellStyle name="Обычный 2 2 3 2 2 3 4 2 2 3" xfId="6132"/>
    <cellStyle name="Обычный 2 2 3 2 2 3 4 2 3" xfId="2964"/>
    <cellStyle name="Обычный 2 2 3 2 2 3 4 2 4" xfId="5076"/>
    <cellStyle name="Обычный 2 2 3 2 2 3 4 3" xfId="1380"/>
    <cellStyle name="Обычный 2 2 3 2 2 3 4 3 2" xfId="3492"/>
    <cellStyle name="Обычный 2 2 3 2 2 3 4 3 3" xfId="5604"/>
    <cellStyle name="Обычный 2 2 3 2 2 3 4 4" xfId="2436"/>
    <cellStyle name="Обычный 2 2 3 2 2 3 4 5" xfId="4548"/>
    <cellStyle name="Обычный 2 2 3 2 2 3 5" xfId="588"/>
    <cellStyle name="Обычный 2 2 3 2 2 3 5 2" xfId="1644"/>
    <cellStyle name="Обычный 2 2 3 2 2 3 5 2 2" xfId="3756"/>
    <cellStyle name="Обычный 2 2 3 2 2 3 5 2 3" xfId="5868"/>
    <cellStyle name="Обычный 2 2 3 2 2 3 5 3" xfId="2700"/>
    <cellStyle name="Обычный 2 2 3 2 2 3 5 4" xfId="4812"/>
    <cellStyle name="Обычный 2 2 3 2 2 3 6" xfId="1116"/>
    <cellStyle name="Обычный 2 2 3 2 2 3 6 2" xfId="3228"/>
    <cellStyle name="Обычный 2 2 3 2 2 3 6 3" xfId="5340"/>
    <cellStyle name="Обычный 2 2 3 2 2 3 7" xfId="2172"/>
    <cellStyle name="Обычный 2 2 3 2 2 3 8" xfId="4284"/>
    <cellStyle name="Обычный 2 2 3 2 2 4" xfId="93"/>
    <cellStyle name="Обычный 2 2 3 2 2 4 2" xfId="225"/>
    <cellStyle name="Обычный 2 2 3 2 2 4 2 2" xfId="489"/>
    <cellStyle name="Обычный 2 2 3 2 2 4 2 2 2" xfId="1017"/>
    <cellStyle name="Обычный 2 2 3 2 2 4 2 2 2 2" xfId="2073"/>
    <cellStyle name="Обычный 2 2 3 2 2 4 2 2 2 2 2" xfId="4185"/>
    <cellStyle name="Обычный 2 2 3 2 2 4 2 2 2 2 3" xfId="6297"/>
    <cellStyle name="Обычный 2 2 3 2 2 4 2 2 2 3" xfId="3129"/>
    <cellStyle name="Обычный 2 2 3 2 2 4 2 2 2 4" xfId="5241"/>
    <cellStyle name="Обычный 2 2 3 2 2 4 2 2 3" xfId="1545"/>
    <cellStyle name="Обычный 2 2 3 2 2 4 2 2 3 2" xfId="3657"/>
    <cellStyle name="Обычный 2 2 3 2 2 4 2 2 3 3" xfId="5769"/>
    <cellStyle name="Обычный 2 2 3 2 2 4 2 2 4" xfId="2601"/>
    <cellStyle name="Обычный 2 2 3 2 2 4 2 2 5" xfId="4713"/>
    <cellStyle name="Обычный 2 2 3 2 2 4 2 3" xfId="753"/>
    <cellStyle name="Обычный 2 2 3 2 2 4 2 3 2" xfId="1809"/>
    <cellStyle name="Обычный 2 2 3 2 2 4 2 3 2 2" xfId="3921"/>
    <cellStyle name="Обычный 2 2 3 2 2 4 2 3 2 3" xfId="6033"/>
    <cellStyle name="Обычный 2 2 3 2 2 4 2 3 3" xfId="2865"/>
    <cellStyle name="Обычный 2 2 3 2 2 4 2 3 4" xfId="4977"/>
    <cellStyle name="Обычный 2 2 3 2 2 4 2 4" xfId="1281"/>
    <cellStyle name="Обычный 2 2 3 2 2 4 2 4 2" xfId="3393"/>
    <cellStyle name="Обычный 2 2 3 2 2 4 2 4 3" xfId="5505"/>
    <cellStyle name="Обычный 2 2 3 2 2 4 2 5" xfId="2337"/>
    <cellStyle name="Обычный 2 2 3 2 2 4 2 6" xfId="4449"/>
    <cellStyle name="Обычный 2 2 3 2 2 4 3" xfId="357"/>
    <cellStyle name="Обычный 2 2 3 2 2 4 3 2" xfId="885"/>
    <cellStyle name="Обычный 2 2 3 2 2 4 3 2 2" xfId="1941"/>
    <cellStyle name="Обычный 2 2 3 2 2 4 3 2 2 2" xfId="4053"/>
    <cellStyle name="Обычный 2 2 3 2 2 4 3 2 2 3" xfId="6165"/>
    <cellStyle name="Обычный 2 2 3 2 2 4 3 2 3" xfId="2997"/>
    <cellStyle name="Обычный 2 2 3 2 2 4 3 2 4" xfId="5109"/>
    <cellStyle name="Обычный 2 2 3 2 2 4 3 3" xfId="1413"/>
    <cellStyle name="Обычный 2 2 3 2 2 4 3 3 2" xfId="3525"/>
    <cellStyle name="Обычный 2 2 3 2 2 4 3 3 3" xfId="5637"/>
    <cellStyle name="Обычный 2 2 3 2 2 4 3 4" xfId="2469"/>
    <cellStyle name="Обычный 2 2 3 2 2 4 3 5" xfId="4581"/>
    <cellStyle name="Обычный 2 2 3 2 2 4 4" xfId="621"/>
    <cellStyle name="Обычный 2 2 3 2 2 4 4 2" xfId="1677"/>
    <cellStyle name="Обычный 2 2 3 2 2 4 4 2 2" xfId="3789"/>
    <cellStyle name="Обычный 2 2 3 2 2 4 4 2 3" xfId="5901"/>
    <cellStyle name="Обычный 2 2 3 2 2 4 4 3" xfId="2733"/>
    <cellStyle name="Обычный 2 2 3 2 2 4 4 4" xfId="4845"/>
    <cellStyle name="Обычный 2 2 3 2 2 4 5" xfId="1149"/>
    <cellStyle name="Обычный 2 2 3 2 2 4 5 2" xfId="3261"/>
    <cellStyle name="Обычный 2 2 3 2 2 4 5 3" xfId="5373"/>
    <cellStyle name="Обычный 2 2 3 2 2 4 6" xfId="2205"/>
    <cellStyle name="Обычный 2 2 3 2 2 4 7" xfId="4317"/>
    <cellStyle name="Обычный 2 2 3 2 2 5" xfId="159"/>
    <cellStyle name="Обычный 2 2 3 2 2 5 2" xfId="423"/>
    <cellStyle name="Обычный 2 2 3 2 2 5 2 2" xfId="951"/>
    <cellStyle name="Обычный 2 2 3 2 2 5 2 2 2" xfId="2007"/>
    <cellStyle name="Обычный 2 2 3 2 2 5 2 2 2 2" xfId="4119"/>
    <cellStyle name="Обычный 2 2 3 2 2 5 2 2 2 3" xfId="6231"/>
    <cellStyle name="Обычный 2 2 3 2 2 5 2 2 3" xfId="3063"/>
    <cellStyle name="Обычный 2 2 3 2 2 5 2 2 4" xfId="5175"/>
    <cellStyle name="Обычный 2 2 3 2 2 5 2 3" xfId="1479"/>
    <cellStyle name="Обычный 2 2 3 2 2 5 2 3 2" xfId="3591"/>
    <cellStyle name="Обычный 2 2 3 2 2 5 2 3 3" xfId="5703"/>
    <cellStyle name="Обычный 2 2 3 2 2 5 2 4" xfId="2535"/>
    <cellStyle name="Обычный 2 2 3 2 2 5 2 5" xfId="4647"/>
    <cellStyle name="Обычный 2 2 3 2 2 5 3" xfId="687"/>
    <cellStyle name="Обычный 2 2 3 2 2 5 3 2" xfId="1743"/>
    <cellStyle name="Обычный 2 2 3 2 2 5 3 2 2" xfId="3855"/>
    <cellStyle name="Обычный 2 2 3 2 2 5 3 2 3" xfId="5967"/>
    <cellStyle name="Обычный 2 2 3 2 2 5 3 3" xfId="2799"/>
    <cellStyle name="Обычный 2 2 3 2 2 5 3 4" xfId="4911"/>
    <cellStyle name="Обычный 2 2 3 2 2 5 4" xfId="1215"/>
    <cellStyle name="Обычный 2 2 3 2 2 5 4 2" xfId="3327"/>
    <cellStyle name="Обычный 2 2 3 2 2 5 4 3" xfId="5439"/>
    <cellStyle name="Обычный 2 2 3 2 2 5 5" xfId="2271"/>
    <cellStyle name="Обычный 2 2 3 2 2 5 6" xfId="4383"/>
    <cellStyle name="Обычный 2 2 3 2 2 6" xfId="291"/>
    <cellStyle name="Обычный 2 2 3 2 2 6 2" xfId="819"/>
    <cellStyle name="Обычный 2 2 3 2 2 6 2 2" xfId="1875"/>
    <cellStyle name="Обычный 2 2 3 2 2 6 2 2 2" xfId="3987"/>
    <cellStyle name="Обычный 2 2 3 2 2 6 2 2 3" xfId="6099"/>
    <cellStyle name="Обычный 2 2 3 2 2 6 2 3" xfId="2931"/>
    <cellStyle name="Обычный 2 2 3 2 2 6 2 4" xfId="5043"/>
    <cellStyle name="Обычный 2 2 3 2 2 6 3" xfId="1347"/>
    <cellStyle name="Обычный 2 2 3 2 2 6 3 2" xfId="3459"/>
    <cellStyle name="Обычный 2 2 3 2 2 6 3 3" xfId="5571"/>
    <cellStyle name="Обычный 2 2 3 2 2 6 4" xfId="2403"/>
    <cellStyle name="Обычный 2 2 3 2 2 6 5" xfId="4515"/>
    <cellStyle name="Обычный 2 2 3 2 2 7" xfId="555"/>
    <cellStyle name="Обычный 2 2 3 2 2 7 2" xfId="1611"/>
    <cellStyle name="Обычный 2 2 3 2 2 7 2 2" xfId="3723"/>
    <cellStyle name="Обычный 2 2 3 2 2 7 2 3" xfId="5835"/>
    <cellStyle name="Обычный 2 2 3 2 2 7 3" xfId="2667"/>
    <cellStyle name="Обычный 2 2 3 2 2 7 4" xfId="4779"/>
    <cellStyle name="Обычный 2 2 3 2 2 8" xfId="1083"/>
    <cellStyle name="Обычный 2 2 3 2 2 8 2" xfId="3195"/>
    <cellStyle name="Обычный 2 2 3 2 2 8 3" xfId="5307"/>
    <cellStyle name="Обычный 2 2 3 2 2 9" xfId="2139"/>
    <cellStyle name="Обычный 2 2 3 2 3" xfId="25"/>
    <cellStyle name="Обычный 2 2 3 2 3 10" xfId="4249"/>
    <cellStyle name="Обычный 2 2 3 2 3 2" xfId="41"/>
    <cellStyle name="Обычный 2 2 3 2 3 2 2" xfId="74"/>
    <cellStyle name="Обычный 2 2 3 2 3 2 2 2" xfId="140"/>
    <cellStyle name="Обычный 2 2 3 2 3 2 2 2 2" xfId="272"/>
    <cellStyle name="Обычный 2 2 3 2 3 2 2 2 2 2" xfId="536"/>
    <cellStyle name="Обычный 2 2 3 2 3 2 2 2 2 2 2" xfId="1064"/>
    <cellStyle name="Обычный 2 2 3 2 3 2 2 2 2 2 2 2" xfId="2120"/>
    <cellStyle name="Обычный 2 2 3 2 3 2 2 2 2 2 2 2 2" xfId="4232"/>
    <cellStyle name="Обычный 2 2 3 2 3 2 2 2 2 2 2 2 3" xfId="6344"/>
    <cellStyle name="Обычный 2 2 3 2 3 2 2 2 2 2 2 3" xfId="3176"/>
    <cellStyle name="Обычный 2 2 3 2 3 2 2 2 2 2 2 4" xfId="5288"/>
    <cellStyle name="Обычный 2 2 3 2 3 2 2 2 2 2 3" xfId="1592"/>
    <cellStyle name="Обычный 2 2 3 2 3 2 2 2 2 2 3 2" xfId="3704"/>
    <cellStyle name="Обычный 2 2 3 2 3 2 2 2 2 2 3 3" xfId="5816"/>
    <cellStyle name="Обычный 2 2 3 2 3 2 2 2 2 2 4" xfId="2648"/>
    <cellStyle name="Обычный 2 2 3 2 3 2 2 2 2 2 5" xfId="4760"/>
    <cellStyle name="Обычный 2 2 3 2 3 2 2 2 2 3" xfId="800"/>
    <cellStyle name="Обычный 2 2 3 2 3 2 2 2 2 3 2" xfId="1856"/>
    <cellStyle name="Обычный 2 2 3 2 3 2 2 2 2 3 2 2" xfId="3968"/>
    <cellStyle name="Обычный 2 2 3 2 3 2 2 2 2 3 2 3" xfId="6080"/>
    <cellStyle name="Обычный 2 2 3 2 3 2 2 2 2 3 3" xfId="2912"/>
    <cellStyle name="Обычный 2 2 3 2 3 2 2 2 2 3 4" xfId="5024"/>
    <cellStyle name="Обычный 2 2 3 2 3 2 2 2 2 4" xfId="1328"/>
    <cellStyle name="Обычный 2 2 3 2 3 2 2 2 2 4 2" xfId="3440"/>
    <cellStyle name="Обычный 2 2 3 2 3 2 2 2 2 4 3" xfId="5552"/>
    <cellStyle name="Обычный 2 2 3 2 3 2 2 2 2 5" xfId="2384"/>
    <cellStyle name="Обычный 2 2 3 2 3 2 2 2 2 6" xfId="4496"/>
    <cellStyle name="Обычный 2 2 3 2 3 2 2 2 3" xfId="404"/>
    <cellStyle name="Обычный 2 2 3 2 3 2 2 2 3 2" xfId="932"/>
    <cellStyle name="Обычный 2 2 3 2 3 2 2 2 3 2 2" xfId="1988"/>
    <cellStyle name="Обычный 2 2 3 2 3 2 2 2 3 2 2 2" xfId="4100"/>
    <cellStyle name="Обычный 2 2 3 2 3 2 2 2 3 2 2 3" xfId="6212"/>
    <cellStyle name="Обычный 2 2 3 2 3 2 2 2 3 2 3" xfId="3044"/>
    <cellStyle name="Обычный 2 2 3 2 3 2 2 2 3 2 4" xfId="5156"/>
    <cellStyle name="Обычный 2 2 3 2 3 2 2 2 3 3" xfId="1460"/>
    <cellStyle name="Обычный 2 2 3 2 3 2 2 2 3 3 2" xfId="3572"/>
    <cellStyle name="Обычный 2 2 3 2 3 2 2 2 3 3 3" xfId="5684"/>
    <cellStyle name="Обычный 2 2 3 2 3 2 2 2 3 4" xfId="2516"/>
    <cellStyle name="Обычный 2 2 3 2 3 2 2 2 3 5" xfId="4628"/>
    <cellStyle name="Обычный 2 2 3 2 3 2 2 2 4" xfId="668"/>
    <cellStyle name="Обычный 2 2 3 2 3 2 2 2 4 2" xfId="1724"/>
    <cellStyle name="Обычный 2 2 3 2 3 2 2 2 4 2 2" xfId="3836"/>
    <cellStyle name="Обычный 2 2 3 2 3 2 2 2 4 2 3" xfId="5948"/>
    <cellStyle name="Обычный 2 2 3 2 3 2 2 2 4 3" xfId="2780"/>
    <cellStyle name="Обычный 2 2 3 2 3 2 2 2 4 4" xfId="4892"/>
    <cellStyle name="Обычный 2 2 3 2 3 2 2 2 5" xfId="1196"/>
    <cellStyle name="Обычный 2 2 3 2 3 2 2 2 5 2" xfId="3308"/>
    <cellStyle name="Обычный 2 2 3 2 3 2 2 2 5 3" xfId="5420"/>
    <cellStyle name="Обычный 2 2 3 2 3 2 2 2 6" xfId="2252"/>
    <cellStyle name="Обычный 2 2 3 2 3 2 2 2 7" xfId="4364"/>
    <cellStyle name="Обычный 2 2 3 2 3 2 2 3" xfId="206"/>
    <cellStyle name="Обычный 2 2 3 2 3 2 2 3 2" xfId="470"/>
    <cellStyle name="Обычный 2 2 3 2 3 2 2 3 2 2" xfId="998"/>
    <cellStyle name="Обычный 2 2 3 2 3 2 2 3 2 2 2" xfId="2054"/>
    <cellStyle name="Обычный 2 2 3 2 3 2 2 3 2 2 2 2" xfId="4166"/>
    <cellStyle name="Обычный 2 2 3 2 3 2 2 3 2 2 2 3" xfId="6278"/>
    <cellStyle name="Обычный 2 2 3 2 3 2 2 3 2 2 3" xfId="3110"/>
    <cellStyle name="Обычный 2 2 3 2 3 2 2 3 2 2 4" xfId="5222"/>
    <cellStyle name="Обычный 2 2 3 2 3 2 2 3 2 3" xfId="1526"/>
    <cellStyle name="Обычный 2 2 3 2 3 2 2 3 2 3 2" xfId="3638"/>
    <cellStyle name="Обычный 2 2 3 2 3 2 2 3 2 3 3" xfId="5750"/>
    <cellStyle name="Обычный 2 2 3 2 3 2 2 3 2 4" xfId="2582"/>
    <cellStyle name="Обычный 2 2 3 2 3 2 2 3 2 5" xfId="4694"/>
    <cellStyle name="Обычный 2 2 3 2 3 2 2 3 3" xfId="734"/>
    <cellStyle name="Обычный 2 2 3 2 3 2 2 3 3 2" xfId="1790"/>
    <cellStyle name="Обычный 2 2 3 2 3 2 2 3 3 2 2" xfId="3902"/>
    <cellStyle name="Обычный 2 2 3 2 3 2 2 3 3 2 3" xfId="6014"/>
    <cellStyle name="Обычный 2 2 3 2 3 2 2 3 3 3" xfId="2846"/>
    <cellStyle name="Обычный 2 2 3 2 3 2 2 3 3 4" xfId="4958"/>
    <cellStyle name="Обычный 2 2 3 2 3 2 2 3 4" xfId="1262"/>
    <cellStyle name="Обычный 2 2 3 2 3 2 2 3 4 2" xfId="3374"/>
    <cellStyle name="Обычный 2 2 3 2 3 2 2 3 4 3" xfId="5486"/>
    <cellStyle name="Обычный 2 2 3 2 3 2 2 3 5" xfId="2318"/>
    <cellStyle name="Обычный 2 2 3 2 3 2 2 3 6" xfId="4430"/>
    <cellStyle name="Обычный 2 2 3 2 3 2 2 4" xfId="338"/>
    <cellStyle name="Обычный 2 2 3 2 3 2 2 4 2" xfId="866"/>
    <cellStyle name="Обычный 2 2 3 2 3 2 2 4 2 2" xfId="1922"/>
    <cellStyle name="Обычный 2 2 3 2 3 2 2 4 2 2 2" xfId="4034"/>
    <cellStyle name="Обычный 2 2 3 2 3 2 2 4 2 2 3" xfId="6146"/>
    <cellStyle name="Обычный 2 2 3 2 3 2 2 4 2 3" xfId="2978"/>
    <cellStyle name="Обычный 2 2 3 2 3 2 2 4 2 4" xfId="5090"/>
    <cellStyle name="Обычный 2 2 3 2 3 2 2 4 3" xfId="1394"/>
    <cellStyle name="Обычный 2 2 3 2 3 2 2 4 3 2" xfId="3506"/>
    <cellStyle name="Обычный 2 2 3 2 3 2 2 4 3 3" xfId="5618"/>
    <cellStyle name="Обычный 2 2 3 2 3 2 2 4 4" xfId="2450"/>
    <cellStyle name="Обычный 2 2 3 2 3 2 2 4 5" xfId="4562"/>
    <cellStyle name="Обычный 2 2 3 2 3 2 2 5" xfId="602"/>
    <cellStyle name="Обычный 2 2 3 2 3 2 2 5 2" xfId="1658"/>
    <cellStyle name="Обычный 2 2 3 2 3 2 2 5 2 2" xfId="3770"/>
    <cellStyle name="Обычный 2 2 3 2 3 2 2 5 2 3" xfId="5882"/>
    <cellStyle name="Обычный 2 2 3 2 3 2 2 5 3" xfId="2714"/>
    <cellStyle name="Обычный 2 2 3 2 3 2 2 5 4" xfId="4826"/>
    <cellStyle name="Обычный 2 2 3 2 3 2 2 6" xfId="1130"/>
    <cellStyle name="Обычный 2 2 3 2 3 2 2 6 2" xfId="3242"/>
    <cellStyle name="Обычный 2 2 3 2 3 2 2 6 3" xfId="5354"/>
    <cellStyle name="Обычный 2 2 3 2 3 2 2 7" xfId="2186"/>
    <cellStyle name="Обычный 2 2 3 2 3 2 2 8" xfId="4298"/>
    <cellStyle name="Обычный 2 2 3 2 3 2 3" xfId="107"/>
    <cellStyle name="Обычный 2 2 3 2 3 2 3 2" xfId="239"/>
    <cellStyle name="Обычный 2 2 3 2 3 2 3 2 2" xfId="503"/>
    <cellStyle name="Обычный 2 2 3 2 3 2 3 2 2 2" xfId="1031"/>
    <cellStyle name="Обычный 2 2 3 2 3 2 3 2 2 2 2" xfId="2087"/>
    <cellStyle name="Обычный 2 2 3 2 3 2 3 2 2 2 2 2" xfId="4199"/>
    <cellStyle name="Обычный 2 2 3 2 3 2 3 2 2 2 2 3" xfId="6311"/>
    <cellStyle name="Обычный 2 2 3 2 3 2 3 2 2 2 3" xfId="3143"/>
    <cellStyle name="Обычный 2 2 3 2 3 2 3 2 2 2 4" xfId="5255"/>
    <cellStyle name="Обычный 2 2 3 2 3 2 3 2 2 3" xfId="1559"/>
    <cellStyle name="Обычный 2 2 3 2 3 2 3 2 2 3 2" xfId="3671"/>
    <cellStyle name="Обычный 2 2 3 2 3 2 3 2 2 3 3" xfId="5783"/>
    <cellStyle name="Обычный 2 2 3 2 3 2 3 2 2 4" xfId="2615"/>
    <cellStyle name="Обычный 2 2 3 2 3 2 3 2 2 5" xfId="4727"/>
    <cellStyle name="Обычный 2 2 3 2 3 2 3 2 3" xfId="767"/>
    <cellStyle name="Обычный 2 2 3 2 3 2 3 2 3 2" xfId="1823"/>
    <cellStyle name="Обычный 2 2 3 2 3 2 3 2 3 2 2" xfId="3935"/>
    <cellStyle name="Обычный 2 2 3 2 3 2 3 2 3 2 3" xfId="6047"/>
    <cellStyle name="Обычный 2 2 3 2 3 2 3 2 3 3" xfId="2879"/>
    <cellStyle name="Обычный 2 2 3 2 3 2 3 2 3 4" xfId="4991"/>
    <cellStyle name="Обычный 2 2 3 2 3 2 3 2 4" xfId="1295"/>
    <cellStyle name="Обычный 2 2 3 2 3 2 3 2 4 2" xfId="3407"/>
    <cellStyle name="Обычный 2 2 3 2 3 2 3 2 4 3" xfId="5519"/>
    <cellStyle name="Обычный 2 2 3 2 3 2 3 2 5" xfId="2351"/>
    <cellStyle name="Обычный 2 2 3 2 3 2 3 2 6" xfId="4463"/>
    <cellStyle name="Обычный 2 2 3 2 3 2 3 3" xfId="371"/>
    <cellStyle name="Обычный 2 2 3 2 3 2 3 3 2" xfId="899"/>
    <cellStyle name="Обычный 2 2 3 2 3 2 3 3 2 2" xfId="1955"/>
    <cellStyle name="Обычный 2 2 3 2 3 2 3 3 2 2 2" xfId="4067"/>
    <cellStyle name="Обычный 2 2 3 2 3 2 3 3 2 2 3" xfId="6179"/>
    <cellStyle name="Обычный 2 2 3 2 3 2 3 3 2 3" xfId="3011"/>
    <cellStyle name="Обычный 2 2 3 2 3 2 3 3 2 4" xfId="5123"/>
    <cellStyle name="Обычный 2 2 3 2 3 2 3 3 3" xfId="1427"/>
    <cellStyle name="Обычный 2 2 3 2 3 2 3 3 3 2" xfId="3539"/>
    <cellStyle name="Обычный 2 2 3 2 3 2 3 3 3 3" xfId="5651"/>
    <cellStyle name="Обычный 2 2 3 2 3 2 3 3 4" xfId="2483"/>
    <cellStyle name="Обычный 2 2 3 2 3 2 3 3 5" xfId="4595"/>
    <cellStyle name="Обычный 2 2 3 2 3 2 3 4" xfId="635"/>
    <cellStyle name="Обычный 2 2 3 2 3 2 3 4 2" xfId="1691"/>
    <cellStyle name="Обычный 2 2 3 2 3 2 3 4 2 2" xfId="3803"/>
    <cellStyle name="Обычный 2 2 3 2 3 2 3 4 2 3" xfId="5915"/>
    <cellStyle name="Обычный 2 2 3 2 3 2 3 4 3" xfId="2747"/>
    <cellStyle name="Обычный 2 2 3 2 3 2 3 4 4" xfId="4859"/>
    <cellStyle name="Обычный 2 2 3 2 3 2 3 5" xfId="1163"/>
    <cellStyle name="Обычный 2 2 3 2 3 2 3 5 2" xfId="3275"/>
    <cellStyle name="Обычный 2 2 3 2 3 2 3 5 3" xfId="5387"/>
    <cellStyle name="Обычный 2 2 3 2 3 2 3 6" xfId="2219"/>
    <cellStyle name="Обычный 2 2 3 2 3 2 3 7" xfId="4331"/>
    <cellStyle name="Обычный 2 2 3 2 3 2 4" xfId="173"/>
    <cellStyle name="Обычный 2 2 3 2 3 2 4 2" xfId="437"/>
    <cellStyle name="Обычный 2 2 3 2 3 2 4 2 2" xfId="965"/>
    <cellStyle name="Обычный 2 2 3 2 3 2 4 2 2 2" xfId="2021"/>
    <cellStyle name="Обычный 2 2 3 2 3 2 4 2 2 2 2" xfId="4133"/>
    <cellStyle name="Обычный 2 2 3 2 3 2 4 2 2 2 3" xfId="6245"/>
    <cellStyle name="Обычный 2 2 3 2 3 2 4 2 2 3" xfId="3077"/>
    <cellStyle name="Обычный 2 2 3 2 3 2 4 2 2 4" xfId="5189"/>
    <cellStyle name="Обычный 2 2 3 2 3 2 4 2 3" xfId="1493"/>
    <cellStyle name="Обычный 2 2 3 2 3 2 4 2 3 2" xfId="3605"/>
    <cellStyle name="Обычный 2 2 3 2 3 2 4 2 3 3" xfId="5717"/>
    <cellStyle name="Обычный 2 2 3 2 3 2 4 2 4" xfId="2549"/>
    <cellStyle name="Обычный 2 2 3 2 3 2 4 2 5" xfId="4661"/>
    <cellStyle name="Обычный 2 2 3 2 3 2 4 3" xfId="701"/>
    <cellStyle name="Обычный 2 2 3 2 3 2 4 3 2" xfId="1757"/>
    <cellStyle name="Обычный 2 2 3 2 3 2 4 3 2 2" xfId="3869"/>
    <cellStyle name="Обычный 2 2 3 2 3 2 4 3 2 3" xfId="5981"/>
    <cellStyle name="Обычный 2 2 3 2 3 2 4 3 3" xfId="2813"/>
    <cellStyle name="Обычный 2 2 3 2 3 2 4 3 4" xfId="4925"/>
    <cellStyle name="Обычный 2 2 3 2 3 2 4 4" xfId="1229"/>
    <cellStyle name="Обычный 2 2 3 2 3 2 4 4 2" xfId="3341"/>
    <cellStyle name="Обычный 2 2 3 2 3 2 4 4 3" xfId="5453"/>
    <cellStyle name="Обычный 2 2 3 2 3 2 4 5" xfId="2285"/>
    <cellStyle name="Обычный 2 2 3 2 3 2 4 6" xfId="4397"/>
    <cellStyle name="Обычный 2 2 3 2 3 2 5" xfId="305"/>
    <cellStyle name="Обычный 2 2 3 2 3 2 5 2" xfId="833"/>
    <cellStyle name="Обычный 2 2 3 2 3 2 5 2 2" xfId="1889"/>
    <cellStyle name="Обычный 2 2 3 2 3 2 5 2 2 2" xfId="4001"/>
    <cellStyle name="Обычный 2 2 3 2 3 2 5 2 2 3" xfId="6113"/>
    <cellStyle name="Обычный 2 2 3 2 3 2 5 2 3" xfId="2945"/>
    <cellStyle name="Обычный 2 2 3 2 3 2 5 2 4" xfId="5057"/>
    <cellStyle name="Обычный 2 2 3 2 3 2 5 3" xfId="1361"/>
    <cellStyle name="Обычный 2 2 3 2 3 2 5 3 2" xfId="3473"/>
    <cellStyle name="Обычный 2 2 3 2 3 2 5 3 3" xfId="5585"/>
    <cellStyle name="Обычный 2 2 3 2 3 2 5 4" xfId="2417"/>
    <cellStyle name="Обычный 2 2 3 2 3 2 5 5" xfId="4529"/>
    <cellStyle name="Обычный 2 2 3 2 3 2 6" xfId="569"/>
    <cellStyle name="Обычный 2 2 3 2 3 2 6 2" xfId="1625"/>
    <cellStyle name="Обычный 2 2 3 2 3 2 6 2 2" xfId="3737"/>
    <cellStyle name="Обычный 2 2 3 2 3 2 6 2 3" xfId="5849"/>
    <cellStyle name="Обычный 2 2 3 2 3 2 6 3" xfId="2681"/>
    <cellStyle name="Обычный 2 2 3 2 3 2 6 4" xfId="4793"/>
    <cellStyle name="Обычный 2 2 3 2 3 2 7" xfId="1097"/>
    <cellStyle name="Обычный 2 2 3 2 3 2 7 2" xfId="3209"/>
    <cellStyle name="Обычный 2 2 3 2 3 2 7 3" xfId="5321"/>
    <cellStyle name="Обычный 2 2 3 2 3 2 8" xfId="2153"/>
    <cellStyle name="Обычный 2 2 3 2 3 2 9" xfId="4265"/>
    <cellStyle name="Обычный 2 2 3 2 3 3" xfId="58"/>
    <cellStyle name="Обычный 2 2 3 2 3 3 2" xfId="124"/>
    <cellStyle name="Обычный 2 2 3 2 3 3 2 2" xfId="256"/>
    <cellStyle name="Обычный 2 2 3 2 3 3 2 2 2" xfId="520"/>
    <cellStyle name="Обычный 2 2 3 2 3 3 2 2 2 2" xfId="1048"/>
    <cellStyle name="Обычный 2 2 3 2 3 3 2 2 2 2 2" xfId="2104"/>
    <cellStyle name="Обычный 2 2 3 2 3 3 2 2 2 2 2 2" xfId="4216"/>
    <cellStyle name="Обычный 2 2 3 2 3 3 2 2 2 2 2 3" xfId="6328"/>
    <cellStyle name="Обычный 2 2 3 2 3 3 2 2 2 2 3" xfId="3160"/>
    <cellStyle name="Обычный 2 2 3 2 3 3 2 2 2 2 4" xfId="5272"/>
    <cellStyle name="Обычный 2 2 3 2 3 3 2 2 2 3" xfId="1576"/>
    <cellStyle name="Обычный 2 2 3 2 3 3 2 2 2 3 2" xfId="3688"/>
    <cellStyle name="Обычный 2 2 3 2 3 3 2 2 2 3 3" xfId="5800"/>
    <cellStyle name="Обычный 2 2 3 2 3 3 2 2 2 4" xfId="2632"/>
    <cellStyle name="Обычный 2 2 3 2 3 3 2 2 2 5" xfId="4744"/>
    <cellStyle name="Обычный 2 2 3 2 3 3 2 2 3" xfId="784"/>
    <cellStyle name="Обычный 2 2 3 2 3 3 2 2 3 2" xfId="1840"/>
    <cellStyle name="Обычный 2 2 3 2 3 3 2 2 3 2 2" xfId="3952"/>
    <cellStyle name="Обычный 2 2 3 2 3 3 2 2 3 2 3" xfId="6064"/>
    <cellStyle name="Обычный 2 2 3 2 3 3 2 2 3 3" xfId="2896"/>
    <cellStyle name="Обычный 2 2 3 2 3 3 2 2 3 4" xfId="5008"/>
    <cellStyle name="Обычный 2 2 3 2 3 3 2 2 4" xfId="1312"/>
    <cellStyle name="Обычный 2 2 3 2 3 3 2 2 4 2" xfId="3424"/>
    <cellStyle name="Обычный 2 2 3 2 3 3 2 2 4 3" xfId="5536"/>
    <cellStyle name="Обычный 2 2 3 2 3 3 2 2 5" xfId="2368"/>
    <cellStyle name="Обычный 2 2 3 2 3 3 2 2 6" xfId="4480"/>
    <cellStyle name="Обычный 2 2 3 2 3 3 2 3" xfId="388"/>
    <cellStyle name="Обычный 2 2 3 2 3 3 2 3 2" xfId="916"/>
    <cellStyle name="Обычный 2 2 3 2 3 3 2 3 2 2" xfId="1972"/>
    <cellStyle name="Обычный 2 2 3 2 3 3 2 3 2 2 2" xfId="4084"/>
    <cellStyle name="Обычный 2 2 3 2 3 3 2 3 2 2 3" xfId="6196"/>
    <cellStyle name="Обычный 2 2 3 2 3 3 2 3 2 3" xfId="3028"/>
    <cellStyle name="Обычный 2 2 3 2 3 3 2 3 2 4" xfId="5140"/>
    <cellStyle name="Обычный 2 2 3 2 3 3 2 3 3" xfId="1444"/>
    <cellStyle name="Обычный 2 2 3 2 3 3 2 3 3 2" xfId="3556"/>
    <cellStyle name="Обычный 2 2 3 2 3 3 2 3 3 3" xfId="5668"/>
    <cellStyle name="Обычный 2 2 3 2 3 3 2 3 4" xfId="2500"/>
    <cellStyle name="Обычный 2 2 3 2 3 3 2 3 5" xfId="4612"/>
    <cellStyle name="Обычный 2 2 3 2 3 3 2 4" xfId="652"/>
    <cellStyle name="Обычный 2 2 3 2 3 3 2 4 2" xfId="1708"/>
    <cellStyle name="Обычный 2 2 3 2 3 3 2 4 2 2" xfId="3820"/>
    <cellStyle name="Обычный 2 2 3 2 3 3 2 4 2 3" xfId="5932"/>
    <cellStyle name="Обычный 2 2 3 2 3 3 2 4 3" xfId="2764"/>
    <cellStyle name="Обычный 2 2 3 2 3 3 2 4 4" xfId="4876"/>
    <cellStyle name="Обычный 2 2 3 2 3 3 2 5" xfId="1180"/>
    <cellStyle name="Обычный 2 2 3 2 3 3 2 5 2" xfId="3292"/>
    <cellStyle name="Обычный 2 2 3 2 3 3 2 5 3" xfId="5404"/>
    <cellStyle name="Обычный 2 2 3 2 3 3 2 6" xfId="2236"/>
    <cellStyle name="Обычный 2 2 3 2 3 3 2 7" xfId="4348"/>
    <cellStyle name="Обычный 2 2 3 2 3 3 3" xfId="190"/>
    <cellStyle name="Обычный 2 2 3 2 3 3 3 2" xfId="454"/>
    <cellStyle name="Обычный 2 2 3 2 3 3 3 2 2" xfId="982"/>
    <cellStyle name="Обычный 2 2 3 2 3 3 3 2 2 2" xfId="2038"/>
    <cellStyle name="Обычный 2 2 3 2 3 3 3 2 2 2 2" xfId="4150"/>
    <cellStyle name="Обычный 2 2 3 2 3 3 3 2 2 2 3" xfId="6262"/>
    <cellStyle name="Обычный 2 2 3 2 3 3 3 2 2 3" xfId="3094"/>
    <cellStyle name="Обычный 2 2 3 2 3 3 3 2 2 4" xfId="5206"/>
    <cellStyle name="Обычный 2 2 3 2 3 3 3 2 3" xfId="1510"/>
    <cellStyle name="Обычный 2 2 3 2 3 3 3 2 3 2" xfId="3622"/>
    <cellStyle name="Обычный 2 2 3 2 3 3 3 2 3 3" xfId="5734"/>
    <cellStyle name="Обычный 2 2 3 2 3 3 3 2 4" xfId="2566"/>
    <cellStyle name="Обычный 2 2 3 2 3 3 3 2 5" xfId="4678"/>
    <cellStyle name="Обычный 2 2 3 2 3 3 3 3" xfId="718"/>
    <cellStyle name="Обычный 2 2 3 2 3 3 3 3 2" xfId="1774"/>
    <cellStyle name="Обычный 2 2 3 2 3 3 3 3 2 2" xfId="3886"/>
    <cellStyle name="Обычный 2 2 3 2 3 3 3 3 2 3" xfId="5998"/>
    <cellStyle name="Обычный 2 2 3 2 3 3 3 3 3" xfId="2830"/>
    <cellStyle name="Обычный 2 2 3 2 3 3 3 3 4" xfId="4942"/>
    <cellStyle name="Обычный 2 2 3 2 3 3 3 4" xfId="1246"/>
    <cellStyle name="Обычный 2 2 3 2 3 3 3 4 2" xfId="3358"/>
    <cellStyle name="Обычный 2 2 3 2 3 3 3 4 3" xfId="5470"/>
    <cellStyle name="Обычный 2 2 3 2 3 3 3 5" xfId="2302"/>
    <cellStyle name="Обычный 2 2 3 2 3 3 3 6" xfId="4414"/>
    <cellStyle name="Обычный 2 2 3 2 3 3 4" xfId="322"/>
    <cellStyle name="Обычный 2 2 3 2 3 3 4 2" xfId="850"/>
    <cellStyle name="Обычный 2 2 3 2 3 3 4 2 2" xfId="1906"/>
    <cellStyle name="Обычный 2 2 3 2 3 3 4 2 2 2" xfId="4018"/>
    <cellStyle name="Обычный 2 2 3 2 3 3 4 2 2 3" xfId="6130"/>
    <cellStyle name="Обычный 2 2 3 2 3 3 4 2 3" xfId="2962"/>
    <cellStyle name="Обычный 2 2 3 2 3 3 4 2 4" xfId="5074"/>
    <cellStyle name="Обычный 2 2 3 2 3 3 4 3" xfId="1378"/>
    <cellStyle name="Обычный 2 2 3 2 3 3 4 3 2" xfId="3490"/>
    <cellStyle name="Обычный 2 2 3 2 3 3 4 3 3" xfId="5602"/>
    <cellStyle name="Обычный 2 2 3 2 3 3 4 4" xfId="2434"/>
    <cellStyle name="Обычный 2 2 3 2 3 3 4 5" xfId="4546"/>
    <cellStyle name="Обычный 2 2 3 2 3 3 5" xfId="586"/>
    <cellStyle name="Обычный 2 2 3 2 3 3 5 2" xfId="1642"/>
    <cellStyle name="Обычный 2 2 3 2 3 3 5 2 2" xfId="3754"/>
    <cellStyle name="Обычный 2 2 3 2 3 3 5 2 3" xfId="5866"/>
    <cellStyle name="Обычный 2 2 3 2 3 3 5 3" xfId="2698"/>
    <cellStyle name="Обычный 2 2 3 2 3 3 5 4" xfId="4810"/>
    <cellStyle name="Обычный 2 2 3 2 3 3 6" xfId="1114"/>
    <cellStyle name="Обычный 2 2 3 2 3 3 6 2" xfId="3226"/>
    <cellStyle name="Обычный 2 2 3 2 3 3 6 3" xfId="5338"/>
    <cellStyle name="Обычный 2 2 3 2 3 3 7" xfId="2170"/>
    <cellStyle name="Обычный 2 2 3 2 3 3 8" xfId="4282"/>
    <cellStyle name="Обычный 2 2 3 2 3 4" xfId="91"/>
    <cellStyle name="Обычный 2 2 3 2 3 4 2" xfId="223"/>
    <cellStyle name="Обычный 2 2 3 2 3 4 2 2" xfId="487"/>
    <cellStyle name="Обычный 2 2 3 2 3 4 2 2 2" xfId="1015"/>
    <cellStyle name="Обычный 2 2 3 2 3 4 2 2 2 2" xfId="2071"/>
    <cellStyle name="Обычный 2 2 3 2 3 4 2 2 2 2 2" xfId="4183"/>
    <cellStyle name="Обычный 2 2 3 2 3 4 2 2 2 2 3" xfId="6295"/>
    <cellStyle name="Обычный 2 2 3 2 3 4 2 2 2 3" xfId="3127"/>
    <cellStyle name="Обычный 2 2 3 2 3 4 2 2 2 4" xfId="5239"/>
    <cellStyle name="Обычный 2 2 3 2 3 4 2 2 3" xfId="1543"/>
    <cellStyle name="Обычный 2 2 3 2 3 4 2 2 3 2" xfId="3655"/>
    <cellStyle name="Обычный 2 2 3 2 3 4 2 2 3 3" xfId="5767"/>
    <cellStyle name="Обычный 2 2 3 2 3 4 2 2 4" xfId="2599"/>
    <cellStyle name="Обычный 2 2 3 2 3 4 2 2 5" xfId="4711"/>
    <cellStyle name="Обычный 2 2 3 2 3 4 2 3" xfId="751"/>
    <cellStyle name="Обычный 2 2 3 2 3 4 2 3 2" xfId="1807"/>
    <cellStyle name="Обычный 2 2 3 2 3 4 2 3 2 2" xfId="3919"/>
    <cellStyle name="Обычный 2 2 3 2 3 4 2 3 2 3" xfId="6031"/>
    <cellStyle name="Обычный 2 2 3 2 3 4 2 3 3" xfId="2863"/>
    <cellStyle name="Обычный 2 2 3 2 3 4 2 3 4" xfId="4975"/>
    <cellStyle name="Обычный 2 2 3 2 3 4 2 4" xfId="1279"/>
    <cellStyle name="Обычный 2 2 3 2 3 4 2 4 2" xfId="3391"/>
    <cellStyle name="Обычный 2 2 3 2 3 4 2 4 3" xfId="5503"/>
    <cellStyle name="Обычный 2 2 3 2 3 4 2 5" xfId="2335"/>
    <cellStyle name="Обычный 2 2 3 2 3 4 2 6" xfId="4447"/>
    <cellStyle name="Обычный 2 2 3 2 3 4 3" xfId="355"/>
    <cellStyle name="Обычный 2 2 3 2 3 4 3 2" xfId="883"/>
    <cellStyle name="Обычный 2 2 3 2 3 4 3 2 2" xfId="1939"/>
    <cellStyle name="Обычный 2 2 3 2 3 4 3 2 2 2" xfId="4051"/>
    <cellStyle name="Обычный 2 2 3 2 3 4 3 2 2 3" xfId="6163"/>
    <cellStyle name="Обычный 2 2 3 2 3 4 3 2 3" xfId="2995"/>
    <cellStyle name="Обычный 2 2 3 2 3 4 3 2 4" xfId="5107"/>
    <cellStyle name="Обычный 2 2 3 2 3 4 3 3" xfId="1411"/>
    <cellStyle name="Обычный 2 2 3 2 3 4 3 3 2" xfId="3523"/>
    <cellStyle name="Обычный 2 2 3 2 3 4 3 3 3" xfId="5635"/>
    <cellStyle name="Обычный 2 2 3 2 3 4 3 4" xfId="2467"/>
    <cellStyle name="Обычный 2 2 3 2 3 4 3 5" xfId="4579"/>
    <cellStyle name="Обычный 2 2 3 2 3 4 4" xfId="619"/>
    <cellStyle name="Обычный 2 2 3 2 3 4 4 2" xfId="1675"/>
    <cellStyle name="Обычный 2 2 3 2 3 4 4 2 2" xfId="3787"/>
    <cellStyle name="Обычный 2 2 3 2 3 4 4 2 3" xfId="5899"/>
    <cellStyle name="Обычный 2 2 3 2 3 4 4 3" xfId="2731"/>
    <cellStyle name="Обычный 2 2 3 2 3 4 4 4" xfId="4843"/>
    <cellStyle name="Обычный 2 2 3 2 3 4 5" xfId="1147"/>
    <cellStyle name="Обычный 2 2 3 2 3 4 5 2" xfId="3259"/>
    <cellStyle name="Обычный 2 2 3 2 3 4 5 3" xfId="5371"/>
    <cellStyle name="Обычный 2 2 3 2 3 4 6" xfId="2203"/>
    <cellStyle name="Обычный 2 2 3 2 3 4 7" xfId="4315"/>
    <cellStyle name="Обычный 2 2 3 2 3 5" xfId="157"/>
    <cellStyle name="Обычный 2 2 3 2 3 5 2" xfId="421"/>
    <cellStyle name="Обычный 2 2 3 2 3 5 2 2" xfId="949"/>
    <cellStyle name="Обычный 2 2 3 2 3 5 2 2 2" xfId="2005"/>
    <cellStyle name="Обычный 2 2 3 2 3 5 2 2 2 2" xfId="4117"/>
    <cellStyle name="Обычный 2 2 3 2 3 5 2 2 2 3" xfId="6229"/>
    <cellStyle name="Обычный 2 2 3 2 3 5 2 2 3" xfId="3061"/>
    <cellStyle name="Обычный 2 2 3 2 3 5 2 2 4" xfId="5173"/>
    <cellStyle name="Обычный 2 2 3 2 3 5 2 3" xfId="1477"/>
    <cellStyle name="Обычный 2 2 3 2 3 5 2 3 2" xfId="3589"/>
    <cellStyle name="Обычный 2 2 3 2 3 5 2 3 3" xfId="5701"/>
    <cellStyle name="Обычный 2 2 3 2 3 5 2 4" xfId="2533"/>
    <cellStyle name="Обычный 2 2 3 2 3 5 2 5" xfId="4645"/>
    <cellStyle name="Обычный 2 2 3 2 3 5 3" xfId="685"/>
    <cellStyle name="Обычный 2 2 3 2 3 5 3 2" xfId="1741"/>
    <cellStyle name="Обычный 2 2 3 2 3 5 3 2 2" xfId="3853"/>
    <cellStyle name="Обычный 2 2 3 2 3 5 3 2 3" xfId="5965"/>
    <cellStyle name="Обычный 2 2 3 2 3 5 3 3" xfId="2797"/>
    <cellStyle name="Обычный 2 2 3 2 3 5 3 4" xfId="4909"/>
    <cellStyle name="Обычный 2 2 3 2 3 5 4" xfId="1213"/>
    <cellStyle name="Обычный 2 2 3 2 3 5 4 2" xfId="3325"/>
    <cellStyle name="Обычный 2 2 3 2 3 5 4 3" xfId="5437"/>
    <cellStyle name="Обычный 2 2 3 2 3 5 5" xfId="2269"/>
    <cellStyle name="Обычный 2 2 3 2 3 5 6" xfId="4381"/>
    <cellStyle name="Обычный 2 2 3 2 3 6" xfId="289"/>
    <cellStyle name="Обычный 2 2 3 2 3 6 2" xfId="817"/>
    <cellStyle name="Обычный 2 2 3 2 3 6 2 2" xfId="1873"/>
    <cellStyle name="Обычный 2 2 3 2 3 6 2 2 2" xfId="3985"/>
    <cellStyle name="Обычный 2 2 3 2 3 6 2 2 3" xfId="6097"/>
    <cellStyle name="Обычный 2 2 3 2 3 6 2 3" xfId="2929"/>
    <cellStyle name="Обычный 2 2 3 2 3 6 2 4" xfId="5041"/>
    <cellStyle name="Обычный 2 2 3 2 3 6 3" xfId="1345"/>
    <cellStyle name="Обычный 2 2 3 2 3 6 3 2" xfId="3457"/>
    <cellStyle name="Обычный 2 2 3 2 3 6 3 3" xfId="5569"/>
    <cellStyle name="Обычный 2 2 3 2 3 6 4" xfId="2401"/>
    <cellStyle name="Обычный 2 2 3 2 3 6 5" xfId="4513"/>
    <cellStyle name="Обычный 2 2 3 2 3 7" xfId="553"/>
    <cellStyle name="Обычный 2 2 3 2 3 7 2" xfId="1609"/>
    <cellStyle name="Обычный 2 2 3 2 3 7 2 2" xfId="3721"/>
    <cellStyle name="Обычный 2 2 3 2 3 7 2 3" xfId="5833"/>
    <cellStyle name="Обычный 2 2 3 2 3 7 3" xfId="2665"/>
    <cellStyle name="Обычный 2 2 3 2 3 7 4" xfId="4777"/>
    <cellStyle name="Обычный 2 2 3 2 3 8" xfId="1081"/>
    <cellStyle name="Обычный 2 2 3 2 3 8 2" xfId="3193"/>
    <cellStyle name="Обычный 2 2 3 2 3 8 3" xfId="5305"/>
    <cellStyle name="Обычный 2 2 3 2 3 9" xfId="2137"/>
    <cellStyle name="Обычный 2 2 3 2 4" xfId="42"/>
    <cellStyle name="Обычный 2 2 3 2 4 2" xfId="75"/>
    <cellStyle name="Обычный 2 2 3 2 4 2 2" xfId="141"/>
    <cellStyle name="Обычный 2 2 3 2 4 2 2 2" xfId="273"/>
    <cellStyle name="Обычный 2 2 3 2 4 2 2 2 2" xfId="537"/>
    <cellStyle name="Обычный 2 2 3 2 4 2 2 2 2 2" xfId="1065"/>
    <cellStyle name="Обычный 2 2 3 2 4 2 2 2 2 2 2" xfId="2121"/>
    <cellStyle name="Обычный 2 2 3 2 4 2 2 2 2 2 2 2" xfId="4233"/>
    <cellStyle name="Обычный 2 2 3 2 4 2 2 2 2 2 2 3" xfId="6345"/>
    <cellStyle name="Обычный 2 2 3 2 4 2 2 2 2 2 3" xfId="3177"/>
    <cellStyle name="Обычный 2 2 3 2 4 2 2 2 2 2 4" xfId="5289"/>
    <cellStyle name="Обычный 2 2 3 2 4 2 2 2 2 3" xfId="1593"/>
    <cellStyle name="Обычный 2 2 3 2 4 2 2 2 2 3 2" xfId="3705"/>
    <cellStyle name="Обычный 2 2 3 2 4 2 2 2 2 3 3" xfId="5817"/>
    <cellStyle name="Обычный 2 2 3 2 4 2 2 2 2 4" xfId="2649"/>
    <cellStyle name="Обычный 2 2 3 2 4 2 2 2 2 5" xfId="4761"/>
    <cellStyle name="Обычный 2 2 3 2 4 2 2 2 3" xfId="801"/>
    <cellStyle name="Обычный 2 2 3 2 4 2 2 2 3 2" xfId="1857"/>
    <cellStyle name="Обычный 2 2 3 2 4 2 2 2 3 2 2" xfId="3969"/>
    <cellStyle name="Обычный 2 2 3 2 4 2 2 2 3 2 3" xfId="6081"/>
    <cellStyle name="Обычный 2 2 3 2 4 2 2 2 3 3" xfId="2913"/>
    <cellStyle name="Обычный 2 2 3 2 4 2 2 2 3 4" xfId="5025"/>
    <cellStyle name="Обычный 2 2 3 2 4 2 2 2 4" xfId="1329"/>
    <cellStyle name="Обычный 2 2 3 2 4 2 2 2 4 2" xfId="3441"/>
    <cellStyle name="Обычный 2 2 3 2 4 2 2 2 4 3" xfId="5553"/>
    <cellStyle name="Обычный 2 2 3 2 4 2 2 2 5" xfId="2385"/>
    <cellStyle name="Обычный 2 2 3 2 4 2 2 2 6" xfId="4497"/>
    <cellStyle name="Обычный 2 2 3 2 4 2 2 3" xfId="405"/>
    <cellStyle name="Обычный 2 2 3 2 4 2 2 3 2" xfId="933"/>
    <cellStyle name="Обычный 2 2 3 2 4 2 2 3 2 2" xfId="1989"/>
    <cellStyle name="Обычный 2 2 3 2 4 2 2 3 2 2 2" xfId="4101"/>
    <cellStyle name="Обычный 2 2 3 2 4 2 2 3 2 2 3" xfId="6213"/>
    <cellStyle name="Обычный 2 2 3 2 4 2 2 3 2 3" xfId="3045"/>
    <cellStyle name="Обычный 2 2 3 2 4 2 2 3 2 4" xfId="5157"/>
    <cellStyle name="Обычный 2 2 3 2 4 2 2 3 3" xfId="1461"/>
    <cellStyle name="Обычный 2 2 3 2 4 2 2 3 3 2" xfId="3573"/>
    <cellStyle name="Обычный 2 2 3 2 4 2 2 3 3 3" xfId="5685"/>
    <cellStyle name="Обычный 2 2 3 2 4 2 2 3 4" xfId="2517"/>
    <cellStyle name="Обычный 2 2 3 2 4 2 2 3 5" xfId="4629"/>
    <cellStyle name="Обычный 2 2 3 2 4 2 2 4" xfId="669"/>
    <cellStyle name="Обычный 2 2 3 2 4 2 2 4 2" xfId="1725"/>
    <cellStyle name="Обычный 2 2 3 2 4 2 2 4 2 2" xfId="3837"/>
    <cellStyle name="Обычный 2 2 3 2 4 2 2 4 2 3" xfId="5949"/>
    <cellStyle name="Обычный 2 2 3 2 4 2 2 4 3" xfId="2781"/>
    <cellStyle name="Обычный 2 2 3 2 4 2 2 4 4" xfId="4893"/>
    <cellStyle name="Обычный 2 2 3 2 4 2 2 5" xfId="1197"/>
    <cellStyle name="Обычный 2 2 3 2 4 2 2 5 2" xfId="3309"/>
    <cellStyle name="Обычный 2 2 3 2 4 2 2 5 3" xfId="5421"/>
    <cellStyle name="Обычный 2 2 3 2 4 2 2 6" xfId="2253"/>
    <cellStyle name="Обычный 2 2 3 2 4 2 2 7" xfId="4365"/>
    <cellStyle name="Обычный 2 2 3 2 4 2 3" xfId="207"/>
    <cellStyle name="Обычный 2 2 3 2 4 2 3 2" xfId="471"/>
    <cellStyle name="Обычный 2 2 3 2 4 2 3 2 2" xfId="999"/>
    <cellStyle name="Обычный 2 2 3 2 4 2 3 2 2 2" xfId="2055"/>
    <cellStyle name="Обычный 2 2 3 2 4 2 3 2 2 2 2" xfId="4167"/>
    <cellStyle name="Обычный 2 2 3 2 4 2 3 2 2 2 3" xfId="6279"/>
    <cellStyle name="Обычный 2 2 3 2 4 2 3 2 2 3" xfId="3111"/>
    <cellStyle name="Обычный 2 2 3 2 4 2 3 2 2 4" xfId="5223"/>
    <cellStyle name="Обычный 2 2 3 2 4 2 3 2 3" xfId="1527"/>
    <cellStyle name="Обычный 2 2 3 2 4 2 3 2 3 2" xfId="3639"/>
    <cellStyle name="Обычный 2 2 3 2 4 2 3 2 3 3" xfId="5751"/>
    <cellStyle name="Обычный 2 2 3 2 4 2 3 2 4" xfId="2583"/>
    <cellStyle name="Обычный 2 2 3 2 4 2 3 2 5" xfId="4695"/>
    <cellStyle name="Обычный 2 2 3 2 4 2 3 3" xfId="735"/>
    <cellStyle name="Обычный 2 2 3 2 4 2 3 3 2" xfId="1791"/>
    <cellStyle name="Обычный 2 2 3 2 4 2 3 3 2 2" xfId="3903"/>
    <cellStyle name="Обычный 2 2 3 2 4 2 3 3 2 3" xfId="6015"/>
    <cellStyle name="Обычный 2 2 3 2 4 2 3 3 3" xfId="2847"/>
    <cellStyle name="Обычный 2 2 3 2 4 2 3 3 4" xfId="4959"/>
    <cellStyle name="Обычный 2 2 3 2 4 2 3 4" xfId="1263"/>
    <cellStyle name="Обычный 2 2 3 2 4 2 3 4 2" xfId="3375"/>
    <cellStyle name="Обычный 2 2 3 2 4 2 3 4 3" xfId="5487"/>
    <cellStyle name="Обычный 2 2 3 2 4 2 3 5" xfId="2319"/>
    <cellStyle name="Обычный 2 2 3 2 4 2 3 6" xfId="4431"/>
    <cellStyle name="Обычный 2 2 3 2 4 2 4" xfId="339"/>
    <cellStyle name="Обычный 2 2 3 2 4 2 4 2" xfId="867"/>
    <cellStyle name="Обычный 2 2 3 2 4 2 4 2 2" xfId="1923"/>
    <cellStyle name="Обычный 2 2 3 2 4 2 4 2 2 2" xfId="4035"/>
    <cellStyle name="Обычный 2 2 3 2 4 2 4 2 2 3" xfId="6147"/>
    <cellStyle name="Обычный 2 2 3 2 4 2 4 2 3" xfId="2979"/>
    <cellStyle name="Обычный 2 2 3 2 4 2 4 2 4" xfId="5091"/>
    <cellStyle name="Обычный 2 2 3 2 4 2 4 3" xfId="1395"/>
    <cellStyle name="Обычный 2 2 3 2 4 2 4 3 2" xfId="3507"/>
    <cellStyle name="Обычный 2 2 3 2 4 2 4 3 3" xfId="5619"/>
    <cellStyle name="Обычный 2 2 3 2 4 2 4 4" xfId="2451"/>
    <cellStyle name="Обычный 2 2 3 2 4 2 4 5" xfId="4563"/>
    <cellStyle name="Обычный 2 2 3 2 4 2 5" xfId="603"/>
    <cellStyle name="Обычный 2 2 3 2 4 2 5 2" xfId="1659"/>
    <cellStyle name="Обычный 2 2 3 2 4 2 5 2 2" xfId="3771"/>
    <cellStyle name="Обычный 2 2 3 2 4 2 5 2 3" xfId="5883"/>
    <cellStyle name="Обычный 2 2 3 2 4 2 5 3" xfId="2715"/>
    <cellStyle name="Обычный 2 2 3 2 4 2 5 4" xfId="4827"/>
    <cellStyle name="Обычный 2 2 3 2 4 2 6" xfId="1131"/>
    <cellStyle name="Обычный 2 2 3 2 4 2 6 2" xfId="3243"/>
    <cellStyle name="Обычный 2 2 3 2 4 2 6 3" xfId="5355"/>
    <cellStyle name="Обычный 2 2 3 2 4 2 7" xfId="2187"/>
    <cellStyle name="Обычный 2 2 3 2 4 2 8" xfId="4299"/>
    <cellStyle name="Обычный 2 2 3 2 4 3" xfId="108"/>
    <cellStyle name="Обычный 2 2 3 2 4 3 2" xfId="240"/>
    <cellStyle name="Обычный 2 2 3 2 4 3 2 2" xfId="504"/>
    <cellStyle name="Обычный 2 2 3 2 4 3 2 2 2" xfId="1032"/>
    <cellStyle name="Обычный 2 2 3 2 4 3 2 2 2 2" xfId="2088"/>
    <cellStyle name="Обычный 2 2 3 2 4 3 2 2 2 2 2" xfId="4200"/>
    <cellStyle name="Обычный 2 2 3 2 4 3 2 2 2 2 3" xfId="6312"/>
    <cellStyle name="Обычный 2 2 3 2 4 3 2 2 2 3" xfId="3144"/>
    <cellStyle name="Обычный 2 2 3 2 4 3 2 2 2 4" xfId="5256"/>
    <cellStyle name="Обычный 2 2 3 2 4 3 2 2 3" xfId="1560"/>
    <cellStyle name="Обычный 2 2 3 2 4 3 2 2 3 2" xfId="3672"/>
    <cellStyle name="Обычный 2 2 3 2 4 3 2 2 3 3" xfId="5784"/>
    <cellStyle name="Обычный 2 2 3 2 4 3 2 2 4" xfId="2616"/>
    <cellStyle name="Обычный 2 2 3 2 4 3 2 2 5" xfId="4728"/>
    <cellStyle name="Обычный 2 2 3 2 4 3 2 3" xfId="768"/>
    <cellStyle name="Обычный 2 2 3 2 4 3 2 3 2" xfId="1824"/>
    <cellStyle name="Обычный 2 2 3 2 4 3 2 3 2 2" xfId="3936"/>
    <cellStyle name="Обычный 2 2 3 2 4 3 2 3 2 3" xfId="6048"/>
    <cellStyle name="Обычный 2 2 3 2 4 3 2 3 3" xfId="2880"/>
    <cellStyle name="Обычный 2 2 3 2 4 3 2 3 4" xfId="4992"/>
    <cellStyle name="Обычный 2 2 3 2 4 3 2 4" xfId="1296"/>
    <cellStyle name="Обычный 2 2 3 2 4 3 2 4 2" xfId="3408"/>
    <cellStyle name="Обычный 2 2 3 2 4 3 2 4 3" xfId="5520"/>
    <cellStyle name="Обычный 2 2 3 2 4 3 2 5" xfId="2352"/>
    <cellStyle name="Обычный 2 2 3 2 4 3 2 6" xfId="4464"/>
    <cellStyle name="Обычный 2 2 3 2 4 3 3" xfId="372"/>
    <cellStyle name="Обычный 2 2 3 2 4 3 3 2" xfId="900"/>
    <cellStyle name="Обычный 2 2 3 2 4 3 3 2 2" xfId="1956"/>
    <cellStyle name="Обычный 2 2 3 2 4 3 3 2 2 2" xfId="4068"/>
    <cellStyle name="Обычный 2 2 3 2 4 3 3 2 2 3" xfId="6180"/>
    <cellStyle name="Обычный 2 2 3 2 4 3 3 2 3" xfId="3012"/>
    <cellStyle name="Обычный 2 2 3 2 4 3 3 2 4" xfId="5124"/>
    <cellStyle name="Обычный 2 2 3 2 4 3 3 3" xfId="1428"/>
    <cellStyle name="Обычный 2 2 3 2 4 3 3 3 2" xfId="3540"/>
    <cellStyle name="Обычный 2 2 3 2 4 3 3 3 3" xfId="5652"/>
    <cellStyle name="Обычный 2 2 3 2 4 3 3 4" xfId="2484"/>
    <cellStyle name="Обычный 2 2 3 2 4 3 3 5" xfId="4596"/>
    <cellStyle name="Обычный 2 2 3 2 4 3 4" xfId="636"/>
    <cellStyle name="Обычный 2 2 3 2 4 3 4 2" xfId="1692"/>
    <cellStyle name="Обычный 2 2 3 2 4 3 4 2 2" xfId="3804"/>
    <cellStyle name="Обычный 2 2 3 2 4 3 4 2 3" xfId="5916"/>
    <cellStyle name="Обычный 2 2 3 2 4 3 4 3" xfId="2748"/>
    <cellStyle name="Обычный 2 2 3 2 4 3 4 4" xfId="4860"/>
    <cellStyle name="Обычный 2 2 3 2 4 3 5" xfId="1164"/>
    <cellStyle name="Обычный 2 2 3 2 4 3 5 2" xfId="3276"/>
    <cellStyle name="Обычный 2 2 3 2 4 3 5 3" xfId="5388"/>
    <cellStyle name="Обычный 2 2 3 2 4 3 6" xfId="2220"/>
    <cellStyle name="Обычный 2 2 3 2 4 3 7" xfId="4332"/>
    <cellStyle name="Обычный 2 2 3 2 4 4" xfId="174"/>
    <cellStyle name="Обычный 2 2 3 2 4 4 2" xfId="438"/>
    <cellStyle name="Обычный 2 2 3 2 4 4 2 2" xfId="966"/>
    <cellStyle name="Обычный 2 2 3 2 4 4 2 2 2" xfId="2022"/>
    <cellStyle name="Обычный 2 2 3 2 4 4 2 2 2 2" xfId="4134"/>
    <cellStyle name="Обычный 2 2 3 2 4 4 2 2 2 3" xfId="6246"/>
    <cellStyle name="Обычный 2 2 3 2 4 4 2 2 3" xfId="3078"/>
    <cellStyle name="Обычный 2 2 3 2 4 4 2 2 4" xfId="5190"/>
    <cellStyle name="Обычный 2 2 3 2 4 4 2 3" xfId="1494"/>
    <cellStyle name="Обычный 2 2 3 2 4 4 2 3 2" xfId="3606"/>
    <cellStyle name="Обычный 2 2 3 2 4 4 2 3 3" xfId="5718"/>
    <cellStyle name="Обычный 2 2 3 2 4 4 2 4" xfId="2550"/>
    <cellStyle name="Обычный 2 2 3 2 4 4 2 5" xfId="4662"/>
    <cellStyle name="Обычный 2 2 3 2 4 4 3" xfId="702"/>
    <cellStyle name="Обычный 2 2 3 2 4 4 3 2" xfId="1758"/>
    <cellStyle name="Обычный 2 2 3 2 4 4 3 2 2" xfId="3870"/>
    <cellStyle name="Обычный 2 2 3 2 4 4 3 2 3" xfId="5982"/>
    <cellStyle name="Обычный 2 2 3 2 4 4 3 3" xfId="2814"/>
    <cellStyle name="Обычный 2 2 3 2 4 4 3 4" xfId="4926"/>
    <cellStyle name="Обычный 2 2 3 2 4 4 4" xfId="1230"/>
    <cellStyle name="Обычный 2 2 3 2 4 4 4 2" xfId="3342"/>
    <cellStyle name="Обычный 2 2 3 2 4 4 4 3" xfId="5454"/>
    <cellStyle name="Обычный 2 2 3 2 4 4 5" xfId="2286"/>
    <cellStyle name="Обычный 2 2 3 2 4 4 6" xfId="4398"/>
    <cellStyle name="Обычный 2 2 3 2 4 5" xfId="306"/>
    <cellStyle name="Обычный 2 2 3 2 4 5 2" xfId="834"/>
    <cellStyle name="Обычный 2 2 3 2 4 5 2 2" xfId="1890"/>
    <cellStyle name="Обычный 2 2 3 2 4 5 2 2 2" xfId="4002"/>
    <cellStyle name="Обычный 2 2 3 2 4 5 2 2 3" xfId="6114"/>
    <cellStyle name="Обычный 2 2 3 2 4 5 2 3" xfId="2946"/>
    <cellStyle name="Обычный 2 2 3 2 4 5 2 4" xfId="5058"/>
    <cellStyle name="Обычный 2 2 3 2 4 5 3" xfId="1362"/>
    <cellStyle name="Обычный 2 2 3 2 4 5 3 2" xfId="3474"/>
    <cellStyle name="Обычный 2 2 3 2 4 5 3 3" xfId="5586"/>
    <cellStyle name="Обычный 2 2 3 2 4 5 4" xfId="2418"/>
    <cellStyle name="Обычный 2 2 3 2 4 5 5" xfId="4530"/>
    <cellStyle name="Обычный 2 2 3 2 4 6" xfId="570"/>
    <cellStyle name="Обычный 2 2 3 2 4 6 2" xfId="1626"/>
    <cellStyle name="Обычный 2 2 3 2 4 6 2 2" xfId="3738"/>
    <cellStyle name="Обычный 2 2 3 2 4 6 2 3" xfId="5850"/>
    <cellStyle name="Обычный 2 2 3 2 4 6 3" xfId="2682"/>
    <cellStyle name="Обычный 2 2 3 2 4 6 4" xfId="4794"/>
    <cellStyle name="Обычный 2 2 3 2 4 7" xfId="1098"/>
    <cellStyle name="Обычный 2 2 3 2 4 7 2" xfId="3210"/>
    <cellStyle name="Обычный 2 2 3 2 4 7 3" xfId="5322"/>
    <cellStyle name="Обычный 2 2 3 2 4 8" xfId="2154"/>
    <cellStyle name="Обычный 2 2 3 2 4 9" xfId="4266"/>
    <cellStyle name="Обычный 2 2 3 2 5" xfId="59"/>
    <cellStyle name="Обычный 2 2 3 2 5 2" xfId="125"/>
    <cellStyle name="Обычный 2 2 3 2 5 2 2" xfId="257"/>
    <cellStyle name="Обычный 2 2 3 2 5 2 2 2" xfId="521"/>
    <cellStyle name="Обычный 2 2 3 2 5 2 2 2 2" xfId="1049"/>
    <cellStyle name="Обычный 2 2 3 2 5 2 2 2 2 2" xfId="2105"/>
    <cellStyle name="Обычный 2 2 3 2 5 2 2 2 2 2 2" xfId="4217"/>
    <cellStyle name="Обычный 2 2 3 2 5 2 2 2 2 2 3" xfId="6329"/>
    <cellStyle name="Обычный 2 2 3 2 5 2 2 2 2 3" xfId="3161"/>
    <cellStyle name="Обычный 2 2 3 2 5 2 2 2 2 4" xfId="5273"/>
    <cellStyle name="Обычный 2 2 3 2 5 2 2 2 3" xfId="1577"/>
    <cellStyle name="Обычный 2 2 3 2 5 2 2 2 3 2" xfId="3689"/>
    <cellStyle name="Обычный 2 2 3 2 5 2 2 2 3 3" xfId="5801"/>
    <cellStyle name="Обычный 2 2 3 2 5 2 2 2 4" xfId="2633"/>
    <cellStyle name="Обычный 2 2 3 2 5 2 2 2 5" xfId="4745"/>
    <cellStyle name="Обычный 2 2 3 2 5 2 2 3" xfId="785"/>
    <cellStyle name="Обычный 2 2 3 2 5 2 2 3 2" xfId="1841"/>
    <cellStyle name="Обычный 2 2 3 2 5 2 2 3 2 2" xfId="3953"/>
    <cellStyle name="Обычный 2 2 3 2 5 2 2 3 2 3" xfId="6065"/>
    <cellStyle name="Обычный 2 2 3 2 5 2 2 3 3" xfId="2897"/>
    <cellStyle name="Обычный 2 2 3 2 5 2 2 3 4" xfId="5009"/>
    <cellStyle name="Обычный 2 2 3 2 5 2 2 4" xfId="1313"/>
    <cellStyle name="Обычный 2 2 3 2 5 2 2 4 2" xfId="3425"/>
    <cellStyle name="Обычный 2 2 3 2 5 2 2 4 3" xfId="5537"/>
    <cellStyle name="Обычный 2 2 3 2 5 2 2 5" xfId="2369"/>
    <cellStyle name="Обычный 2 2 3 2 5 2 2 6" xfId="4481"/>
    <cellStyle name="Обычный 2 2 3 2 5 2 3" xfId="389"/>
    <cellStyle name="Обычный 2 2 3 2 5 2 3 2" xfId="917"/>
    <cellStyle name="Обычный 2 2 3 2 5 2 3 2 2" xfId="1973"/>
    <cellStyle name="Обычный 2 2 3 2 5 2 3 2 2 2" xfId="4085"/>
    <cellStyle name="Обычный 2 2 3 2 5 2 3 2 2 3" xfId="6197"/>
    <cellStyle name="Обычный 2 2 3 2 5 2 3 2 3" xfId="3029"/>
    <cellStyle name="Обычный 2 2 3 2 5 2 3 2 4" xfId="5141"/>
    <cellStyle name="Обычный 2 2 3 2 5 2 3 3" xfId="1445"/>
    <cellStyle name="Обычный 2 2 3 2 5 2 3 3 2" xfId="3557"/>
    <cellStyle name="Обычный 2 2 3 2 5 2 3 3 3" xfId="5669"/>
    <cellStyle name="Обычный 2 2 3 2 5 2 3 4" xfId="2501"/>
    <cellStyle name="Обычный 2 2 3 2 5 2 3 5" xfId="4613"/>
    <cellStyle name="Обычный 2 2 3 2 5 2 4" xfId="653"/>
    <cellStyle name="Обычный 2 2 3 2 5 2 4 2" xfId="1709"/>
    <cellStyle name="Обычный 2 2 3 2 5 2 4 2 2" xfId="3821"/>
    <cellStyle name="Обычный 2 2 3 2 5 2 4 2 3" xfId="5933"/>
    <cellStyle name="Обычный 2 2 3 2 5 2 4 3" xfId="2765"/>
    <cellStyle name="Обычный 2 2 3 2 5 2 4 4" xfId="4877"/>
    <cellStyle name="Обычный 2 2 3 2 5 2 5" xfId="1181"/>
    <cellStyle name="Обычный 2 2 3 2 5 2 5 2" xfId="3293"/>
    <cellStyle name="Обычный 2 2 3 2 5 2 5 3" xfId="5405"/>
    <cellStyle name="Обычный 2 2 3 2 5 2 6" xfId="2237"/>
    <cellStyle name="Обычный 2 2 3 2 5 2 7" xfId="4349"/>
    <cellStyle name="Обычный 2 2 3 2 5 3" xfId="191"/>
    <cellStyle name="Обычный 2 2 3 2 5 3 2" xfId="455"/>
    <cellStyle name="Обычный 2 2 3 2 5 3 2 2" xfId="983"/>
    <cellStyle name="Обычный 2 2 3 2 5 3 2 2 2" xfId="2039"/>
    <cellStyle name="Обычный 2 2 3 2 5 3 2 2 2 2" xfId="4151"/>
    <cellStyle name="Обычный 2 2 3 2 5 3 2 2 2 3" xfId="6263"/>
    <cellStyle name="Обычный 2 2 3 2 5 3 2 2 3" xfId="3095"/>
    <cellStyle name="Обычный 2 2 3 2 5 3 2 2 4" xfId="5207"/>
    <cellStyle name="Обычный 2 2 3 2 5 3 2 3" xfId="1511"/>
    <cellStyle name="Обычный 2 2 3 2 5 3 2 3 2" xfId="3623"/>
    <cellStyle name="Обычный 2 2 3 2 5 3 2 3 3" xfId="5735"/>
    <cellStyle name="Обычный 2 2 3 2 5 3 2 4" xfId="2567"/>
    <cellStyle name="Обычный 2 2 3 2 5 3 2 5" xfId="4679"/>
    <cellStyle name="Обычный 2 2 3 2 5 3 3" xfId="719"/>
    <cellStyle name="Обычный 2 2 3 2 5 3 3 2" xfId="1775"/>
    <cellStyle name="Обычный 2 2 3 2 5 3 3 2 2" xfId="3887"/>
    <cellStyle name="Обычный 2 2 3 2 5 3 3 2 3" xfId="5999"/>
    <cellStyle name="Обычный 2 2 3 2 5 3 3 3" xfId="2831"/>
    <cellStyle name="Обычный 2 2 3 2 5 3 3 4" xfId="4943"/>
    <cellStyle name="Обычный 2 2 3 2 5 3 4" xfId="1247"/>
    <cellStyle name="Обычный 2 2 3 2 5 3 4 2" xfId="3359"/>
    <cellStyle name="Обычный 2 2 3 2 5 3 4 3" xfId="5471"/>
    <cellStyle name="Обычный 2 2 3 2 5 3 5" xfId="2303"/>
    <cellStyle name="Обычный 2 2 3 2 5 3 6" xfId="4415"/>
    <cellStyle name="Обычный 2 2 3 2 5 4" xfId="323"/>
    <cellStyle name="Обычный 2 2 3 2 5 4 2" xfId="851"/>
    <cellStyle name="Обычный 2 2 3 2 5 4 2 2" xfId="1907"/>
    <cellStyle name="Обычный 2 2 3 2 5 4 2 2 2" xfId="4019"/>
    <cellStyle name="Обычный 2 2 3 2 5 4 2 2 3" xfId="6131"/>
    <cellStyle name="Обычный 2 2 3 2 5 4 2 3" xfId="2963"/>
    <cellStyle name="Обычный 2 2 3 2 5 4 2 4" xfId="5075"/>
    <cellStyle name="Обычный 2 2 3 2 5 4 3" xfId="1379"/>
    <cellStyle name="Обычный 2 2 3 2 5 4 3 2" xfId="3491"/>
    <cellStyle name="Обычный 2 2 3 2 5 4 3 3" xfId="5603"/>
    <cellStyle name="Обычный 2 2 3 2 5 4 4" xfId="2435"/>
    <cellStyle name="Обычный 2 2 3 2 5 4 5" xfId="4547"/>
    <cellStyle name="Обычный 2 2 3 2 5 5" xfId="587"/>
    <cellStyle name="Обычный 2 2 3 2 5 5 2" xfId="1643"/>
    <cellStyle name="Обычный 2 2 3 2 5 5 2 2" xfId="3755"/>
    <cellStyle name="Обычный 2 2 3 2 5 5 2 3" xfId="5867"/>
    <cellStyle name="Обычный 2 2 3 2 5 5 3" xfId="2699"/>
    <cellStyle name="Обычный 2 2 3 2 5 5 4" xfId="4811"/>
    <cellStyle name="Обычный 2 2 3 2 5 6" xfId="1115"/>
    <cellStyle name="Обычный 2 2 3 2 5 6 2" xfId="3227"/>
    <cellStyle name="Обычный 2 2 3 2 5 6 3" xfId="5339"/>
    <cellStyle name="Обычный 2 2 3 2 5 7" xfId="2171"/>
    <cellStyle name="Обычный 2 2 3 2 5 8" xfId="4283"/>
    <cellStyle name="Обычный 2 2 3 2 6" xfId="92"/>
    <cellStyle name="Обычный 2 2 3 2 6 2" xfId="224"/>
    <cellStyle name="Обычный 2 2 3 2 6 2 2" xfId="488"/>
    <cellStyle name="Обычный 2 2 3 2 6 2 2 2" xfId="1016"/>
    <cellStyle name="Обычный 2 2 3 2 6 2 2 2 2" xfId="2072"/>
    <cellStyle name="Обычный 2 2 3 2 6 2 2 2 2 2" xfId="4184"/>
    <cellStyle name="Обычный 2 2 3 2 6 2 2 2 2 3" xfId="6296"/>
    <cellStyle name="Обычный 2 2 3 2 6 2 2 2 3" xfId="3128"/>
    <cellStyle name="Обычный 2 2 3 2 6 2 2 2 4" xfId="5240"/>
    <cellStyle name="Обычный 2 2 3 2 6 2 2 3" xfId="1544"/>
    <cellStyle name="Обычный 2 2 3 2 6 2 2 3 2" xfId="3656"/>
    <cellStyle name="Обычный 2 2 3 2 6 2 2 3 3" xfId="5768"/>
    <cellStyle name="Обычный 2 2 3 2 6 2 2 4" xfId="2600"/>
    <cellStyle name="Обычный 2 2 3 2 6 2 2 5" xfId="4712"/>
    <cellStyle name="Обычный 2 2 3 2 6 2 3" xfId="752"/>
    <cellStyle name="Обычный 2 2 3 2 6 2 3 2" xfId="1808"/>
    <cellStyle name="Обычный 2 2 3 2 6 2 3 2 2" xfId="3920"/>
    <cellStyle name="Обычный 2 2 3 2 6 2 3 2 3" xfId="6032"/>
    <cellStyle name="Обычный 2 2 3 2 6 2 3 3" xfId="2864"/>
    <cellStyle name="Обычный 2 2 3 2 6 2 3 4" xfId="4976"/>
    <cellStyle name="Обычный 2 2 3 2 6 2 4" xfId="1280"/>
    <cellStyle name="Обычный 2 2 3 2 6 2 4 2" xfId="3392"/>
    <cellStyle name="Обычный 2 2 3 2 6 2 4 3" xfId="5504"/>
    <cellStyle name="Обычный 2 2 3 2 6 2 5" xfId="2336"/>
    <cellStyle name="Обычный 2 2 3 2 6 2 6" xfId="4448"/>
    <cellStyle name="Обычный 2 2 3 2 6 3" xfId="356"/>
    <cellStyle name="Обычный 2 2 3 2 6 3 2" xfId="884"/>
    <cellStyle name="Обычный 2 2 3 2 6 3 2 2" xfId="1940"/>
    <cellStyle name="Обычный 2 2 3 2 6 3 2 2 2" xfId="4052"/>
    <cellStyle name="Обычный 2 2 3 2 6 3 2 2 3" xfId="6164"/>
    <cellStyle name="Обычный 2 2 3 2 6 3 2 3" xfId="2996"/>
    <cellStyle name="Обычный 2 2 3 2 6 3 2 4" xfId="5108"/>
    <cellStyle name="Обычный 2 2 3 2 6 3 3" xfId="1412"/>
    <cellStyle name="Обычный 2 2 3 2 6 3 3 2" xfId="3524"/>
    <cellStyle name="Обычный 2 2 3 2 6 3 3 3" xfId="5636"/>
    <cellStyle name="Обычный 2 2 3 2 6 3 4" xfId="2468"/>
    <cellStyle name="Обычный 2 2 3 2 6 3 5" xfId="4580"/>
    <cellStyle name="Обычный 2 2 3 2 6 4" xfId="620"/>
    <cellStyle name="Обычный 2 2 3 2 6 4 2" xfId="1676"/>
    <cellStyle name="Обычный 2 2 3 2 6 4 2 2" xfId="3788"/>
    <cellStyle name="Обычный 2 2 3 2 6 4 2 3" xfId="5900"/>
    <cellStyle name="Обычный 2 2 3 2 6 4 3" xfId="2732"/>
    <cellStyle name="Обычный 2 2 3 2 6 4 4" xfId="4844"/>
    <cellStyle name="Обычный 2 2 3 2 6 5" xfId="1148"/>
    <cellStyle name="Обычный 2 2 3 2 6 5 2" xfId="3260"/>
    <cellStyle name="Обычный 2 2 3 2 6 5 3" xfId="5372"/>
    <cellStyle name="Обычный 2 2 3 2 6 6" xfId="2204"/>
    <cellStyle name="Обычный 2 2 3 2 6 7" xfId="4316"/>
    <cellStyle name="Обычный 2 2 3 2 7" xfId="158"/>
    <cellStyle name="Обычный 2 2 3 2 7 2" xfId="422"/>
    <cellStyle name="Обычный 2 2 3 2 7 2 2" xfId="950"/>
    <cellStyle name="Обычный 2 2 3 2 7 2 2 2" xfId="2006"/>
    <cellStyle name="Обычный 2 2 3 2 7 2 2 2 2" xfId="4118"/>
    <cellStyle name="Обычный 2 2 3 2 7 2 2 2 3" xfId="6230"/>
    <cellStyle name="Обычный 2 2 3 2 7 2 2 3" xfId="3062"/>
    <cellStyle name="Обычный 2 2 3 2 7 2 2 4" xfId="5174"/>
    <cellStyle name="Обычный 2 2 3 2 7 2 3" xfId="1478"/>
    <cellStyle name="Обычный 2 2 3 2 7 2 3 2" xfId="3590"/>
    <cellStyle name="Обычный 2 2 3 2 7 2 3 3" xfId="5702"/>
    <cellStyle name="Обычный 2 2 3 2 7 2 4" xfId="2534"/>
    <cellStyle name="Обычный 2 2 3 2 7 2 5" xfId="4646"/>
    <cellStyle name="Обычный 2 2 3 2 7 3" xfId="686"/>
    <cellStyle name="Обычный 2 2 3 2 7 3 2" xfId="1742"/>
    <cellStyle name="Обычный 2 2 3 2 7 3 2 2" xfId="3854"/>
    <cellStyle name="Обычный 2 2 3 2 7 3 2 3" xfId="5966"/>
    <cellStyle name="Обычный 2 2 3 2 7 3 3" xfId="2798"/>
    <cellStyle name="Обычный 2 2 3 2 7 3 4" xfId="4910"/>
    <cellStyle name="Обычный 2 2 3 2 7 4" xfId="1214"/>
    <cellStyle name="Обычный 2 2 3 2 7 4 2" xfId="3326"/>
    <cellStyle name="Обычный 2 2 3 2 7 4 3" xfId="5438"/>
    <cellStyle name="Обычный 2 2 3 2 7 5" xfId="2270"/>
    <cellStyle name="Обычный 2 2 3 2 7 6" xfId="4382"/>
    <cellStyle name="Обычный 2 2 3 2 8" xfId="290"/>
    <cellStyle name="Обычный 2 2 3 2 8 2" xfId="818"/>
    <cellStyle name="Обычный 2 2 3 2 8 2 2" xfId="1874"/>
    <cellStyle name="Обычный 2 2 3 2 8 2 2 2" xfId="3986"/>
    <cellStyle name="Обычный 2 2 3 2 8 2 2 3" xfId="6098"/>
    <cellStyle name="Обычный 2 2 3 2 8 2 3" xfId="2930"/>
    <cellStyle name="Обычный 2 2 3 2 8 2 4" xfId="5042"/>
    <cellStyle name="Обычный 2 2 3 2 8 3" xfId="1346"/>
    <cellStyle name="Обычный 2 2 3 2 8 3 2" xfId="3458"/>
    <cellStyle name="Обычный 2 2 3 2 8 3 3" xfId="5570"/>
    <cellStyle name="Обычный 2 2 3 2 8 4" xfId="2402"/>
    <cellStyle name="Обычный 2 2 3 2 8 5" xfId="4514"/>
    <cellStyle name="Обычный 2 2 3 2 9" xfId="554"/>
    <cellStyle name="Обычный 2 2 3 2 9 2" xfId="1610"/>
    <cellStyle name="Обычный 2 2 3 2 9 2 2" xfId="3722"/>
    <cellStyle name="Обычный 2 2 3 2 9 2 3" xfId="5834"/>
    <cellStyle name="Обычный 2 2 3 2 9 3" xfId="2666"/>
    <cellStyle name="Обычный 2 2 3 2 9 4" xfId="4778"/>
    <cellStyle name="Обычный 2 2 3 3" xfId="37"/>
    <cellStyle name="Обычный 2 2 3 3 2" xfId="70"/>
    <cellStyle name="Обычный 2 2 3 3 2 2" xfId="136"/>
    <cellStyle name="Обычный 2 2 3 3 2 2 2" xfId="268"/>
    <cellStyle name="Обычный 2 2 3 3 2 2 2 2" xfId="532"/>
    <cellStyle name="Обычный 2 2 3 3 2 2 2 2 2" xfId="1060"/>
    <cellStyle name="Обычный 2 2 3 3 2 2 2 2 2 2" xfId="2116"/>
    <cellStyle name="Обычный 2 2 3 3 2 2 2 2 2 2 2" xfId="4228"/>
    <cellStyle name="Обычный 2 2 3 3 2 2 2 2 2 2 3" xfId="6340"/>
    <cellStyle name="Обычный 2 2 3 3 2 2 2 2 2 3" xfId="3172"/>
    <cellStyle name="Обычный 2 2 3 3 2 2 2 2 2 4" xfId="5284"/>
    <cellStyle name="Обычный 2 2 3 3 2 2 2 2 3" xfId="1588"/>
    <cellStyle name="Обычный 2 2 3 3 2 2 2 2 3 2" xfId="3700"/>
    <cellStyle name="Обычный 2 2 3 3 2 2 2 2 3 3" xfId="5812"/>
    <cellStyle name="Обычный 2 2 3 3 2 2 2 2 4" xfId="2644"/>
    <cellStyle name="Обычный 2 2 3 3 2 2 2 2 5" xfId="4756"/>
    <cellStyle name="Обычный 2 2 3 3 2 2 2 3" xfId="796"/>
    <cellStyle name="Обычный 2 2 3 3 2 2 2 3 2" xfId="1852"/>
    <cellStyle name="Обычный 2 2 3 3 2 2 2 3 2 2" xfId="3964"/>
    <cellStyle name="Обычный 2 2 3 3 2 2 2 3 2 3" xfId="6076"/>
    <cellStyle name="Обычный 2 2 3 3 2 2 2 3 3" xfId="2908"/>
    <cellStyle name="Обычный 2 2 3 3 2 2 2 3 4" xfId="5020"/>
    <cellStyle name="Обычный 2 2 3 3 2 2 2 4" xfId="1324"/>
    <cellStyle name="Обычный 2 2 3 3 2 2 2 4 2" xfId="3436"/>
    <cellStyle name="Обычный 2 2 3 3 2 2 2 4 3" xfId="5548"/>
    <cellStyle name="Обычный 2 2 3 3 2 2 2 5" xfId="2380"/>
    <cellStyle name="Обычный 2 2 3 3 2 2 2 6" xfId="4492"/>
    <cellStyle name="Обычный 2 2 3 3 2 2 3" xfId="400"/>
    <cellStyle name="Обычный 2 2 3 3 2 2 3 2" xfId="928"/>
    <cellStyle name="Обычный 2 2 3 3 2 2 3 2 2" xfId="1984"/>
    <cellStyle name="Обычный 2 2 3 3 2 2 3 2 2 2" xfId="4096"/>
    <cellStyle name="Обычный 2 2 3 3 2 2 3 2 2 3" xfId="6208"/>
    <cellStyle name="Обычный 2 2 3 3 2 2 3 2 3" xfId="3040"/>
    <cellStyle name="Обычный 2 2 3 3 2 2 3 2 4" xfId="5152"/>
    <cellStyle name="Обычный 2 2 3 3 2 2 3 3" xfId="1456"/>
    <cellStyle name="Обычный 2 2 3 3 2 2 3 3 2" xfId="3568"/>
    <cellStyle name="Обычный 2 2 3 3 2 2 3 3 3" xfId="5680"/>
    <cellStyle name="Обычный 2 2 3 3 2 2 3 4" xfId="2512"/>
    <cellStyle name="Обычный 2 2 3 3 2 2 3 5" xfId="4624"/>
    <cellStyle name="Обычный 2 2 3 3 2 2 4" xfId="664"/>
    <cellStyle name="Обычный 2 2 3 3 2 2 4 2" xfId="1720"/>
    <cellStyle name="Обычный 2 2 3 3 2 2 4 2 2" xfId="3832"/>
    <cellStyle name="Обычный 2 2 3 3 2 2 4 2 3" xfId="5944"/>
    <cellStyle name="Обычный 2 2 3 3 2 2 4 3" xfId="2776"/>
    <cellStyle name="Обычный 2 2 3 3 2 2 4 4" xfId="4888"/>
    <cellStyle name="Обычный 2 2 3 3 2 2 5" xfId="1192"/>
    <cellStyle name="Обычный 2 2 3 3 2 2 5 2" xfId="3304"/>
    <cellStyle name="Обычный 2 2 3 3 2 2 5 3" xfId="5416"/>
    <cellStyle name="Обычный 2 2 3 3 2 2 6" xfId="2248"/>
    <cellStyle name="Обычный 2 2 3 3 2 2 7" xfId="4360"/>
    <cellStyle name="Обычный 2 2 3 3 2 3" xfId="202"/>
    <cellStyle name="Обычный 2 2 3 3 2 3 2" xfId="466"/>
    <cellStyle name="Обычный 2 2 3 3 2 3 2 2" xfId="994"/>
    <cellStyle name="Обычный 2 2 3 3 2 3 2 2 2" xfId="2050"/>
    <cellStyle name="Обычный 2 2 3 3 2 3 2 2 2 2" xfId="4162"/>
    <cellStyle name="Обычный 2 2 3 3 2 3 2 2 2 3" xfId="6274"/>
    <cellStyle name="Обычный 2 2 3 3 2 3 2 2 3" xfId="3106"/>
    <cellStyle name="Обычный 2 2 3 3 2 3 2 2 4" xfId="5218"/>
    <cellStyle name="Обычный 2 2 3 3 2 3 2 3" xfId="1522"/>
    <cellStyle name="Обычный 2 2 3 3 2 3 2 3 2" xfId="3634"/>
    <cellStyle name="Обычный 2 2 3 3 2 3 2 3 3" xfId="5746"/>
    <cellStyle name="Обычный 2 2 3 3 2 3 2 4" xfId="2578"/>
    <cellStyle name="Обычный 2 2 3 3 2 3 2 5" xfId="4690"/>
    <cellStyle name="Обычный 2 2 3 3 2 3 3" xfId="730"/>
    <cellStyle name="Обычный 2 2 3 3 2 3 3 2" xfId="1786"/>
    <cellStyle name="Обычный 2 2 3 3 2 3 3 2 2" xfId="3898"/>
    <cellStyle name="Обычный 2 2 3 3 2 3 3 2 3" xfId="6010"/>
    <cellStyle name="Обычный 2 2 3 3 2 3 3 3" xfId="2842"/>
    <cellStyle name="Обычный 2 2 3 3 2 3 3 4" xfId="4954"/>
    <cellStyle name="Обычный 2 2 3 3 2 3 4" xfId="1258"/>
    <cellStyle name="Обычный 2 2 3 3 2 3 4 2" xfId="3370"/>
    <cellStyle name="Обычный 2 2 3 3 2 3 4 3" xfId="5482"/>
    <cellStyle name="Обычный 2 2 3 3 2 3 5" xfId="2314"/>
    <cellStyle name="Обычный 2 2 3 3 2 3 6" xfId="4426"/>
    <cellStyle name="Обычный 2 2 3 3 2 4" xfId="334"/>
    <cellStyle name="Обычный 2 2 3 3 2 4 2" xfId="862"/>
    <cellStyle name="Обычный 2 2 3 3 2 4 2 2" xfId="1918"/>
    <cellStyle name="Обычный 2 2 3 3 2 4 2 2 2" xfId="4030"/>
    <cellStyle name="Обычный 2 2 3 3 2 4 2 2 3" xfId="6142"/>
    <cellStyle name="Обычный 2 2 3 3 2 4 2 3" xfId="2974"/>
    <cellStyle name="Обычный 2 2 3 3 2 4 2 4" xfId="5086"/>
    <cellStyle name="Обычный 2 2 3 3 2 4 3" xfId="1390"/>
    <cellStyle name="Обычный 2 2 3 3 2 4 3 2" xfId="3502"/>
    <cellStyle name="Обычный 2 2 3 3 2 4 3 3" xfId="5614"/>
    <cellStyle name="Обычный 2 2 3 3 2 4 4" xfId="2446"/>
    <cellStyle name="Обычный 2 2 3 3 2 4 5" xfId="4558"/>
    <cellStyle name="Обычный 2 2 3 3 2 5" xfId="598"/>
    <cellStyle name="Обычный 2 2 3 3 2 5 2" xfId="1654"/>
    <cellStyle name="Обычный 2 2 3 3 2 5 2 2" xfId="3766"/>
    <cellStyle name="Обычный 2 2 3 3 2 5 2 3" xfId="5878"/>
    <cellStyle name="Обычный 2 2 3 3 2 5 3" xfId="2710"/>
    <cellStyle name="Обычный 2 2 3 3 2 5 4" xfId="4822"/>
    <cellStyle name="Обычный 2 2 3 3 2 6" xfId="1126"/>
    <cellStyle name="Обычный 2 2 3 3 2 6 2" xfId="3238"/>
    <cellStyle name="Обычный 2 2 3 3 2 6 3" xfId="5350"/>
    <cellStyle name="Обычный 2 2 3 3 2 7" xfId="2182"/>
    <cellStyle name="Обычный 2 2 3 3 2 8" xfId="4294"/>
    <cellStyle name="Обычный 2 2 3 3 3" xfId="103"/>
    <cellStyle name="Обычный 2 2 3 3 3 2" xfId="235"/>
    <cellStyle name="Обычный 2 2 3 3 3 2 2" xfId="499"/>
    <cellStyle name="Обычный 2 2 3 3 3 2 2 2" xfId="1027"/>
    <cellStyle name="Обычный 2 2 3 3 3 2 2 2 2" xfId="2083"/>
    <cellStyle name="Обычный 2 2 3 3 3 2 2 2 2 2" xfId="4195"/>
    <cellStyle name="Обычный 2 2 3 3 3 2 2 2 2 3" xfId="6307"/>
    <cellStyle name="Обычный 2 2 3 3 3 2 2 2 3" xfId="3139"/>
    <cellStyle name="Обычный 2 2 3 3 3 2 2 2 4" xfId="5251"/>
    <cellStyle name="Обычный 2 2 3 3 3 2 2 3" xfId="1555"/>
    <cellStyle name="Обычный 2 2 3 3 3 2 2 3 2" xfId="3667"/>
    <cellStyle name="Обычный 2 2 3 3 3 2 2 3 3" xfId="5779"/>
    <cellStyle name="Обычный 2 2 3 3 3 2 2 4" xfId="2611"/>
    <cellStyle name="Обычный 2 2 3 3 3 2 2 5" xfId="4723"/>
    <cellStyle name="Обычный 2 2 3 3 3 2 3" xfId="763"/>
    <cellStyle name="Обычный 2 2 3 3 3 2 3 2" xfId="1819"/>
    <cellStyle name="Обычный 2 2 3 3 3 2 3 2 2" xfId="3931"/>
    <cellStyle name="Обычный 2 2 3 3 3 2 3 2 3" xfId="6043"/>
    <cellStyle name="Обычный 2 2 3 3 3 2 3 3" xfId="2875"/>
    <cellStyle name="Обычный 2 2 3 3 3 2 3 4" xfId="4987"/>
    <cellStyle name="Обычный 2 2 3 3 3 2 4" xfId="1291"/>
    <cellStyle name="Обычный 2 2 3 3 3 2 4 2" xfId="3403"/>
    <cellStyle name="Обычный 2 2 3 3 3 2 4 3" xfId="5515"/>
    <cellStyle name="Обычный 2 2 3 3 3 2 5" xfId="2347"/>
    <cellStyle name="Обычный 2 2 3 3 3 2 6" xfId="4459"/>
    <cellStyle name="Обычный 2 2 3 3 3 3" xfId="367"/>
    <cellStyle name="Обычный 2 2 3 3 3 3 2" xfId="895"/>
    <cellStyle name="Обычный 2 2 3 3 3 3 2 2" xfId="1951"/>
    <cellStyle name="Обычный 2 2 3 3 3 3 2 2 2" xfId="4063"/>
    <cellStyle name="Обычный 2 2 3 3 3 3 2 2 3" xfId="6175"/>
    <cellStyle name="Обычный 2 2 3 3 3 3 2 3" xfId="3007"/>
    <cellStyle name="Обычный 2 2 3 3 3 3 2 4" xfId="5119"/>
    <cellStyle name="Обычный 2 2 3 3 3 3 3" xfId="1423"/>
    <cellStyle name="Обычный 2 2 3 3 3 3 3 2" xfId="3535"/>
    <cellStyle name="Обычный 2 2 3 3 3 3 3 3" xfId="5647"/>
    <cellStyle name="Обычный 2 2 3 3 3 3 4" xfId="2479"/>
    <cellStyle name="Обычный 2 2 3 3 3 3 5" xfId="4591"/>
    <cellStyle name="Обычный 2 2 3 3 3 4" xfId="631"/>
    <cellStyle name="Обычный 2 2 3 3 3 4 2" xfId="1687"/>
    <cellStyle name="Обычный 2 2 3 3 3 4 2 2" xfId="3799"/>
    <cellStyle name="Обычный 2 2 3 3 3 4 2 3" xfId="5911"/>
    <cellStyle name="Обычный 2 2 3 3 3 4 3" xfId="2743"/>
    <cellStyle name="Обычный 2 2 3 3 3 4 4" xfId="4855"/>
    <cellStyle name="Обычный 2 2 3 3 3 5" xfId="1159"/>
    <cellStyle name="Обычный 2 2 3 3 3 5 2" xfId="3271"/>
    <cellStyle name="Обычный 2 2 3 3 3 5 3" xfId="5383"/>
    <cellStyle name="Обычный 2 2 3 3 3 6" xfId="2215"/>
    <cellStyle name="Обычный 2 2 3 3 3 7" xfId="4327"/>
    <cellStyle name="Обычный 2 2 3 3 4" xfId="169"/>
    <cellStyle name="Обычный 2 2 3 3 4 2" xfId="433"/>
    <cellStyle name="Обычный 2 2 3 3 4 2 2" xfId="961"/>
    <cellStyle name="Обычный 2 2 3 3 4 2 2 2" xfId="2017"/>
    <cellStyle name="Обычный 2 2 3 3 4 2 2 2 2" xfId="4129"/>
    <cellStyle name="Обычный 2 2 3 3 4 2 2 2 3" xfId="6241"/>
    <cellStyle name="Обычный 2 2 3 3 4 2 2 3" xfId="3073"/>
    <cellStyle name="Обычный 2 2 3 3 4 2 2 4" xfId="5185"/>
    <cellStyle name="Обычный 2 2 3 3 4 2 3" xfId="1489"/>
    <cellStyle name="Обычный 2 2 3 3 4 2 3 2" xfId="3601"/>
    <cellStyle name="Обычный 2 2 3 3 4 2 3 3" xfId="5713"/>
    <cellStyle name="Обычный 2 2 3 3 4 2 4" xfId="2545"/>
    <cellStyle name="Обычный 2 2 3 3 4 2 5" xfId="4657"/>
    <cellStyle name="Обычный 2 2 3 3 4 3" xfId="697"/>
    <cellStyle name="Обычный 2 2 3 3 4 3 2" xfId="1753"/>
    <cellStyle name="Обычный 2 2 3 3 4 3 2 2" xfId="3865"/>
    <cellStyle name="Обычный 2 2 3 3 4 3 2 3" xfId="5977"/>
    <cellStyle name="Обычный 2 2 3 3 4 3 3" xfId="2809"/>
    <cellStyle name="Обычный 2 2 3 3 4 3 4" xfId="4921"/>
    <cellStyle name="Обычный 2 2 3 3 4 4" xfId="1225"/>
    <cellStyle name="Обычный 2 2 3 3 4 4 2" xfId="3337"/>
    <cellStyle name="Обычный 2 2 3 3 4 4 3" xfId="5449"/>
    <cellStyle name="Обычный 2 2 3 3 4 5" xfId="2281"/>
    <cellStyle name="Обычный 2 2 3 3 4 6" xfId="4393"/>
    <cellStyle name="Обычный 2 2 3 3 5" xfId="301"/>
    <cellStyle name="Обычный 2 2 3 3 5 2" xfId="829"/>
    <cellStyle name="Обычный 2 2 3 3 5 2 2" xfId="1885"/>
    <cellStyle name="Обычный 2 2 3 3 5 2 2 2" xfId="3997"/>
    <cellStyle name="Обычный 2 2 3 3 5 2 2 3" xfId="6109"/>
    <cellStyle name="Обычный 2 2 3 3 5 2 3" xfId="2941"/>
    <cellStyle name="Обычный 2 2 3 3 5 2 4" xfId="5053"/>
    <cellStyle name="Обычный 2 2 3 3 5 3" xfId="1357"/>
    <cellStyle name="Обычный 2 2 3 3 5 3 2" xfId="3469"/>
    <cellStyle name="Обычный 2 2 3 3 5 3 3" xfId="5581"/>
    <cellStyle name="Обычный 2 2 3 3 5 4" xfId="2413"/>
    <cellStyle name="Обычный 2 2 3 3 5 5" xfId="4525"/>
    <cellStyle name="Обычный 2 2 3 3 6" xfId="565"/>
    <cellStyle name="Обычный 2 2 3 3 6 2" xfId="1621"/>
    <cellStyle name="Обычный 2 2 3 3 6 2 2" xfId="3733"/>
    <cellStyle name="Обычный 2 2 3 3 6 2 3" xfId="5845"/>
    <cellStyle name="Обычный 2 2 3 3 6 3" xfId="2677"/>
    <cellStyle name="Обычный 2 2 3 3 6 4" xfId="4789"/>
    <cellStyle name="Обычный 2 2 3 3 7" xfId="1093"/>
    <cellStyle name="Обычный 2 2 3 3 7 2" xfId="3205"/>
    <cellStyle name="Обычный 2 2 3 3 7 3" xfId="5317"/>
    <cellStyle name="Обычный 2 2 3 3 8" xfId="2149"/>
    <cellStyle name="Обычный 2 2 3 3 9" xfId="4261"/>
    <cellStyle name="Обычный 2 2 3 4" xfId="54"/>
    <cellStyle name="Обычный 2 2 3 4 2" xfId="120"/>
    <cellStyle name="Обычный 2 2 3 4 2 2" xfId="252"/>
    <cellStyle name="Обычный 2 2 3 4 2 2 2" xfId="516"/>
    <cellStyle name="Обычный 2 2 3 4 2 2 2 2" xfId="1044"/>
    <cellStyle name="Обычный 2 2 3 4 2 2 2 2 2" xfId="2100"/>
    <cellStyle name="Обычный 2 2 3 4 2 2 2 2 2 2" xfId="4212"/>
    <cellStyle name="Обычный 2 2 3 4 2 2 2 2 2 3" xfId="6324"/>
    <cellStyle name="Обычный 2 2 3 4 2 2 2 2 3" xfId="3156"/>
    <cellStyle name="Обычный 2 2 3 4 2 2 2 2 4" xfId="5268"/>
    <cellStyle name="Обычный 2 2 3 4 2 2 2 3" xfId="1572"/>
    <cellStyle name="Обычный 2 2 3 4 2 2 2 3 2" xfId="3684"/>
    <cellStyle name="Обычный 2 2 3 4 2 2 2 3 3" xfId="5796"/>
    <cellStyle name="Обычный 2 2 3 4 2 2 2 4" xfId="2628"/>
    <cellStyle name="Обычный 2 2 3 4 2 2 2 5" xfId="4740"/>
    <cellStyle name="Обычный 2 2 3 4 2 2 3" xfId="780"/>
    <cellStyle name="Обычный 2 2 3 4 2 2 3 2" xfId="1836"/>
    <cellStyle name="Обычный 2 2 3 4 2 2 3 2 2" xfId="3948"/>
    <cellStyle name="Обычный 2 2 3 4 2 2 3 2 3" xfId="6060"/>
    <cellStyle name="Обычный 2 2 3 4 2 2 3 3" xfId="2892"/>
    <cellStyle name="Обычный 2 2 3 4 2 2 3 4" xfId="5004"/>
    <cellStyle name="Обычный 2 2 3 4 2 2 4" xfId="1308"/>
    <cellStyle name="Обычный 2 2 3 4 2 2 4 2" xfId="3420"/>
    <cellStyle name="Обычный 2 2 3 4 2 2 4 3" xfId="5532"/>
    <cellStyle name="Обычный 2 2 3 4 2 2 5" xfId="2364"/>
    <cellStyle name="Обычный 2 2 3 4 2 2 6" xfId="4476"/>
    <cellStyle name="Обычный 2 2 3 4 2 3" xfId="384"/>
    <cellStyle name="Обычный 2 2 3 4 2 3 2" xfId="912"/>
    <cellStyle name="Обычный 2 2 3 4 2 3 2 2" xfId="1968"/>
    <cellStyle name="Обычный 2 2 3 4 2 3 2 2 2" xfId="4080"/>
    <cellStyle name="Обычный 2 2 3 4 2 3 2 2 3" xfId="6192"/>
    <cellStyle name="Обычный 2 2 3 4 2 3 2 3" xfId="3024"/>
    <cellStyle name="Обычный 2 2 3 4 2 3 2 4" xfId="5136"/>
    <cellStyle name="Обычный 2 2 3 4 2 3 3" xfId="1440"/>
    <cellStyle name="Обычный 2 2 3 4 2 3 3 2" xfId="3552"/>
    <cellStyle name="Обычный 2 2 3 4 2 3 3 3" xfId="5664"/>
    <cellStyle name="Обычный 2 2 3 4 2 3 4" xfId="2496"/>
    <cellStyle name="Обычный 2 2 3 4 2 3 5" xfId="4608"/>
    <cellStyle name="Обычный 2 2 3 4 2 4" xfId="648"/>
    <cellStyle name="Обычный 2 2 3 4 2 4 2" xfId="1704"/>
    <cellStyle name="Обычный 2 2 3 4 2 4 2 2" xfId="3816"/>
    <cellStyle name="Обычный 2 2 3 4 2 4 2 3" xfId="5928"/>
    <cellStyle name="Обычный 2 2 3 4 2 4 3" xfId="2760"/>
    <cellStyle name="Обычный 2 2 3 4 2 4 4" xfId="4872"/>
    <cellStyle name="Обычный 2 2 3 4 2 5" xfId="1176"/>
    <cellStyle name="Обычный 2 2 3 4 2 5 2" xfId="3288"/>
    <cellStyle name="Обычный 2 2 3 4 2 5 3" xfId="5400"/>
    <cellStyle name="Обычный 2 2 3 4 2 6" xfId="2232"/>
    <cellStyle name="Обычный 2 2 3 4 2 7" xfId="4344"/>
    <cellStyle name="Обычный 2 2 3 4 3" xfId="186"/>
    <cellStyle name="Обычный 2 2 3 4 3 2" xfId="450"/>
    <cellStyle name="Обычный 2 2 3 4 3 2 2" xfId="978"/>
    <cellStyle name="Обычный 2 2 3 4 3 2 2 2" xfId="2034"/>
    <cellStyle name="Обычный 2 2 3 4 3 2 2 2 2" xfId="4146"/>
    <cellStyle name="Обычный 2 2 3 4 3 2 2 2 3" xfId="6258"/>
    <cellStyle name="Обычный 2 2 3 4 3 2 2 3" xfId="3090"/>
    <cellStyle name="Обычный 2 2 3 4 3 2 2 4" xfId="5202"/>
    <cellStyle name="Обычный 2 2 3 4 3 2 3" xfId="1506"/>
    <cellStyle name="Обычный 2 2 3 4 3 2 3 2" xfId="3618"/>
    <cellStyle name="Обычный 2 2 3 4 3 2 3 3" xfId="5730"/>
    <cellStyle name="Обычный 2 2 3 4 3 2 4" xfId="2562"/>
    <cellStyle name="Обычный 2 2 3 4 3 2 5" xfId="4674"/>
    <cellStyle name="Обычный 2 2 3 4 3 3" xfId="714"/>
    <cellStyle name="Обычный 2 2 3 4 3 3 2" xfId="1770"/>
    <cellStyle name="Обычный 2 2 3 4 3 3 2 2" xfId="3882"/>
    <cellStyle name="Обычный 2 2 3 4 3 3 2 3" xfId="5994"/>
    <cellStyle name="Обычный 2 2 3 4 3 3 3" xfId="2826"/>
    <cellStyle name="Обычный 2 2 3 4 3 3 4" xfId="4938"/>
    <cellStyle name="Обычный 2 2 3 4 3 4" xfId="1242"/>
    <cellStyle name="Обычный 2 2 3 4 3 4 2" xfId="3354"/>
    <cellStyle name="Обычный 2 2 3 4 3 4 3" xfId="5466"/>
    <cellStyle name="Обычный 2 2 3 4 3 5" xfId="2298"/>
    <cellStyle name="Обычный 2 2 3 4 3 6" xfId="4410"/>
    <cellStyle name="Обычный 2 2 3 4 4" xfId="318"/>
    <cellStyle name="Обычный 2 2 3 4 4 2" xfId="846"/>
    <cellStyle name="Обычный 2 2 3 4 4 2 2" xfId="1902"/>
    <cellStyle name="Обычный 2 2 3 4 4 2 2 2" xfId="4014"/>
    <cellStyle name="Обычный 2 2 3 4 4 2 2 3" xfId="6126"/>
    <cellStyle name="Обычный 2 2 3 4 4 2 3" xfId="2958"/>
    <cellStyle name="Обычный 2 2 3 4 4 2 4" xfId="5070"/>
    <cellStyle name="Обычный 2 2 3 4 4 3" xfId="1374"/>
    <cellStyle name="Обычный 2 2 3 4 4 3 2" xfId="3486"/>
    <cellStyle name="Обычный 2 2 3 4 4 3 3" xfId="5598"/>
    <cellStyle name="Обычный 2 2 3 4 4 4" xfId="2430"/>
    <cellStyle name="Обычный 2 2 3 4 4 5" xfId="4542"/>
    <cellStyle name="Обычный 2 2 3 4 5" xfId="582"/>
    <cellStyle name="Обычный 2 2 3 4 5 2" xfId="1638"/>
    <cellStyle name="Обычный 2 2 3 4 5 2 2" xfId="3750"/>
    <cellStyle name="Обычный 2 2 3 4 5 2 3" xfId="5862"/>
    <cellStyle name="Обычный 2 2 3 4 5 3" xfId="2694"/>
    <cellStyle name="Обычный 2 2 3 4 5 4" xfId="4806"/>
    <cellStyle name="Обычный 2 2 3 4 6" xfId="1110"/>
    <cellStyle name="Обычный 2 2 3 4 6 2" xfId="3222"/>
    <cellStyle name="Обычный 2 2 3 4 6 3" xfId="5334"/>
    <cellStyle name="Обычный 2 2 3 4 7" xfId="2166"/>
    <cellStyle name="Обычный 2 2 3 4 8" xfId="4278"/>
    <cellStyle name="Обычный 2 2 3 5" xfId="87"/>
    <cellStyle name="Обычный 2 2 3 5 2" xfId="219"/>
    <cellStyle name="Обычный 2 2 3 5 2 2" xfId="483"/>
    <cellStyle name="Обычный 2 2 3 5 2 2 2" xfId="1011"/>
    <cellStyle name="Обычный 2 2 3 5 2 2 2 2" xfId="2067"/>
    <cellStyle name="Обычный 2 2 3 5 2 2 2 2 2" xfId="4179"/>
    <cellStyle name="Обычный 2 2 3 5 2 2 2 2 3" xfId="6291"/>
    <cellStyle name="Обычный 2 2 3 5 2 2 2 3" xfId="3123"/>
    <cellStyle name="Обычный 2 2 3 5 2 2 2 4" xfId="5235"/>
    <cellStyle name="Обычный 2 2 3 5 2 2 3" xfId="1539"/>
    <cellStyle name="Обычный 2 2 3 5 2 2 3 2" xfId="3651"/>
    <cellStyle name="Обычный 2 2 3 5 2 2 3 3" xfId="5763"/>
    <cellStyle name="Обычный 2 2 3 5 2 2 4" xfId="2595"/>
    <cellStyle name="Обычный 2 2 3 5 2 2 5" xfId="4707"/>
    <cellStyle name="Обычный 2 2 3 5 2 3" xfId="747"/>
    <cellStyle name="Обычный 2 2 3 5 2 3 2" xfId="1803"/>
    <cellStyle name="Обычный 2 2 3 5 2 3 2 2" xfId="3915"/>
    <cellStyle name="Обычный 2 2 3 5 2 3 2 3" xfId="6027"/>
    <cellStyle name="Обычный 2 2 3 5 2 3 3" xfId="2859"/>
    <cellStyle name="Обычный 2 2 3 5 2 3 4" xfId="4971"/>
    <cellStyle name="Обычный 2 2 3 5 2 4" xfId="1275"/>
    <cellStyle name="Обычный 2 2 3 5 2 4 2" xfId="3387"/>
    <cellStyle name="Обычный 2 2 3 5 2 4 3" xfId="5499"/>
    <cellStyle name="Обычный 2 2 3 5 2 5" xfId="2331"/>
    <cellStyle name="Обычный 2 2 3 5 2 6" xfId="4443"/>
    <cellStyle name="Обычный 2 2 3 5 3" xfId="351"/>
    <cellStyle name="Обычный 2 2 3 5 3 2" xfId="879"/>
    <cellStyle name="Обычный 2 2 3 5 3 2 2" xfId="1935"/>
    <cellStyle name="Обычный 2 2 3 5 3 2 2 2" xfId="4047"/>
    <cellStyle name="Обычный 2 2 3 5 3 2 2 3" xfId="6159"/>
    <cellStyle name="Обычный 2 2 3 5 3 2 3" xfId="2991"/>
    <cellStyle name="Обычный 2 2 3 5 3 2 4" xfId="5103"/>
    <cellStyle name="Обычный 2 2 3 5 3 3" xfId="1407"/>
    <cellStyle name="Обычный 2 2 3 5 3 3 2" xfId="3519"/>
    <cellStyle name="Обычный 2 2 3 5 3 3 3" xfId="5631"/>
    <cellStyle name="Обычный 2 2 3 5 3 4" xfId="2463"/>
    <cellStyle name="Обычный 2 2 3 5 3 5" xfId="4575"/>
    <cellStyle name="Обычный 2 2 3 5 4" xfId="615"/>
    <cellStyle name="Обычный 2 2 3 5 4 2" xfId="1671"/>
    <cellStyle name="Обычный 2 2 3 5 4 2 2" xfId="3783"/>
    <cellStyle name="Обычный 2 2 3 5 4 2 3" xfId="5895"/>
    <cellStyle name="Обычный 2 2 3 5 4 3" xfId="2727"/>
    <cellStyle name="Обычный 2 2 3 5 4 4" xfId="4839"/>
    <cellStyle name="Обычный 2 2 3 5 5" xfId="1143"/>
    <cellStyle name="Обычный 2 2 3 5 5 2" xfId="3255"/>
    <cellStyle name="Обычный 2 2 3 5 5 3" xfId="5367"/>
    <cellStyle name="Обычный 2 2 3 5 6" xfId="2199"/>
    <cellStyle name="Обычный 2 2 3 5 7" xfId="4311"/>
    <cellStyle name="Обычный 2 2 3 6" xfId="153"/>
    <cellStyle name="Обычный 2 2 3 6 2" xfId="417"/>
    <cellStyle name="Обычный 2 2 3 6 2 2" xfId="945"/>
    <cellStyle name="Обычный 2 2 3 6 2 2 2" xfId="2001"/>
    <cellStyle name="Обычный 2 2 3 6 2 2 2 2" xfId="4113"/>
    <cellStyle name="Обычный 2 2 3 6 2 2 2 3" xfId="6225"/>
    <cellStyle name="Обычный 2 2 3 6 2 2 3" xfId="3057"/>
    <cellStyle name="Обычный 2 2 3 6 2 2 4" xfId="5169"/>
    <cellStyle name="Обычный 2 2 3 6 2 3" xfId="1473"/>
    <cellStyle name="Обычный 2 2 3 6 2 3 2" xfId="3585"/>
    <cellStyle name="Обычный 2 2 3 6 2 3 3" xfId="5697"/>
    <cellStyle name="Обычный 2 2 3 6 2 4" xfId="2529"/>
    <cellStyle name="Обычный 2 2 3 6 2 5" xfId="4641"/>
    <cellStyle name="Обычный 2 2 3 6 3" xfId="681"/>
    <cellStyle name="Обычный 2 2 3 6 3 2" xfId="1737"/>
    <cellStyle name="Обычный 2 2 3 6 3 2 2" xfId="3849"/>
    <cellStyle name="Обычный 2 2 3 6 3 2 3" xfId="5961"/>
    <cellStyle name="Обычный 2 2 3 6 3 3" xfId="2793"/>
    <cellStyle name="Обычный 2 2 3 6 3 4" xfId="4905"/>
    <cellStyle name="Обычный 2 2 3 6 4" xfId="1209"/>
    <cellStyle name="Обычный 2 2 3 6 4 2" xfId="3321"/>
    <cellStyle name="Обычный 2 2 3 6 4 3" xfId="5433"/>
    <cellStyle name="Обычный 2 2 3 6 5" xfId="2265"/>
    <cellStyle name="Обычный 2 2 3 6 6" xfId="4377"/>
    <cellStyle name="Обычный 2 2 3 7" xfId="285"/>
    <cellStyle name="Обычный 2 2 3 7 2" xfId="813"/>
    <cellStyle name="Обычный 2 2 3 7 2 2" xfId="1869"/>
    <cellStyle name="Обычный 2 2 3 7 2 2 2" xfId="3981"/>
    <cellStyle name="Обычный 2 2 3 7 2 2 3" xfId="6093"/>
    <cellStyle name="Обычный 2 2 3 7 2 3" xfId="2925"/>
    <cellStyle name="Обычный 2 2 3 7 2 4" xfId="5037"/>
    <cellStyle name="Обычный 2 2 3 7 3" xfId="1341"/>
    <cellStyle name="Обычный 2 2 3 7 3 2" xfId="3453"/>
    <cellStyle name="Обычный 2 2 3 7 3 3" xfId="5565"/>
    <cellStyle name="Обычный 2 2 3 7 4" xfId="2397"/>
    <cellStyle name="Обычный 2 2 3 7 5" xfId="4509"/>
    <cellStyle name="Обычный 2 2 3 8" xfId="549"/>
    <cellStyle name="Обычный 2 2 3 8 2" xfId="1605"/>
    <cellStyle name="Обычный 2 2 3 8 2 2" xfId="3717"/>
    <cellStyle name="Обычный 2 2 3 8 2 3" xfId="5829"/>
    <cellStyle name="Обычный 2 2 3 8 3" xfId="2661"/>
    <cellStyle name="Обычный 2 2 3 8 4" xfId="4773"/>
    <cellStyle name="Обычный 2 2 3 9" xfId="1077"/>
    <cellStyle name="Обычный 2 2 3 9 2" xfId="3189"/>
    <cellStyle name="Обычный 2 2 3 9 3" xfId="5301"/>
    <cellStyle name="Обычный 3" xfId="4"/>
    <cellStyle name="Обычный 3 2" xfId="11"/>
    <cellStyle name="Обычный 3 3" xfId="12"/>
    <cellStyle name="Обычный 4" xfId="1"/>
    <cellStyle name="Обычный 4 10" xfId="546"/>
    <cellStyle name="Обычный 4 10 2" xfId="1602"/>
    <cellStyle name="Обычный 4 10 2 2" xfId="3714"/>
    <cellStyle name="Обычный 4 10 2 3" xfId="5826"/>
    <cellStyle name="Обычный 4 10 3" xfId="2658"/>
    <cellStyle name="Обычный 4 10 4" xfId="4770"/>
    <cellStyle name="Обычный 4 11" xfId="1074"/>
    <cellStyle name="Обычный 4 11 2" xfId="3186"/>
    <cellStyle name="Обычный 4 11 3" xfId="5298"/>
    <cellStyle name="Обычный 4 12" xfId="2130"/>
    <cellStyle name="Обычный 4 13" xfId="4242"/>
    <cellStyle name="Обычный 4 2" xfId="13"/>
    <cellStyle name="Обычный 4 3" xfId="5"/>
    <cellStyle name="Обычный 4 3 10" xfId="4243"/>
    <cellStyle name="Обычный 4 3 2" xfId="35"/>
    <cellStyle name="Обычный 4 3 2 2" xfId="68"/>
    <cellStyle name="Обычный 4 3 2 2 2" xfId="134"/>
    <cellStyle name="Обычный 4 3 2 2 2 2" xfId="266"/>
    <cellStyle name="Обычный 4 3 2 2 2 2 2" xfId="530"/>
    <cellStyle name="Обычный 4 3 2 2 2 2 2 2" xfId="1058"/>
    <cellStyle name="Обычный 4 3 2 2 2 2 2 2 2" xfId="2114"/>
    <cellStyle name="Обычный 4 3 2 2 2 2 2 2 2 2" xfId="4226"/>
    <cellStyle name="Обычный 4 3 2 2 2 2 2 2 2 3" xfId="6338"/>
    <cellStyle name="Обычный 4 3 2 2 2 2 2 2 3" xfId="3170"/>
    <cellStyle name="Обычный 4 3 2 2 2 2 2 2 4" xfId="5282"/>
    <cellStyle name="Обычный 4 3 2 2 2 2 2 3" xfId="1586"/>
    <cellStyle name="Обычный 4 3 2 2 2 2 2 3 2" xfId="3698"/>
    <cellStyle name="Обычный 4 3 2 2 2 2 2 3 3" xfId="5810"/>
    <cellStyle name="Обычный 4 3 2 2 2 2 2 4" xfId="2642"/>
    <cellStyle name="Обычный 4 3 2 2 2 2 2 5" xfId="4754"/>
    <cellStyle name="Обычный 4 3 2 2 2 2 3" xfId="794"/>
    <cellStyle name="Обычный 4 3 2 2 2 2 3 2" xfId="1850"/>
    <cellStyle name="Обычный 4 3 2 2 2 2 3 2 2" xfId="3962"/>
    <cellStyle name="Обычный 4 3 2 2 2 2 3 2 3" xfId="6074"/>
    <cellStyle name="Обычный 4 3 2 2 2 2 3 3" xfId="2906"/>
    <cellStyle name="Обычный 4 3 2 2 2 2 3 4" xfId="5018"/>
    <cellStyle name="Обычный 4 3 2 2 2 2 4" xfId="1322"/>
    <cellStyle name="Обычный 4 3 2 2 2 2 4 2" xfId="3434"/>
    <cellStyle name="Обычный 4 3 2 2 2 2 4 3" xfId="5546"/>
    <cellStyle name="Обычный 4 3 2 2 2 2 5" xfId="2378"/>
    <cellStyle name="Обычный 4 3 2 2 2 2 6" xfId="4490"/>
    <cellStyle name="Обычный 4 3 2 2 2 3" xfId="398"/>
    <cellStyle name="Обычный 4 3 2 2 2 3 2" xfId="926"/>
    <cellStyle name="Обычный 4 3 2 2 2 3 2 2" xfId="1982"/>
    <cellStyle name="Обычный 4 3 2 2 2 3 2 2 2" xfId="4094"/>
    <cellStyle name="Обычный 4 3 2 2 2 3 2 2 3" xfId="6206"/>
    <cellStyle name="Обычный 4 3 2 2 2 3 2 3" xfId="3038"/>
    <cellStyle name="Обычный 4 3 2 2 2 3 2 4" xfId="5150"/>
    <cellStyle name="Обычный 4 3 2 2 2 3 3" xfId="1454"/>
    <cellStyle name="Обычный 4 3 2 2 2 3 3 2" xfId="3566"/>
    <cellStyle name="Обычный 4 3 2 2 2 3 3 3" xfId="5678"/>
    <cellStyle name="Обычный 4 3 2 2 2 3 4" xfId="2510"/>
    <cellStyle name="Обычный 4 3 2 2 2 3 5" xfId="4622"/>
    <cellStyle name="Обычный 4 3 2 2 2 4" xfId="662"/>
    <cellStyle name="Обычный 4 3 2 2 2 4 2" xfId="1718"/>
    <cellStyle name="Обычный 4 3 2 2 2 4 2 2" xfId="3830"/>
    <cellStyle name="Обычный 4 3 2 2 2 4 2 3" xfId="5942"/>
    <cellStyle name="Обычный 4 3 2 2 2 4 3" xfId="2774"/>
    <cellStyle name="Обычный 4 3 2 2 2 4 4" xfId="4886"/>
    <cellStyle name="Обычный 4 3 2 2 2 5" xfId="1190"/>
    <cellStyle name="Обычный 4 3 2 2 2 5 2" xfId="3302"/>
    <cellStyle name="Обычный 4 3 2 2 2 5 3" xfId="5414"/>
    <cellStyle name="Обычный 4 3 2 2 2 6" xfId="2246"/>
    <cellStyle name="Обычный 4 3 2 2 2 7" xfId="4358"/>
    <cellStyle name="Обычный 4 3 2 2 3" xfId="200"/>
    <cellStyle name="Обычный 4 3 2 2 3 2" xfId="464"/>
    <cellStyle name="Обычный 4 3 2 2 3 2 2" xfId="992"/>
    <cellStyle name="Обычный 4 3 2 2 3 2 2 2" xfId="2048"/>
    <cellStyle name="Обычный 4 3 2 2 3 2 2 2 2" xfId="4160"/>
    <cellStyle name="Обычный 4 3 2 2 3 2 2 2 3" xfId="6272"/>
    <cellStyle name="Обычный 4 3 2 2 3 2 2 3" xfId="3104"/>
    <cellStyle name="Обычный 4 3 2 2 3 2 2 4" xfId="5216"/>
    <cellStyle name="Обычный 4 3 2 2 3 2 3" xfId="1520"/>
    <cellStyle name="Обычный 4 3 2 2 3 2 3 2" xfId="3632"/>
    <cellStyle name="Обычный 4 3 2 2 3 2 3 3" xfId="5744"/>
    <cellStyle name="Обычный 4 3 2 2 3 2 4" xfId="2576"/>
    <cellStyle name="Обычный 4 3 2 2 3 2 5" xfId="4688"/>
    <cellStyle name="Обычный 4 3 2 2 3 3" xfId="728"/>
    <cellStyle name="Обычный 4 3 2 2 3 3 2" xfId="1784"/>
    <cellStyle name="Обычный 4 3 2 2 3 3 2 2" xfId="3896"/>
    <cellStyle name="Обычный 4 3 2 2 3 3 2 3" xfId="6008"/>
    <cellStyle name="Обычный 4 3 2 2 3 3 3" xfId="2840"/>
    <cellStyle name="Обычный 4 3 2 2 3 3 4" xfId="4952"/>
    <cellStyle name="Обычный 4 3 2 2 3 4" xfId="1256"/>
    <cellStyle name="Обычный 4 3 2 2 3 4 2" xfId="3368"/>
    <cellStyle name="Обычный 4 3 2 2 3 4 3" xfId="5480"/>
    <cellStyle name="Обычный 4 3 2 2 3 5" xfId="2312"/>
    <cellStyle name="Обычный 4 3 2 2 3 6" xfId="4424"/>
    <cellStyle name="Обычный 4 3 2 2 4" xfId="332"/>
    <cellStyle name="Обычный 4 3 2 2 4 2" xfId="860"/>
    <cellStyle name="Обычный 4 3 2 2 4 2 2" xfId="1916"/>
    <cellStyle name="Обычный 4 3 2 2 4 2 2 2" xfId="4028"/>
    <cellStyle name="Обычный 4 3 2 2 4 2 2 3" xfId="6140"/>
    <cellStyle name="Обычный 4 3 2 2 4 2 3" xfId="2972"/>
    <cellStyle name="Обычный 4 3 2 2 4 2 4" xfId="5084"/>
    <cellStyle name="Обычный 4 3 2 2 4 3" xfId="1388"/>
    <cellStyle name="Обычный 4 3 2 2 4 3 2" xfId="3500"/>
    <cellStyle name="Обычный 4 3 2 2 4 3 3" xfId="5612"/>
    <cellStyle name="Обычный 4 3 2 2 4 4" xfId="2444"/>
    <cellStyle name="Обычный 4 3 2 2 4 5" xfId="4556"/>
    <cellStyle name="Обычный 4 3 2 2 5" xfId="596"/>
    <cellStyle name="Обычный 4 3 2 2 5 2" xfId="1652"/>
    <cellStyle name="Обычный 4 3 2 2 5 2 2" xfId="3764"/>
    <cellStyle name="Обычный 4 3 2 2 5 2 3" xfId="5876"/>
    <cellStyle name="Обычный 4 3 2 2 5 3" xfId="2708"/>
    <cellStyle name="Обычный 4 3 2 2 5 4" xfId="4820"/>
    <cellStyle name="Обычный 4 3 2 2 6" xfId="1124"/>
    <cellStyle name="Обычный 4 3 2 2 6 2" xfId="3236"/>
    <cellStyle name="Обычный 4 3 2 2 6 3" xfId="5348"/>
    <cellStyle name="Обычный 4 3 2 2 7" xfId="2180"/>
    <cellStyle name="Обычный 4 3 2 2 8" xfId="4292"/>
    <cellStyle name="Обычный 4 3 2 3" xfId="101"/>
    <cellStyle name="Обычный 4 3 2 3 2" xfId="233"/>
    <cellStyle name="Обычный 4 3 2 3 2 2" xfId="497"/>
    <cellStyle name="Обычный 4 3 2 3 2 2 2" xfId="1025"/>
    <cellStyle name="Обычный 4 3 2 3 2 2 2 2" xfId="2081"/>
    <cellStyle name="Обычный 4 3 2 3 2 2 2 2 2" xfId="4193"/>
    <cellStyle name="Обычный 4 3 2 3 2 2 2 2 3" xfId="6305"/>
    <cellStyle name="Обычный 4 3 2 3 2 2 2 3" xfId="3137"/>
    <cellStyle name="Обычный 4 3 2 3 2 2 2 4" xfId="5249"/>
    <cellStyle name="Обычный 4 3 2 3 2 2 3" xfId="1553"/>
    <cellStyle name="Обычный 4 3 2 3 2 2 3 2" xfId="3665"/>
    <cellStyle name="Обычный 4 3 2 3 2 2 3 3" xfId="5777"/>
    <cellStyle name="Обычный 4 3 2 3 2 2 4" xfId="2609"/>
    <cellStyle name="Обычный 4 3 2 3 2 2 5" xfId="4721"/>
    <cellStyle name="Обычный 4 3 2 3 2 3" xfId="761"/>
    <cellStyle name="Обычный 4 3 2 3 2 3 2" xfId="1817"/>
    <cellStyle name="Обычный 4 3 2 3 2 3 2 2" xfId="3929"/>
    <cellStyle name="Обычный 4 3 2 3 2 3 2 3" xfId="6041"/>
    <cellStyle name="Обычный 4 3 2 3 2 3 3" xfId="2873"/>
    <cellStyle name="Обычный 4 3 2 3 2 3 4" xfId="4985"/>
    <cellStyle name="Обычный 4 3 2 3 2 4" xfId="1289"/>
    <cellStyle name="Обычный 4 3 2 3 2 4 2" xfId="3401"/>
    <cellStyle name="Обычный 4 3 2 3 2 4 3" xfId="5513"/>
    <cellStyle name="Обычный 4 3 2 3 2 5" xfId="2345"/>
    <cellStyle name="Обычный 4 3 2 3 2 6" xfId="4457"/>
    <cellStyle name="Обычный 4 3 2 3 3" xfId="365"/>
    <cellStyle name="Обычный 4 3 2 3 3 2" xfId="893"/>
    <cellStyle name="Обычный 4 3 2 3 3 2 2" xfId="1949"/>
    <cellStyle name="Обычный 4 3 2 3 3 2 2 2" xfId="4061"/>
    <cellStyle name="Обычный 4 3 2 3 3 2 2 3" xfId="6173"/>
    <cellStyle name="Обычный 4 3 2 3 3 2 3" xfId="3005"/>
    <cellStyle name="Обычный 4 3 2 3 3 2 4" xfId="5117"/>
    <cellStyle name="Обычный 4 3 2 3 3 3" xfId="1421"/>
    <cellStyle name="Обычный 4 3 2 3 3 3 2" xfId="3533"/>
    <cellStyle name="Обычный 4 3 2 3 3 3 3" xfId="5645"/>
    <cellStyle name="Обычный 4 3 2 3 3 4" xfId="2477"/>
    <cellStyle name="Обычный 4 3 2 3 3 5" xfId="4589"/>
    <cellStyle name="Обычный 4 3 2 3 4" xfId="629"/>
    <cellStyle name="Обычный 4 3 2 3 4 2" xfId="1685"/>
    <cellStyle name="Обычный 4 3 2 3 4 2 2" xfId="3797"/>
    <cellStyle name="Обычный 4 3 2 3 4 2 3" xfId="5909"/>
    <cellStyle name="Обычный 4 3 2 3 4 3" xfId="2741"/>
    <cellStyle name="Обычный 4 3 2 3 4 4" xfId="4853"/>
    <cellStyle name="Обычный 4 3 2 3 5" xfId="1157"/>
    <cellStyle name="Обычный 4 3 2 3 5 2" xfId="3269"/>
    <cellStyle name="Обычный 4 3 2 3 5 3" xfId="5381"/>
    <cellStyle name="Обычный 4 3 2 3 6" xfId="2213"/>
    <cellStyle name="Обычный 4 3 2 3 7" xfId="4325"/>
    <cellStyle name="Обычный 4 3 2 4" xfId="167"/>
    <cellStyle name="Обычный 4 3 2 4 2" xfId="431"/>
    <cellStyle name="Обычный 4 3 2 4 2 2" xfId="959"/>
    <cellStyle name="Обычный 4 3 2 4 2 2 2" xfId="2015"/>
    <cellStyle name="Обычный 4 3 2 4 2 2 2 2" xfId="4127"/>
    <cellStyle name="Обычный 4 3 2 4 2 2 2 3" xfId="6239"/>
    <cellStyle name="Обычный 4 3 2 4 2 2 3" xfId="3071"/>
    <cellStyle name="Обычный 4 3 2 4 2 2 4" xfId="5183"/>
    <cellStyle name="Обычный 4 3 2 4 2 3" xfId="1487"/>
    <cellStyle name="Обычный 4 3 2 4 2 3 2" xfId="3599"/>
    <cellStyle name="Обычный 4 3 2 4 2 3 3" xfId="5711"/>
    <cellStyle name="Обычный 4 3 2 4 2 4" xfId="2543"/>
    <cellStyle name="Обычный 4 3 2 4 2 5" xfId="4655"/>
    <cellStyle name="Обычный 4 3 2 4 3" xfId="695"/>
    <cellStyle name="Обычный 4 3 2 4 3 2" xfId="1751"/>
    <cellStyle name="Обычный 4 3 2 4 3 2 2" xfId="3863"/>
    <cellStyle name="Обычный 4 3 2 4 3 2 3" xfId="5975"/>
    <cellStyle name="Обычный 4 3 2 4 3 3" xfId="2807"/>
    <cellStyle name="Обычный 4 3 2 4 3 4" xfId="4919"/>
    <cellStyle name="Обычный 4 3 2 4 4" xfId="1223"/>
    <cellStyle name="Обычный 4 3 2 4 4 2" xfId="3335"/>
    <cellStyle name="Обычный 4 3 2 4 4 3" xfId="5447"/>
    <cellStyle name="Обычный 4 3 2 4 5" xfId="2279"/>
    <cellStyle name="Обычный 4 3 2 4 6" xfId="4391"/>
    <cellStyle name="Обычный 4 3 2 5" xfId="299"/>
    <cellStyle name="Обычный 4 3 2 5 2" xfId="827"/>
    <cellStyle name="Обычный 4 3 2 5 2 2" xfId="1883"/>
    <cellStyle name="Обычный 4 3 2 5 2 2 2" xfId="3995"/>
    <cellStyle name="Обычный 4 3 2 5 2 2 3" xfId="6107"/>
    <cellStyle name="Обычный 4 3 2 5 2 3" xfId="2939"/>
    <cellStyle name="Обычный 4 3 2 5 2 4" xfId="5051"/>
    <cellStyle name="Обычный 4 3 2 5 3" xfId="1355"/>
    <cellStyle name="Обычный 4 3 2 5 3 2" xfId="3467"/>
    <cellStyle name="Обычный 4 3 2 5 3 3" xfId="5579"/>
    <cellStyle name="Обычный 4 3 2 5 4" xfId="2411"/>
    <cellStyle name="Обычный 4 3 2 5 5" xfId="4523"/>
    <cellStyle name="Обычный 4 3 2 6" xfId="563"/>
    <cellStyle name="Обычный 4 3 2 6 2" xfId="1619"/>
    <cellStyle name="Обычный 4 3 2 6 2 2" xfId="3731"/>
    <cellStyle name="Обычный 4 3 2 6 2 3" xfId="5843"/>
    <cellStyle name="Обычный 4 3 2 6 3" xfId="2675"/>
    <cellStyle name="Обычный 4 3 2 6 4" xfId="4787"/>
    <cellStyle name="Обычный 4 3 2 7" xfId="1091"/>
    <cellStyle name="Обычный 4 3 2 7 2" xfId="3203"/>
    <cellStyle name="Обычный 4 3 2 7 3" xfId="5315"/>
    <cellStyle name="Обычный 4 3 2 8" xfId="2147"/>
    <cellStyle name="Обычный 4 3 2 9" xfId="4259"/>
    <cellStyle name="Обычный 4 3 3" xfId="52"/>
    <cellStyle name="Обычный 4 3 3 2" xfId="118"/>
    <cellStyle name="Обычный 4 3 3 2 2" xfId="250"/>
    <cellStyle name="Обычный 4 3 3 2 2 2" xfId="514"/>
    <cellStyle name="Обычный 4 3 3 2 2 2 2" xfId="1042"/>
    <cellStyle name="Обычный 4 3 3 2 2 2 2 2" xfId="2098"/>
    <cellStyle name="Обычный 4 3 3 2 2 2 2 2 2" xfId="4210"/>
    <cellStyle name="Обычный 4 3 3 2 2 2 2 2 3" xfId="6322"/>
    <cellStyle name="Обычный 4 3 3 2 2 2 2 3" xfId="3154"/>
    <cellStyle name="Обычный 4 3 3 2 2 2 2 4" xfId="5266"/>
    <cellStyle name="Обычный 4 3 3 2 2 2 3" xfId="1570"/>
    <cellStyle name="Обычный 4 3 3 2 2 2 3 2" xfId="3682"/>
    <cellStyle name="Обычный 4 3 3 2 2 2 3 3" xfId="5794"/>
    <cellStyle name="Обычный 4 3 3 2 2 2 4" xfId="2626"/>
    <cellStyle name="Обычный 4 3 3 2 2 2 5" xfId="4738"/>
    <cellStyle name="Обычный 4 3 3 2 2 3" xfId="778"/>
    <cellStyle name="Обычный 4 3 3 2 2 3 2" xfId="1834"/>
    <cellStyle name="Обычный 4 3 3 2 2 3 2 2" xfId="3946"/>
    <cellStyle name="Обычный 4 3 3 2 2 3 2 3" xfId="6058"/>
    <cellStyle name="Обычный 4 3 3 2 2 3 3" xfId="2890"/>
    <cellStyle name="Обычный 4 3 3 2 2 3 4" xfId="5002"/>
    <cellStyle name="Обычный 4 3 3 2 2 4" xfId="1306"/>
    <cellStyle name="Обычный 4 3 3 2 2 4 2" xfId="3418"/>
    <cellStyle name="Обычный 4 3 3 2 2 4 3" xfId="5530"/>
    <cellStyle name="Обычный 4 3 3 2 2 5" xfId="2362"/>
    <cellStyle name="Обычный 4 3 3 2 2 6" xfId="4474"/>
    <cellStyle name="Обычный 4 3 3 2 3" xfId="382"/>
    <cellStyle name="Обычный 4 3 3 2 3 2" xfId="910"/>
    <cellStyle name="Обычный 4 3 3 2 3 2 2" xfId="1966"/>
    <cellStyle name="Обычный 4 3 3 2 3 2 2 2" xfId="4078"/>
    <cellStyle name="Обычный 4 3 3 2 3 2 2 3" xfId="6190"/>
    <cellStyle name="Обычный 4 3 3 2 3 2 3" xfId="3022"/>
    <cellStyle name="Обычный 4 3 3 2 3 2 4" xfId="5134"/>
    <cellStyle name="Обычный 4 3 3 2 3 3" xfId="1438"/>
    <cellStyle name="Обычный 4 3 3 2 3 3 2" xfId="3550"/>
    <cellStyle name="Обычный 4 3 3 2 3 3 3" xfId="5662"/>
    <cellStyle name="Обычный 4 3 3 2 3 4" xfId="2494"/>
    <cellStyle name="Обычный 4 3 3 2 3 5" xfId="4606"/>
    <cellStyle name="Обычный 4 3 3 2 4" xfId="646"/>
    <cellStyle name="Обычный 4 3 3 2 4 2" xfId="1702"/>
    <cellStyle name="Обычный 4 3 3 2 4 2 2" xfId="3814"/>
    <cellStyle name="Обычный 4 3 3 2 4 2 3" xfId="5926"/>
    <cellStyle name="Обычный 4 3 3 2 4 3" xfId="2758"/>
    <cellStyle name="Обычный 4 3 3 2 4 4" xfId="4870"/>
    <cellStyle name="Обычный 4 3 3 2 5" xfId="1174"/>
    <cellStyle name="Обычный 4 3 3 2 5 2" xfId="3286"/>
    <cellStyle name="Обычный 4 3 3 2 5 3" xfId="5398"/>
    <cellStyle name="Обычный 4 3 3 2 6" xfId="2230"/>
    <cellStyle name="Обычный 4 3 3 2 7" xfId="4342"/>
    <cellStyle name="Обычный 4 3 3 3" xfId="184"/>
    <cellStyle name="Обычный 4 3 3 3 2" xfId="448"/>
    <cellStyle name="Обычный 4 3 3 3 2 2" xfId="976"/>
    <cellStyle name="Обычный 4 3 3 3 2 2 2" xfId="2032"/>
    <cellStyle name="Обычный 4 3 3 3 2 2 2 2" xfId="4144"/>
    <cellStyle name="Обычный 4 3 3 3 2 2 2 3" xfId="6256"/>
    <cellStyle name="Обычный 4 3 3 3 2 2 3" xfId="3088"/>
    <cellStyle name="Обычный 4 3 3 3 2 2 4" xfId="5200"/>
    <cellStyle name="Обычный 4 3 3 3 2 3" xfId="1504"/>
    <cellStyle name="Обычный 4 3 3 3 2 3 2" xfId="3616"/>
    <cellStyle name="Обычный 4 3 3 3 2 3 3" xfId="5728"/>
    <cellStyle name="Обычный 4 3 3 3 2 4" xfId="2560"/>
    <cellStyle name="Обычный 4 3 3 3 2 5" xfId="4672"/>
    <cellStyle name="Обычный 4 3 3 3 3" xfId="712"/>
    <cellStyle name="Обычный 4 3 3 3 3 2" xfId="1768"/>
    <cellStyle name="Обычный 4 3 3 3 3 2 2" xfId="3880"/>
    <cellStyle name="Обычный 4 3 3 3 3 2 3" xfId="5992"/>
    <cellStyle name="Обычный 4 3 3 3 3 3" xfId="2824"/>
    <cellStyle name="Обычный 4 3 3 3 3 4" xfId="4936"/>
    <cellStyle name="Обычный 4 3 3 3 4" xfId="1240"/>
    <cellStyle name="Обычный 4 3 3 3 4 2" xfId="3352"/>
    <cellStyle name="Обычный 4 3 3 3 4 3" xfId="5464"/>
    <cellStyle name="Обычный 4 3 3 3 5" xfId="2296"/>
    <cellStyle name="Обычный 4 3 3 3 6" xfId="4408"/>
    <cellStyle name="Обычный 4 3 3 4" xfId="316"/>
    <cellStyle name="Обычный 4 3 3 4 2" xfId="844"/>
    <cellStyle name="Обычный 4 3 3 4 2 2" xfId="1900"/>
    <cellStyle name="Обычный 4 3 3 4 2 2 2" xfId="4012"/>
    <cellStyle name="Обычный 4 3 3 4 2 2 3" xfId="6124"/>
    <cellStyle name="Обычный 4 3 3 4 2 3" xfId="2956"/>
    <cellStyle name="Обычный 4 3 3 4 2 4" xfId="5068"/>
    <cellStyle name="Обычный 4 3 3 4 3" xfId="1372"/>
    <cellStyle name="Обычный 4 3 3 4 3 2" xfId="3484"/>
    <cellStyle name="Обычный 4 3 3 4 3 3" xfId="5596"/>
    <cellStyle name="Обычный 4 3 3 4 4" xfId="2428"/>
    <cellStyle name="Обычный 4 3 3 4 5" xfId="4540"/>
    <cellStyle name="Обычный 4 3 3 5" xfId="580"/>
    <cellStyle name="Обычный 4 3 3 5 2" xfId="1636"/>
    <cellStyle name="Обычный 4 3 3 5 2 2" xfId="3748"/>
    <cellStyle name="Обычный 4 3 3 5 2 3" xfId="5860"/>
    <cellStyle name="Обычный 4 3 3 5 3" xfId="2692"/>
    <cellStyle name="Обычный 4 3 3 5 4" xfId="4804"/>
    <cellStyle name="Обычный 4 3 3 6" xfId="1108"/>
    <cellStyle name="Обычный 4 3 3 6 2" xfId="3220"/>
    <cellStyle name="Обычный 4 3 3 6 3" xfId="5332"/>
    <cellStyle name="Обычный 4 3 3 7" xfId="2164"/>
    <cellStyle name="Обычный 4 3 3 8" xfId="4276"/>
    <cellStyle name="Обычный 4 3 4" xfId="85"/>
    <cellStyle name="Обычный 4 3 4 2" xfId="217"/>
    <cellStyle name="Обычный 4 3 4 2 2" xfId="481"/>
    <cellStyle name="Обычный 4 3 4 2 2 2" xfId="1009"/>
    <cellStyle name="Обычный 4 3 4 2 2 2 2" xfId="2065"/>
    <cellStyle name="Обычный 4 3 4 2 2 2 2 2" xfId="4177"/>
    <cellStyle name="Обычный 4 3 4 2 2 2 2 3" xfId="6289"/>
    <cellStyle name="Обычный 4 3 4 2 2 2 3" xfId="3121"/>
    <cellStyle name="Обычный 4 3 4 2 2 2 4" xfId="5233"/>
    <cellStyle name="Обычный 4 3 4 2 2 3" xfId="1537"/>
    <cellStyle name="Обычный 4 3 4 2 2 3 2" xfId="3649"/>
    <cellStyle name="Обычный 4 3 4 2 2 3 3" xfId="5761"/>
    <cellStyle name="Обычный 4 3 4 2 2 4" xfId="2593"/>
    <cellStyle name="Обычный 4 3 4 2 2 5" xfId="4705"/>
    <cellStyle name="Обычный 4 3 4 2 3" xfId="745"/>
    <cellStyle name="Обычный 4 3 4 2 3 2" xfId="1801"/>
    <cellStyle name="Обычный 4 3 4 2 3 2 2" xfId="3913"/>
    <cellStyle name="Обычный 4 3 4 2 3 2 3" xfId="6025"/>
    <cellStyle name="Обычный 4 3 4 2 3 3" xfId="2857"/>
    <cellStyle name="Обычный 4 3 4 2 3 4" xfId="4969"/>
    <cellStyle name="Обычный 4 3 4 2 4" xfId="1273"/>
    <cellStyle name="Обычный 4 3 4 2 4 2" xfId="3385"/>
    <cellStyle name="Обычный 4 3 4 2 4 3" xfId="5497"/>
    <cellStyle name="Обычный 4 3 4 2 5" xfId="2329"/>
    <cellStyle name="Обычный 4 3 4 2 6" xfId="4441"/>
    <cellStyle name="Обычный 4 3 4 3" xfId="349"/>
    <cellStyle name="Обычный 4 3 4 3 2" xfId="877"/>
    <cellStyle name="Обычный 4 3 4 3 2 2" xfId="1933"/>
    <cellStyle name="Обычный 4 3 4 3 2 2 2" xfId="4045"/>
    <cellStyle name="Обычный 4 3 4 3 2 2 3" xfId="6157"/>
    <cellStyle name="Обычный 4 3 4 3 2 3" xfId="2989"/>
    <cellStyle name="Обычный 4 3 4 3 2 4" xfId="5101"/>
    <cellStyle name="Обычный 4 3 4 3 3" xfId="1405"/>
    <cellStyle name="Обычный 4 3 4 3 3 2" xfId="3517"/>
    <cellStyle name="Обычный 4 3 4 3 3 3" xfId="5629"/>
    <cellStyle name="Обычный 4 3 4 3 4" xfId="2461"/>
    <cellStyle name="Обычный 4 3 4 3 5" xfId="4573"/>
    <cellStyle name="Обычный 4 3 4 4" xfId="613"/>
    <cellStyle name="Обычный 4 3 4 4 2" xfId="1669"/>
    <cellStyle name="Обычный 4 3 4 4 2 2" xfId="3781"/>
    <cellStyle name="Обычный 4 3 4 4 2 3" xfId="5893"/>
    <cellStyle name="Обычный 4 3 4 4 3" xfId="2725"/>
    <cellStyle name="Обычный 4 3 4 4 4" xfId="4837"/>
    <cellStyle name="Обычный 4 3 4 5" xfId="1141"/>
    <cellStyle name="Обычный 4 3 4 5 2" xfId="3253"/>
    <cellStyle name="Обычный 4 3 4 5 3" xfId="5365"/>
    <cellStyle name="Обычный 4 3 4 6" xfId="2197"/>
    <cellStyle name="Обычный 4 3 4 7" xfId="4309"/>
    <cellStyle name="Обычный 4 3 5" xfId="151"/>
    <cellStyle name="Обычный 4 3 5 2" xfId="415"/>
    <cellStyle name="Обычный 4 3 5 2 2" xfId="943"/>
    <cellStyle name="Обычный 4 3 5 2 2 2" xfId="1999"/>
    <cellStyle name="Обычный 4 3 5 2 2 2 2" xfId="4111"/>
    <cellStyle name="Обычный 4 3 5 2 2 2 3" xfId="6223"/>
    <cellStyle name="Обычный 4 3 5 2 2 3" xfId="3055"/>
    <cellStyle name="Обычный 4 3 5 2 2 4" xfId="5167"/>
    <cellStyle name="Обычный 4 3 5 2 3" xfId="1471"/>
    <cellStyle name="Обычный 4 3 5 2 3 2" xfId="3583"/>
    <cellStyle name="Обычный 4 3 5 2 3 3" xfId="5695"/>
    <cellStyle name="Обычный 4 3 5 2 4" xfId="2527"/>
    <cellStyle name="Обычный 4 3 5 2 5" xfId="4639"/>
    <cellStyle name="Обычный 4 3 5 3" xfId="679"/>
    <cellStyle name="Обычный 4 3 5 3 2" xfId="1735"/>
    <cellStyle name="Обычный 4 3 5 3 2 2" xfId="3847"/>
    <cellStyle name="Обычный 4 3 5 3 2 3" xfId="5959"/>
    <cellStyle name="Обычный 4 3 5 3 3" xfId="2791"/>
    <cellStyle name="Обычный 4 3 5 3 4" xfId="4903"/>
    <cellStyle name="Обычный 4 3 5 4" xfId="1207"/>
    <cellStyle name="Обычный 4 3 5 4 2" xfId="3319"/>
    <cellStyle name="Обычный 4 3 5 4 3" xfId="5431"/>
    <cellStyle name="Обычный 4 3 5 5" xfId="2263"/>
    <cellStyle name="Обычный 4 3 5 6" xfId="4375"/>
    <cellStyle name="Обычный 4 3 6" xfId="283"/>
    <cellStyle name="Обычный 4 3 6 2" xfId="811"/>
    <cellStyle name="Обычный 4 3 6 2 2" xfId="1867"/>
    <cellStyle name="Обычный 4 3 6 2 2 2" xfId="3979"/>
    <cellStyle name="Обычный 4 3 6 2 2 3" xfId="6091"/>
    <cellStyle name="Обычный 4 3 6 2 3" xfId="2923"/>
    <cellStyle name="Обычный 4 3 6 2 4" xfId="5035"/>
    <cellStyle name="Обычный 4 3 6 3" xfId="1339"/>
    <cellStyle name="Обычный 4 3 6 3 2" xfId="3451"/>
    <cellStyle name="Обычный 4 3 6 3 3" xfId="5563"/>
    <cellStyle name="Обычный 4 3 6 4" xfId="2395"/>
    <cellStyle name="Обычный 4 3 6 5" xfId="4507"/>
    <cellStyle name="Обычный 4 3 7" xfId="547"/>
    <cellStyle name="Обычный 4 3 7 2" xfId="1603"/>
    <cellStyle name="Обычный 4 3 7 2 2" xfId="3715"/>
    <cellStyle name="Обычный 4 3 7 2 3" xfId="5827"/>
    <cellStyle name="Обычный 4 3 7 3" xfId="2659"/>
    <cellStyle name="Обычный 4 3 7 4" xfId="4771"/>
    <cellStyle name="Обычный 4 3 8" xfId="1075"/>
    <cellStyle name="Обычный 4 3 8 2" xfId="3187"/>
    <cellStyle name="Обычный 4 3 8 3" xfId="5299"/>
    <cellStyle name="Обычный 4 3 9" xfId="2131"/>
    <cellStyle name="Обычный 4 4" xfId="34"/>
    <cellStyle name="Обычный 4 4 2" xfId="67"/>
    <cellStyle name="Обычный 4 4 2 2" xfId="133"/>
    <cellStyle name="Обычный 4 4 2 2 2" xfId="265"/>
    <cellStyle name="Обычный 4 4 2 2 2 2" xfId="529"/>
    <cellStyle name="Обычный 4 4 2 2 2 2 2" xfId="1057"/>
    <cellStyle name="Обычный 4 4 2 2 2 2 2 2" xfId="2113"/>
    <cellStyle name="Обычный 4 4 2 2 2 2 2 2 2" xfId="4225"/>
    <cellStyle name="Обычный 4 4 2 2 2 2 2 2 3" xfId="6337"/>
    <cellStyle name="Обычный 4 4 2 2 2 2 2 3" xfId="3169"/>
    <cellStyle name="Обычный 4 4 2 2 2 2 2 4" xfId="5281"/>
    <cellStyle name="Обычный 4 4 2 2 2 2 3" xfId="1585"/>
    <cellStyle name="Обычный 4 4 2 2 2 2 3 2" xfId="3697"/>
    <cellStyle name="Обычный 4 4 2 2 2 2 3 3" xfId="5809"/>
    <cellStyle name="Обычный 4 4 2 2 2 2 4" xfId="2641"/>
    <cellStyle name="Обычный 4 4 2 2 2 2 5" xfId="4753"/>
    <cellStyle name="Обычный 4 4 2 2 2 3" xfId="793"/>
    <cellStyle name="Обычный 4 4 2 2 2 3 2" xfId="1849"/>
    <cellStyle name="Обычный 4 4 2 2 2 3 2 2" xfId="3961"/>
    <cellStyle name="Обычный 4 4 2 2 2 3 2 3" xfId="6073"/>
    <cellStyle name="Обычный 4 4 2 2 2 3 3" xfId="2905"/>
    <cellStyle name="Обычный 4 4 2 2 2 3 4" xfId="5017"/>
    <cellStyle name="Обычный 4 4 2 2 2 4" xfId="1321"/>
    <cellStyle name="Обычный 4 4 2 2 2 4 2" xfId="3433"/>
    <cellStyle name="Обычный 4 4 2 2 2 4 3" xfId="5545"/>
    <cellStyle name="Обычный 4 4 2 2 2 5" xfId="2377"/>
    <cellStyle name="Обычный 4 4 2 2 2 6" xfId="4489"/>
    <cellStyle name="Обычный 4 4 2 2 3" xfId="397"/>
    <cellStyle name="Обычный 4 4 2 2 3 2" xfId="925"/>
    <cellStyle name="Обычный 4 4 2 2 3 2 2" xfId="1981"/>
    <cellStyle name="Обычный 4 4 2 2 3 2 2 2" xfId="4093"/>
    <cellStyle name="Обычный 4 4 2 2 3 2 2 3" xfId="6205"/>
    <cellStyle name="Обычный 4 4 2 2 3 2 3" xfId="3037"/>
    <cellStyle name="Обычный 4 4 2 2 3 2 4" xfId="5149"/>
    <cellStyle name="Обычный 4 4 2 2 3 3" xfId="1453"/>
    <cellStyle name="Обычный 4 4 2 2 3 3 2" xfId="3565"/>
    <cellStyle name="Обычный 4 4 2 2 3 3 3" xfId="5677"/>
    <cellStyle name="Обычный 4 4 2 2 3 4" xfId="2509"/>
    <cellStyle name="Обычный 4 4 2 2 3 5" xfId="4621"/>
    <cellStyle name="Обычный 4 4 2 2 4" xfId="661"/>
    <cellStyle name="Обычный 4 4 2 2 4 2" xfId="1717"/>
    <cellStyle name="Обычный 4 4 2 2 4 2 2" xfId="3829"/>
    <cellStyle name="Обычный 4 4 2 2 4 2 3" xfId="5941"/>
    <cellStyle name="Обычный 4 4 2 2 4 3" xfId="2773"/>
    <cellStyle name="Обычный 4 4 2 2 4 4" xfId="4885"/>
    <cellStyle name="Обычный 4 4 2 2 5" xfId="1189"/>
    <cellStyle name="Обычный 4 4 2 2 5 2" xfId="3301"/>
    <cellStyle name="Обычный 4 4 2 2 5 3" xfId="5413"/>
    <cellStyle name="Обычный 4 4 2 2 6" xfId="2245"/>
    <cellStyle name="Обычный 4 4 2 2 7" xfId="4357"/>
    <cellStyle name="Обычный 4 4 2 3" xfId="199"/>
    <cellStyle name="Обычный 4 4 2 3 2" xfId="463"/>
    <cellStyle name="Обычный 4 4 2 3 2 2" xfId="991"/>
    <cellStyle name="Обычный 4 4 2 3 2 2 2" xfId="2047"/>
    <cellStyle name="Обычный 4 4 2 3 2 2 2 2" xfId="4159"/>
    <cellStyle name="Обычный 4 4 2 3 2 2 2 3" xfId="6271"/>
    <cellStyle name="Обычный 4 4 2 3 2 2 3" xfId="3103"/>
    <cellStyle name="Обычный 4 4 2 3 2 2 4" xfId="5215"/>
    <cellStyle name="Обычный 4 4 2 3 2 3" xfId="1519"/>
    <cellStyle name="Обычный 4 4 2 3 2 3 2" xfId="3631"/>
    <cellStyle name="Обычный 4 4 2 3 2 3 3" xfId="5743"/>
    <cellStyle name="Обычный 4 4 2 3 2 4" xfId="2575"/>
    <cellStyle name="Обычный 4 4 2 3 2 5" xfId="4687"/>
    <cellStyle name="Обычный 4 4 2 3 3" xfId="727"/>
    <cellStyle name="Обычный 4 4 2 3 3 2" xfId="1783"/>
    <cellStyle name="Обычный 4 4 2 3 3 2 2" xfId="3895"/>
    <cellStyle name="Обычный 4 4 2 3 3 2 3" xfId="6007"/>
    <cellStyle name="Обычный 4 4 2 3 3 3" xfId="2839"/>
    <cellStyle name="Обычный 4 4 2 3 3 4" xfId="4951"/>
    <cellStyle name="Обычный 4 4 2 3 4" xfId="1255"/>
    <cellStyle name="Обычный 4 4 2 3 4 2" xfId="3367"/>
    <cellStyle name="Обычный 4 4 2 3 4 3" xfId="5479"/>
    <cellStyle name="Обычный 4 4 2 3 5" xfId="2311"/>
    <cellStyle name="Обычный 4 4 2 3 6" xfId="4423"/>
    <cellStyle name="Обычный 4 4 2 4" xfId="331"/>
    <cellStyle name="Обычный 4 4 2 4 2" xfId="859"/>
    <cellStyle name="Обычный 4 4 2 4 2 2" xfId="1915"/>
    <cellStyle name="Обычный 4 4 2 4 2 2 2" xfId="4027"/>
    <cellStyle name="Обычный 4 4 2 4 2 2 3" xfId="6139"/>
    <cellStyle name="Обычный 4 4 2 4 2 3" xfId="2971"/>
    <cellStyle name="Обычный 4 4 2 4 2 4" xfId="5083"/>
    <cellStyle name="Обычный 4 4 2 4 3" xfId="1387"/>
    <cellStyle name="Обычный 4 4 2 4 3 2" xfId="3499"/>
    <cellStyle name="Обычный 4 4 2 4 3 3" xfId="5611"/>
    <cellStyle name="Обычный 4 4 2 4 4" xfId="2443"/>
    <cellStyle name="Обычный 4 4 2 4 5" xfId="4555"/>
    <cellStyle name="Обычный 4 4 2 5" xfId="595"/>
    <cellStyle name="Обычный 4 4 2 5 2" xfId="1651"/>
    <cellStyle name="Обычный 4 4 2 5 2 2" xfId="3763"/>
    <cellStyle name="Обычный 4 4 2 5 2 3" xfId="5875"/>
    <cellStyle name="Обычный 4 4 2 5 3" xfId="2707"/>
    <cellStyle name="Обычный 4 4 2 5 4" xfId="4819"/>
    <cellStyle name="Обычный 4 4 2 6" xfId="1123"/>
    <cellStyle name="Обычный 4 4 2 6 2" xfId="3235"/>
    <cellStyle name="Обычный 4 4 2 6 3" xfId="5347"/>
    <cellStyle name="Обычный 4 4 2 7" xfId="2179"/>
    <cellStyle name="Обычный 4 4 2 8" xfId="4291"/>
    <cellStyle name="Обычный 4 4 3" xfId="100"/>
    <cellStyle name="Обычный 4 4 3 2" xfId="232"/>
    <cellStyle name="Обычный 4 4 3 2 2" xfId="496"/>
    <cellStyle name="Обычный 4 4 3 2 2 2" xfId="1024"/>
    <cellStyle name="Обычный 4 4 3 2 2 2 2" xfId="2080"/>
    <cellStyle name="Обычный 4 4 3 2 2 2 2 2" xfId="4192"/>
    <cellStyle name="Обычный 4 4 3 2 2 2 2 3" xfId="6304"/>
    <cellStyle name="Обычный 4 4 3 2 2 2 3" xfId="3136"/>
    <cellStyle name="Обычный 4 4 3 2 2 2 4" xfId="5248"/>
    <cellStyle name="Обычный 4 4 3 2 2 3" xfId="1552"/>
    <cellStyle name="Обычный 4 4 3 2 2 3 2" xfId="3664"/>
    <cellStyle name="Обычный 4 4 3 2 2 3 3" xfId="5776"/>
    <cellStyle name="Обычный 4 4 3 2 2 4" xfId="2608"/>
    <cellStyle name="Обычный 4 4 3 2 2 5" xfId="4720"/>
    <cellStyle name="Обычный 4 4 3 2 3" xfId="760"/>
    <cellStyle name="Обычный 4 4 3 2 3 2" xfId="1816"/>
    <cellStyle name="Обычный 4 4 3 2 3 2 2" xfId="3928"/>
    <cellStyle name="Обычный 4 4 3 2 3 2 3" xfId="6040"/>
    <cellStyle name="Обычный 4 4 3 2 3 3" xfId="2872"/>
    <cellStyle name="Обычный 4 4 3 2 3 4" xfId="4984"/>
    <cellStyle name="Обычный 4 4 3 2 4" xfId="1288"/>
    <cellStyle name="Обычный 4 4 3 2 4 2" xfId="3400"/>
    <cellStyle name="Обычный 4 4 3 2 4 3" xfId="5512"/>
    <cellStyle name="Обычный 4 4 3 2 5" xfId="2344"/>
    <cellStyle name="Обычный 4 4 3 2 6" xfId="4456"/>
    <cellStyle name="Обычный 4 4 3 3" xfId="364"/>
    <cellStyle name="Обычный 4 4 3 3 2" xfId="892"/>
    <cellStyle name="Обычный 4 4 3 3 2 2" xfId="1948"/>
    <cellStyle name="Обычный 4 4 3 3 2 2 2" xfId="4060"/>
    <cellStyle name="Обычный 4 4 3 3 2 2 3" xfId="6172"/>
    <cellStyle name="Обычный 4 4 3 3 2 3" xfId="3004"/>
    <cellStyle name="Обычный 4 4 3 3 2 4" xfId="5116"/>
    <cellStyle name="Обычный 4 4 3 3 3" xfId="1420"/>
    <cellStyle name="Обычный 4 4 3 3 3 2" xfId="3532"/>
    <cellStyle name="Обычный 4 4 3 3 3 3" xfId="5644"/>
    <cellStyle name="Обычный 4 4 3 3 4" xfId="2476"/>
    <cellStyle name="Обычный 4 4 3 3 5" xfId="4588"/>
    <cellStyle name="Обычный 4 4 3 4" xfId="628"/>
    <cellStyle name="Обычный 4 4 3 4 2" xfId="1684"/>
    <cellStyle name="Обычный 4 4 3 4 2 2" xfId="3796"/>
    <cellStyle name="Обычный 4 4 3 4 2 3" xfId="5908"/>
    <cellStyle name="Обычный 4 4 3 4 3" xfId="2740"/>
    <cellStyle name="Обычный 4 4 3 4 4" xfId="4852"/>
    <cellStyle name="Обычный 4 4 3 5" xfId="1156"/>
    <cellStyle name="Обычный 4 4 3 5 2" xfId="3268"/>
    <cellStyle name="Обычный 4 4 3 5 3" xfId="5380"/>
    <cellStyle name="Обычный 4 4 3 6" xfId="2212"/>
    <cellStyle name="Обычный 4 4 3 7" xfId="4324"/>
    <cellStyle name="Обычный 4 4 4" xfId="166"/>
    <cellStyle name="Обычный 4 4 4 2" xfId="430"/>
    <cellStyle name="Обычный 4 4 4 2 2" xfId="958"/>
    <cellStyle name="Обычный 4 4 4 2 2 2" xfId="2014"/>
    <cellStyle name="Обычный 4 4 4 2 2 2 2" xfId="4126"/>
    <cellStyle name="Обычный 4 4 4 2 2 2 3" xfId="6238"/>
    <cellStyle name="Обычный 4 4 4 2 2 3" xfId="3070"/>
    <cellStyle name="Обычный 4 4 4 2 2 4" xfId="5182"/>
    <cellStyle name="Обычный 4 4 4 2 3" xfId="1486"/>
    <cellStyle name="Обычный 4 4 4 2 3 2" xfId="3598"/>
    <cellStyle name="Обычный 4 4 4 2 3 3" xfId="5710"/>
    <cellStyle name="Обычный 4 4 4 2 4" xfId="2542"/>
    <cellStyle name="Обычный 4 4 4 2 5" xfId="4654"/>
    <cellStyle name="Обычный 4 4 4 3" xfId="694"/>
    <cellStyle name="Обычный 4 4 4 3 2" xfId="1750"/>
    <cellStyle name="Обычный 4 4 4 3 2 2" xfId="3862"/>
    <cellStyle name="Обычный 4 4 4 3 2 3" xfId="5974"/>
    <cellStyle name="Обычный 4 4 4 3 3" xfId="2806"/>
    <cellStyle name="Обычный 4 4 4 3 4" xfId="4918"/>
    <cellStyle name="Обычный 4 4 4 4" xfId="1222"/>
    <cellStyle name="Обычный 4 4 4 4 2" xfId="3334"/>
    <cellStyle name="Обычный 4 4 4 4 3" xfId="5446"/>
    <cellStyle name="Обычный 4 4 4 5" xfId="2278"/>
    <cellStyle name="Обычный 4 4 4 6" xfId="4390"/>
    <cellStyle name="Обычный 4 4 5" xfId="298"/>
    <cellStyle name="Обычный 4 4 5 2" xfId="826"/>
    <cellStyle name="Обычный 4 4 5 2 2" xfId="1882"/>
    <cellStyle name="Обычный 4 4 5 2 2 2" xfId="3994"/>
    <cellStyle name="Обычный 4 4 5 2 2 3" xfId="6106"/>
    <cellStyle name="Обычный 4 4 5 2 3" xfId="2938"/>
    <cellStyle name="Обычный 4 4 5 2 4" xfId="5050"/>
    <cellStyle name="Обычный 4 4 5 3" xfId="1354"/>
    <cellStyle name="Обычный 4 4 5 3 2" xfId="3466"/>
    <cellStyle name="Обычный 4 4 5 3 3" xfId="5578"/>
    <cellStyle name="Обычный 4 4 5 4" xfId="2410"/>
    <cellStyle name="Обычный 4 4 5 5" xfId="4522"/>
    <cellStyle name="Обычный 4 4 6" xfId="562"/>
    <cellStyle name="Обычный 4 4 6 2" xfId="1618"/>
    <cellStyle name="Обычный 4 4 6 2 2" xfId="3730"/>
    <cellStyle name="Обычный 4 4 6 2 3" xfId="5842"/>
    <cellStyle name="Обычный 4 4 6 3" xfId="2674"/>
    <cellStyle name="Обычный 4 4 6 4" xfId="4786"/>
    <cellStyle name="Обычный 4 4 7" xfId="1090"/>
    <cellStyle name="Обычный 4 4 7 2" xfId="3202"/>
    <cellStyle name="Обычный 4 4 7 3" xfId="5314"/>
    <cellStyle name="Обычный 4 4 8" xfId="2146"/>
    <cellStyle name="Обычный 4 4 9" xfId="4258"/>
    <cellStyle name="Обычный 4 5" xfId="51"/>
    <cellStyle name="Обычный 4 5 2" xfId="117"/>
    <cellStyle name="Обычный 4 5 2 2" xfId="249"/>
    <cellStyle name="Обычный 4 5 2 2 2" xfId="513"/>
    <cellStyle name="Обычный 4 5 2 2 2 2" xfId="1041"/>
    <cellStyle name="Обычный 4 5 2 2 2 2 2" xfId="2097"/>
    <cellStyle name="Обычный 4 5 2 2 2 2 2 2" xfId="4209"/>
    <cellStyle name="Обычный 4 5 2 2 2 2 2 3" xfId="6321"/>
    <cellStyle name="Обычный 4 5 2 2 2 2 3" xfId="3153"/>
    <cellStyle name="Обычный 4 5 2 2 2 2 4" xfId="5265"/>
    <cellStyle name="Обычный 4 5 2 2 2 3" xfId="1569"/>
    <cellStyle name="Обычный 4 5 2 2 2 3 2" xfId="3681"/>
    <cellStyle name="Обычный 4 5 2 2 2 3 3" xfId="5793"/>
    <cellStyle name="Обычный 4 5 2 2 2 4" xfId="2625"/>
    <cellStyle name="Обычный 4 5 2 2 2 5" xfId="4737"/>
    <cellStyle name="Обычный 4 5 2 2 3" xfId="777"/>
    <cellStyle name="Обычный 4 5 2 2 3 2" xfId="1833"/>
    <cellStyle name="Обычный 4 5 2 2 3 2 2" xfId="3945"/>
    <cellStyle name="Обычный 4 5 2 2 3 2 3" xfId="6057"/>
    <cellStyle name="Обычный 4 5 2 2 3 3" xfId="2889"/>
    <cellStyle name="Обычный 4 5 2 2 3 4" xfId="5001"/>
    <cellStyle name="Обычный 4 5 2 2 4" xfId="1305"/>
    <cellStyle name="Обычный 4 5 2 2 4 2" xfId="3417"/>
    <cellStyle name="Обычный 4 5 2 2 4 3" xfId="5529"/>
    <cellStyle name="Обычный 4 5 2 2 5" xfId="2361"/>
    <cellStyle name="Обычный 4 5 2 2 6" xfId="4473"/>
    <cellStyle name="Обычный 4 5 2 3" xfId="381"/>
    <cellStyle name="Обычный 4 5 2 3 2" xfId="909"/>
    <cellStyle name="Обычный 4 5 2 3 2 2" xfId="1965"/>
    <cellStyle name="Обычный 4 5 2 3 2 2 2" xfId="4077"/>
    <cellStyle name="Обычный 4 5 2 3 2 2 3" xfId="6189"/>
    <cellStyle name="Обычный 4 5 2 3 2 3" xfId="3021"/>
    <cellStyle name="Обычный 4 5 2 3 2 4" xfId="5133"/>
    <cellStyle name="Обычный 4 5 2 3 3" xfId="1437"/>
    <cellStyle name="Обычный 4 5 2 3 3 2" xfId="3549"/>
    <cellStyle name="Обычный 4 5 2 3 3 3" xfId="5661"/>
    <cellStyle name="Обычный 4 5 2 3 4" xfId="2493"/>
    <cellStyle name="Обычный 4 5 2 3 5" xfId="4605"/>
    <cellStyle name="Обычный 4 5 2 4" xfId="645"/>
    <cellStyle name="Обычный 4 5 2 4 2" xfId="1701"/>
    <cellStyle name="Обычный 4 5 2 4 2 2" xfId="3813"/>
    <cellStyle name="Обычный 4 5 2 4 2 3" xfId="5925"/>
    <cellStyle name="Обычный 4 5 2 4 3" xfId="2757"/>
    <cellStyle name="Обычный 4 5 2 4 4" xfId="4869"/>
    <cellStyle name="Обычный 4 5 2 5" xfId="1173"/>
    <cellStyle name="Обычный 4 5 2 5 2" xfId="3285"/>
    <cellStyle name="Обычный 4 5 2 5 3" xfId="5397"/>
    <cellStyle name="Обычный 4 5 2 6" xfId="2229"/>
    <cellStyle name="Обычный 4 5 2 7" xfId="4341"/>
    <cellStyle name="Обычный 4 5 3" xfId="183"/>
    <cellStyle name="Обычный 4 5 3 2" xfId="447"/>
    <cellStyle name="Обычный 4 5 3 2 2" xfId="975"/>
    <cellStyle name="Обычный 4 5 3 2 2 2" xfId="2031"/>
    <cellStyle name="Обычный 4 5 3 2 2 2 2" xfId="4143"/>
    <cellStyle name="Обычный 4 5 3 2 2 2 3" xfId="6255"/>
    <cellStyle name="Обычный 4 5 3 2 2 3" xfId="3087"/>
    <cellStyle name="Обычный 4 5 3 2 2 4" xfId="5199"/>
    <cellStyle name="Обычный 4 5 3 2 3" xfId="1503"/>
    <cellStyle name="Обычный 4 5 3 2 3 2" xfId="3615"/>
    <cellStyle name="Обычный 4 5 3 2 3 3" xfId="5727"/>
    <cellStyle name="Обычный 4 5 3 2 4" xfId="2559"/>
    <cellStyle name="Обычный 4 5 3 2 5" xfId="4671"/>
    <cellStyle name="Обычный 4 5 3 3" xfId="711"/>
    <cellStyle name="Обычный 4 5 3 3 2" xfId="1767"/>
    <cellStyle name="Обычный 4 5 3 3 2 2" xfId="3879"/>
    <cellStyle name="Обычный 4 5 3 3 2 3" xfId="5991"/>
    <cellStyle name="Обычный 4 5 3 3 3" xfId="2823"/>
    <cellStyle name="Обычный 4 5 3 3 4" xfId="4935"/>
    <cellStyle name="Обычный 4 5 3 4" xfId="1239"/>
    <cellStyle name="Обычный 4 5 3 4 2" xfId="3351"/>
    <cellStyle name="Обычный 4 5 3 4 3" xfId="5463"/>
    <cellStyle name="Обычный 4 5 3 5" xfId="2295"/>
    <cellStyle name="Обычный 4 5 3 6" xfId="4407"/>
    <cellStyle name="Обычный 4 5 4" xfId="315"/>
    <cellStyle name="Обычный 4 5 4 2" xfId="843"/>
    <cellStyle name="Обычный 4 5 4 2 2" xfId="1899"/>
    <cellStyle name="Обычный 4 5 4 2 2 2" xfId="4011"/>
    <cellStyle name="Обычный 4 5 4 2 2 3" xfId="6123"/>
    <cellStyle name="Обычный 4 5 4 2 3" xfId="2955"/>
    <cellStyle name="Обычный 4 5 4 2 4" xfId="5067"/>
    <cellStyle name="Обычный 4 5 4 3" xfId="1371"/>
    <cellStyle name="Обычный 4 5 4 3 2" xfId="3483"/>
    <cellStyle name="Обычный 4 5 4 3 3" xfId="5595"/>
    <cellStyle name="Обычный 4 5 4 4" xfId="2427"/>
    <cellStyle name="Обычный 4 5 4 5" xfId="4539"/>
    <cellStyle name="Обычный 4 5 5" xfId="579"/>
    <cellStyle name="Обычный 4 5 5 2" xfId="1635"/>
    <cellStyle name="Обычный 4 5 5 2 2" xfId="3747"/>
    <cellStyle name="Обычный 4 5 5 2 3" xfId="5859"/>
    <cellStyle name="Обычный 4 5 5 3" xfId="2691"/>
    <cellStyle name="Обычный 4 5 5 4" xfId="4803"/>
    <cellStyle name="Обычный 4 5 6" xfId="1107"/>
    <cellStyle name="Обычный 4 5 6 2" xfId="3219"/>
    <cellStyle name="Обычный 4 5 6 3" xfId="5331"/>
    <cellStyle name="Обычный 4 5 7" xfId="2163"/>
    <cellStyle name="Обычный 4 5 8" xfId="4275"/>
    <cellStyle name="Обычный 4 6" xfId="50"/>
    <cellStyle name="Обычный 4 6 2" xfId="83"/>
    <cellStyle name="Обычный 4 6 2 2" xfId="149"/>
    <cellStyle name="Обычный 4 6 2 2 2" xfId="281"/>
    <cellStyle name="Обычный 4 6 2 2 2 2" xfId="545"/>
    <cellStyle name="Обычный 4 6 2 2 2 2 2" xfId="1073"/>
    <cellStyle name="Обычный 4 6 2 2 2 2 2 2" xfId="2129"/>
    <cellStyle name="Обычный 4 6 2 2 2 2 2 2 2" xfId="4241"/>
    <cellStyle name="Обычный 4 6 2 2 2 2 2 2 3" xfId="6353"/>
    <cellStyle name="Обычный 4 6 2 2 2 2 2 3" xfId="3185"/>
    <cellStyle name="Обычный 4 6 2 2 2 2 2 4" xfId="5297"/>
    <cellStyle name="Обычный 4 6 2 2 2 2 3" xfId="1601"/>
    <cellStyle name="Обычный 4 6 2 2 2 2 3 2" xfId="3713"/>
    <cellStyle name="Обычный 4 6 2 2 2 2 3 3" xfId="5825"/>
    <cellStyle name="Обычный 4 6 2 2 2 2 4" xfId="2657"/>
    <cellStyle name="Обычный 4 6 2 2 2 2 5" xfId="4769"/>
    <cellStyle name="Обычный 4 6 2 2 2 3" xfId="809"/>
    <cellStyle name="Обычный 4 6 2 2 2 3 2" xfId="1865"/>
    <cellStyle name="Обычный 4 6 2 2 2 3 2 2" xfId="3977"/>
    <cellStyle name="Обычный 4 6 2 2 2 3 2 3" xfId="6089"/>
    <cellStyle name="Обычный 4 6 2 2 2 3 3" xfId="2921"/>
    <cellStyle name="Обычный 4 6 2 2 2 3 4" xfId="5033"/>
    <cellStyle name="Обычный 4 6 2 2 2 4" xfId="1337"/>
    <cellStyle name="Обычный 4 6 2 2 2 4 2" xfId="3449"/>
    <cellStyle name="Обычный 4 6 2 2 2 4 3" xfId="5561"/>
    <cellStyle name="Обычный 4 6 2 2 2 5" xfId="2393"/>
    <cellStyle name="Обычный 4 6 2 2 2 6" xfId="4505"/>
    <cellStyle name="Обычный 4 6 2 2 3" xfId="413"/>
    <cellStyle name="Обычный 4 6 2 2 3 2" xfId="941"/>
    <cellStyle name="Обычный 4 6 2 2 3 2 2" xfId="1997"/>
    <cellStyle name="Обычный 4 6 2 2 3 2 2 2" xfId="4109"/>
    <cellStyle name="Обычный 4 6 2 2 3 2 2 3" xfId="6221"/>
    <cellStyle name="Обычный 4 6 2 2 3 2 3" xfId="3053"/>
    <cellStyle name="Обычный 4 6 2 2 3 2 4" xfId="5165"/>
    <cellStyle name="Обычный 4 6 2 2 3 3" xfId="1469"/>
    <cellStyle name="Обычный 4 6 2 2 3 3 2" xfId="3581"/>
    <cellStyle name="Обычный 4 6 2 2 3 3 3" xfId="5693"/>
    <cellStyle name="Обычный 4 6 2 2 3 4" xfId="2525"/>
    <cellStyle name="Обычный 4 6 2 2 3 5" xfId="4637"/>
    <cellStyle name="Обычный 4 6 2 2 4" xfId="677"/>
    <cellStyle name="Обычный 4 6 2 2 4 2" xfId="1733"/>
    <cellStyle name="Обычный 4 6 2 2 4 2 2" xfId="3845"/>
    <cellStyle name="Обычный 4 6 2 2 4 2 3" xfId="5957"/>
    <cellStyle name="Обычный 4 6 2 2 4 3" xfId="2789"/>
    <cellStyle name="Обычный 4 6 2 2 4 4" xfId="4901"/>
    <cellStyle name="Обычный 4 6 2 2 5" xfId="1205"/>
    <cellStyle name="Обычный 4 6 2 2 5 2" xfId="3317"/>
    <cellStyle name="Обычный 4 6 2 2 5 3" xfId="5429"/>
    <cellStyle name="Обычный 4 6 2 2 6" xfId="2261"/>
    <cellStyle name="Обычный 4 6 2 2 7" xfId="4373"/>
    <cellStyle name="Обычный 4 6 2 3" xfId="215"/>
    <cellStyle name="Обычный 4 6 2 3 2" xfId="479"/>
    <cellStyle name="Обычный 4 6 2 3 2 2" xfId="1007"/>
    <cellStyle name="Обычный 4 6 2 3 2 2 2" xfId="2063"/>
    <cellStyle name="Обычный 4 6 2 3 2 2 2 2" xfId="4175"/>
    <cellStyle name="Обычный 4 6 2 3 2 2 2 3" xfId="6287"/>
    <cellStyle name="Обычный 4 6 2 3 2 2 3" xfId="3119"/>
    <cellStyle name="Обычный 4 6 2 3 2 2 4" xfId="5231"/>
    <cellStyle name="Обычный 4 6 2 3 2 3" xfId="1535"/>
    <cellStyle name="Обычный 4 6 2 3 2 3 2" xfId="3647"/>
    <cellStyle name="Обычный 4 6 2 3 2 3 3" xfId="5759"/>
    <cellStyle name="Обычный 4 6 2 3 2 4" xfId="2591"/>
    <cellStyle name="Обычный 4 6 2 3 2 5" xfId="4703"/>
    <cellStyle name="Обычный 4 6 2 3 3" xfId="743"/>
    <cellStyle name="Обычный 4 6 2 3 3 2" xfId="1799"/>
    <cellStyle name="Обычный 4 6 2 3 3 2 2" xfId="3911"/>
    <cellStyle name="Обычный 4 6 2 3 3 2 3" xfId="6023"/>
    <cellStyle name="Обычный 4 6 2 3 3 3" xfId="2855"/>
    <cellStyle name="Обычный 4 6 2 3 3 4" xfId="4967"/>
    <cellStyle name="Обычный 4 6 2 3 4" xfId="1271"/>
    <cellStyle name="Обычный 4 6 2 3 4 2" xfId="3383"/>
    <cellStyle name="Обычный 4 6 2 3 4 3" xfId="5495"/>
    <cellStyle name="Обычный 4 6 2 3 5" xfId="2327"/>
    <cellStyle name="Обычный 4 6 2 3 6" xfId="4439"/>
    <cellStyle name="Обычный 4 6 2 4" xfId="347"/>
    <cellStyle name="Обычный 4 6 2 4 2" xfId="875"/>
    <cellStyle name="Обычный 4 6 2 4 2 2" xfId="1931"/>
    <cellStyle name="Обычный 4 6 2 4 2 2 2" xfId="4043"/>
    <cellStyle name="Обычный 4 6 2 4 2 2 3" xfId="6155"/>
    <cellStyle name="Обычный 4 6 2 4 2 3" xfId="2987"/>
    <cellStyle name="Обычный 4 6 2 4 2 4" xfId="5099"/>
    <cellStyle name="Обычный 4 6 2 4 3" xfId="1403"/>
    <cellStyle name="Обычный 4 6 2 4 3 2" xfId="3515"/>
    <cellStyle name="Обычный 4 6 2 4 3 3" xfId="5627"/>
    <cellStyle name="Обычный 4 6 2 4 4" xfId="2459"/>
    <cellStyle name="Обычный 4 6 2 4 5" xfId="4571"/>
    <cellStyle name="Обычный 4 6 2 5" xfId="611"/>
    <cellStyle name="Обычный 4 6 2 5 2" xfId="1667"/>
    <cellStyle name="Обычный 4 6 2 5 2 2" xfId="3779"/>
    <cellStyle name="Обычный 4 6 2 5 2 3" xfId="5891"/>
    <cellStyle name="Обычный 4 6 2 5 3" xfId="2723"/>
    <cellStyle name="Обычный 4 6 2 5 4" xfId="4835"/>
    <cellStyle name="Обычный 4 6 2 6" xfId="1139"/>
    <cellStyle name="Обычный 4 6 2 6 2" xfId="3251"/>
    <cellStyle name="Обычный 4 6 2 6 3" xfId="5363"/>
    <cellStyle name="Обычный 4 6 2 7" xfId="2195"/>
    <cellStyle name="Обычный 4 6 2 8" xfId="4307"/>
    <cellStyle name="Обычный 4 6 3" xfId="116"/>
    <cellStyle name="Обычный 4 6 3 2" xfId="248"/>
    <cellStyle name="Обычный 4 6 3 2 2" xfId="512"/>
    <cellStyle name="Обычный 4 6 3 2 2 2" xfId="1040"/>
    <cellStyle name="Обычный 4 6 3 2 2 2 2" xfId="2096"/>
    <cellStyle name="Обычный 4 6 3 2 2 2 2 2" xfId="4208"/>
    <cellStyle name="Обычный 4 6 3 2 2 2 2 3" xfId="6320"/>
    <cellStyle name="Обычный 4 6 3 2 2 2 3" xfId="3152"/>
    <cellStyle name="Обычный 4 6 3 2 2 2 4" xfId="5264"/>
    <cellStyle name="Обычный 4 6 3 2 2 3" xfId="1568"/>
    <cellStyle name="Обычный 4 6 3 2 2 3 2" xfId="3680"/>
    <cellStyle name="Обычный 4 6 3 2 2 3 3" xfId="5792"/>
    <cellStyle name="Обычный 4 6 3 2 2 4" xfId="2624"/>
    <cellStyle name="Обычный 4 6 3 2 2 5" xfId="4736"/>
    <cellStyle name="Обычный 4 6 3 2 3" xfId="776"/>
    <cellStyle name="Обычный 4 6 3 2 3 2" xfId="1832"/>
    <cellStyle name="Обычный 4 6 3 2 3 2 2" xfId="3944"/>
    <cellStyle name="Обычный 4 6 3 2 3 2 3" xfId="6056"/>
    <cellStyle name="Обычный 4 6 3 2 3 3" xfId="2888"/>
    <cellStyle name="Обычный 4 6 3 2 3 4" xfId="5000"/>
    <cellStyle name="Обычный 4 6 3 2 4" xfId="1304"/>
    <cellStyle name="Обычный 4 6 3 2 4 2" xfId="3416"/>
    <cellStyle name="Обычный 4 6 3 2 4 3" xfId="5528"/>
    <cellStyle name="Обычный 4 6 3 2 5" xfId="2360"/>
    <cellStyle name="Обычный 4 6 3 2 6" xfId="4472"/>
    <cellStyle name="Обычный 4 6 3 3" xfId="380"/>
    <cellStyle name="Обычный 4 6 3 3 2" xfId="908"/>
    <cellStyle name="Обычный 4 6 3 3 2 2" xfId="1964"/>
    <cellStyle name="Обычный 4 6 3 3 2 2 2" xfId="4076"/>
    <cellStyle name="Обычный 4 6 3 3 2 2 3" xfId="6188"/>
    <cellStyle name="Обычный 4 6 3 3 2 3" xfId="3020"/>
    <cellStyle name="Обычный 4 6 3 3 2 4" xfId="5132"/>
    <cellStyle name="Обычный 4 6 3 3 3" xfId="1436"/>
    <cellStyle name="Обычный 4 6 3 3 3 2" xfId="3548"/>
    <cellStyle name="Обычный 4 6 3 3 3 3" xfId="5660"/>
    <cellStyle name="Обычный 4 6 3 3 4" xfId="2492"/>
    <cellStyle name="Обычный 4 6 3 3 5" xfId="4604"/>
    <cellStyle name="Обычный 4 6 3 4" xfId="644"/>
    <cellStyle name="Обычный 4 6 3 4 2" xfId="1700"/>
    <cellStyle name="Обычный 4 6 3 4 2 2" xfId="3812"/>
    <cellStyle name="Обычный 4 6 3 4 2 3" xfId="5924"/>
    <cellStyle name="Обычный 4 6 3 4 3" xfId="2756"/>
    <cellStyle name="Обычный 4 6 3 4 4" xfId="4868"/>
    <cellStyle name="Обычный 4 6 3 5" xfId="1172"/>
    <cellStyle name="Обычный 4 6 3 5 2" xfId="3284"/>
    <cellStyle name="Обычный 4 6 3 5 3" xfId="5396"/>
    <cellStyle name="Обычный 4 6 3 6" xfId="2228"/>
    <cellStyle name="Обычный 4 6 3 7" xfId="4340"/>
    <cellStyle name="Обычный 4 6 4" xfId="182"/>
    <cellStyle name="Обычный 4 6 4 2" xfId="446"/>
    <cellStyle name="Обычный 4 6 4 2 2" xfId="974"/>
    <cellStyle name="Обычный 4 6 4 2 2 2" xfId="2030"/>
    <cellStyle name="Обычный 4 6 4 2 2 2 2" xfId="4142"/>
    <cellStyle name="Обычный 4 6 4 2 2 2 3" xfId="6254"/>
    <cellStyle name="Обычный 4 6 4 2 2 3" xfId="3086"/>
    <cellStyle name="Обычный 4 6 4 2 2 4" xfId="5198"/>
    <cellStyle name="Обычный 4 6 4 2 3" xfId="1502"/>
    <cellStyle name="Обычный 4 6 4 2 3 2" xfId="3614"/>
    <cellStyle name="Обычный 4 6 4 2 3 3" xfId="5726"/>
    <cellStyle name="Обычный 4 6 4 2 4" xfId="2558"/>
    <cellStyle name="Обычный 4 6 4 2 5" xfId="4670"/>
    <cellStyle name="Обычный 4 6 4 3" xfId="710"/>
    <cellStyle name="Обычный 4 6 4 3 2" xfId="1766"/>
    <cellStyle name="Обычный 4 6 4 3 2 2" xfId="3878"/>
    <cellStyle name="Обычный 4 6 4 3 2 3" xfId="5990"/>
    <cellStyle name="Обычный 4 6 4 3 3" xfId="2822"/>
    <cellStyle name="Обычный 4 6 4 3 4" xfId="4934"/>
    <cellStyle name="Обычный 4 6 4 4" xfId="1238"/>
    <cellStyle name="Обычный 4 6 4 4 2" xfId="3350"/>
    <cellStyle name="Обычный 4 6 4 4 3" xfId="5462"/>
    <cellStyle name="Обычный 4 6 4 5" xfId="2294"/>
    <cellStyle name="Обычный 4 6 4 6" xfId="4406"/>
    <cellStyle name="Обычный 4 6 5" xfId="314"/>
    <cellStyle name="Обычный 4 6 5 2" xfId="842"/>
    <cellStyle name="Обычный 4 6 5 2 2" xfId="1898"/>
    <cellStyle name="Обычный 4 6 5 2 2 2" xfId="4010"/>
    <cellStyle name="Обычный 4 6 5 2 2 3" xfId="6122"/>
    <cellStyle name="Обычный 4 6 5 2 3" xfId="2954"/>
    <cellStyle name="Обычный 4 6 5 2 4" xfId="5066"/>
    <cellStyle name="Обычный 4 6 5 3" xfId="1370"/>
    <cellStyle name="Обычный 4 6 5 3 2" xfId="3482"/>
    <cellStyle name="Обычный 4 6 5 3 3" xfId="5594"/>
    <cellStyle name="Обычный 4 6 5 4" xfId="2426"/>
    <cellStyle name="Обычный 4 6 5 5" xfId="4538"/>
    <cellStyle name="Обычный 4 6 6" xfId="578"/>
    <cellStyle name="Обычный 4 6 6 2" xfId="1634"/>
    <cellStyle name="Обычный 4 6 6 2 2" xfId="3746"/>
    <cellStyle name="Обычный 4 6 6 2 3" xfId="5858"/>
    <cellStyle name="Обычный 4 6 6 3" xfId="2690"/>
    <cellStyle name="Обычный 4 6 6 4" xfId="4802"/>
    <cellStyle name="Обычный 4 6 7" xfId="1106"/>
    <cellStyle name="Обычный 4 6 7 2" xfId="3218"/>
    <cellStyle name="Обычный 4 6 7 3" xfId="5330"/>
    <cellStyle name="Обычный 4 6 8" xfId="2162"/>
    <cellStyle name="Обычный 4 6 9" xfId="4274"/>
    <cellStyle name="Обычный 4 7" xfId="84"/>
    <cellStyle name="Обычный 4 7 2" xfId="216"/>
    <cellStyle name="Обычный 4 7 2 2" xfId="480"/>
    <cellStyle name="Обычный 4 7 2 2 2" xfId="1008"/>
    <cellStyle name="Обычный 4 7 2 2 2 2" xfId="2064"/>
    <cellStyle name="Обычный 4 7 2 2 2 2 2" xfId="4176"/>
    <cellStyle name="Обычный 4 7 2 2 2 2 3" xfId="6288"/>
    <cellStyle name="Обычный 4 7 2 2 2 3" xfId="3120"/>
    <cellStyle name="Обычный 4 7 2 2 2 4" xfId="5232"/>
    <cellStyle name="Обычный 4 7 2 2 3" xfId="1536"/>
    <cellStyle name="Обычный 4 7 2 2 3 2" xfId="3648"/>
    <cellStyle name="Обычный 4 7 2 2 3 3" xfId="5760"/>
    <cellStyle name="Обычный 4 7 2 2 4" xfId="2592"/>
    <cellStyle name="Обычный 4 7 2 2 5" xfId="4704"/>
    <cellStyle name="Обычный 4 7 2 3" xfId="744"/>
    <cellStyle name="Обычный 4 7 2 3 2" xfId="1800"/>
    <cellStyle name="Обычный 4 7 2 3 2 2" xfId="3912"/>
    <cellStyle name="Обычный 4 7 2 3 2 3" xfId="6024"/>
    <cellStyle name="Обычный 4 7 2 3 3" xfId="2856"/>
    <cellStyle name="Обычный 4 7 2 3 4" xfId="4968"/>
    <cellStyle name="Обычный 4 7 2 4" xfId="1272"/>
    <cellStyle name="Обычный 4 7 2 4 2" xfId="3384"/>
    <cellStyle name="Обычный 4 7 2 4 3" xfId="5496"/>
    <cellStyle name="Обычный 4 7 2 5" xfId="2328"/>
    <cellStyle name="Обычный 4 7 2 6" xfId="4440"/>
    <cellStyle name="Обычный 4 7 3" xfId="348"/>
    <cellStyle name="Обычный 4 7 3 2" xfId="876"/>
    <cellStyle name="Обычный 4 7 3 2 2" xfId="1932"/>
    <cellStyle name="Обычный 4 7 3 2 2 2" xfId="4044"/>
    <cellStyle name="Обычный 4 7 3 2 2 3" xfId="6156"/>
    <cellStyle name="Обычный 4 7 3 2 3" xfId="2988"/>
    <cellStyle name="Обычный 4 7 3 2 4" xfId="5100"/>
    <cellStyle name="Обычный 4 7 3 3" xfId="1404"/>
    <cellStyle name="Обычный 4 7 3 3 2" xfId="3516"/>
    <cellStyle name="Обычный 4 7 3 3 3" xfId="5628"/>
    <cellStyle name="Обычный 4 7 3 4" xfId="2460"/>
    <cellStyle name="Обычный 4 7 3 5" xfId="4572"/>
    <cellStyle name="Обычный 4 7 4" xfId="612"/>
    <cellStyle name="Обычный 4 7 4 2" xfId="1668"/>
    <cellStyle name="Обычный 4 7 4 2 2" xfId="3780"/>
    <cellStyle name="Обычный 4 7 4 2 3" xfId="5892"/>
    <cellStyle name="Обычный 4 7 4 3" xfId="2724"/>
    <cellStyle name="Обычный 4 7 4 4" xfId="4836"/>
    <cellStyle name="Обычный 4 7 5" xfId="1140"/>
    <cellStyle name="Обычный 4 7 5 2" xfId="3252"/>
    <cellStyle name="Обычный 4 7 5 3" xfId="5364"/>
    <cellStyle name="Обычный 4 7 6" xfId="2196"/>
    <cellStyle name="Обычный 4 7 7" xfId="4308"/>
    <cellStyle name="Обычный 4 8" xfId="150"/>
    <cellStyle name="Обычный 4 8 2" xfId="414"/>
    <cellStyle name="Обычный 4 8 2 2" xfId="942"/>
    <cellStyle name="Обычный 4 8 2 2 2" xfId="1998"/>
    <cellStyle name="Обычный 4 8 2 2 2 2" xfId="4110"/>
    <cellStyle name="Обычный 4 8 2 2 2 3" xfId="6222"/>
    <cellStyle name="Обычный 4 8 2 2 3" xfId="3054"/>
    <cellStyle name="Обычный 4 8 2 2 4" xfId="5166"/>
    <cellStyle name="Обычный 4 8 2 3" xfId="1470"/>
    <cellStyle name="Обычный 4 8 2 3 2" xfId="3582"/>
    <cellStyle name="Обычный 4 8 2 3 3" xfId="5694"/>
    <cellStyle name="Обычный 4 8 2 4" xfId="2526"/>
    <cellStyle name="Обычный 4 8 2 5" xfId="4638"/>
    <cellStyle name="Обычный 4 8 3" xfId="678"/>
    <cellStyle name="Обычный 4 8 3 2" xfId="1734"/>
    <cellStyle name="Обычный 4 8 3 2 2" xfId="3846"/>
    <cellStyle name="Обычный 4 8 3 2 3" xfId="5958"/>
    <cellStyle name="Обычный 4 8 3 3" xfId="2790"/>
    <cellStyle name="Обычный 4 8 3 4" xfId="4902"/>
    <cellStyle name="Обычный 4 8 4" xfId="1206"/>
    <cellStyle name="Обычный 4 8 4 2" xfId="3318"/>
    <cellStyle name="Обычный 4 8 4 3" xfId="5430"/>
    <cellStyle name="Обычный 4 8 5" xfId="2262"/>
    <cellStyle name="Обычный 4 8 6" xfId="4374"/>
    <cellStyle name="Обычный 4 9" xfId="282"/>
    <cellStyle name="Обычный 4 9 2" xfId="810"/>
    <cellStyle name="Обычный 4 9 2 2" xfId="1866"/>
    <cellStyle name="Обычный 4 9 2 2 2" xfId="3978"/>
    <cellStyle name="Обычный 4 9 2 2 3" xfId="6090"/>
    <cellStyle name="Обычный 4 9 2 3" xfId="2922"/>
    <cellStyle name="Обычный 4 9 2 4" xfId="5034"/>
    <cellStyle name="Обычный 4 9 3" xfId="1338"/>
    <cellStyle name="Обычный 4 9 3 2" xfId="3450"/>
    <cellStyle name="Обычный 4 9 3 3" xfId="5562"/>
    <cellStyle name="Обычный 4 9 4" xfId="2394"/>
    <cellStyle name="Обычный 4 9 5" xfId="4506"/>
    <cellStyle name="Обычный 5" xfId="14"/>
    <cellStyle name="Обычный 6" xfId="15"/>
    <cellStyle name="Обычный 6 10" xfId="2134"/>
    <cellStyle name="Обычный 6 11" xfId="4246"/>
    <cellStyle name="Обычный 6 2" xfId="28"/>
    <cellStyle name="Обычный 6 2 10" xfId="556"/>
    <cellStyle name="Обычный 6 2 10 2" xfId="1612"/>
    <cellStyle name="Обычный 6 2 10 2 2" xfId="3724"/>
    <cellStyle name="Обычный 6 2 10 2 3" xfId="5836"/>
    <cellStyle name="Обычный 6 2 10 3" xfId="2668"/>
    <cellStyle name="Обычный 6 2 10 4" xfId="4780"/>
    <cellStyle name="Обычный 6 2 11" xfId="1084"/>
    <cellStyle name="Обычный 6 2 11 2" xfId="3196"/>
    <cellStyle name="Обычный 6 2 11 3" xfId="5308"/>
    <cellStyle name="Обычный 6 2 12" xfId="2140"/>
    <cellStyle name="Обычный 6 2 13" xfId="4252"/>
    <cellStyle name="Обычный 6 2 2" xfId="29"/>
    <cellStyle name="Обычный 6 2 2 10" xfId="4253"/>
    <cellStyle name="Обычный 6 2 2 2" xfId="45"/>
    <cellStyle name="Обычный 6 2 2 2 2" xfId="78"/>
    <cellStyle name="Обычный 6 2 2 2 2 2" xfId="144"/>
    <cellStyle name="Обычный 6 2 2 2 2 2 2" xfId="276"/>
    <cellStyle name="Обычный 6 2 2 2 2 2 2 2" xfId="540"/>
    <cellStyle name="Обычный 6 2 2 2 2 2 2 2 2" xfId="1068"/>
    <cellStyle name="Обычный 6 2 2 2 2 2 2 2 2 2" xfId="2124"/>
    <cellStyle name="Обычный 6 2 2 2 2 2 2 2 2 2 2" xfId="4236"/>
    <cellStyle name="Обычный 6 2 2 2 2 2 2 2 2 2 3" xfId="6348"/>
    <cellStyle name="Обычный 6 2 2 2 2 2 2 2 2 3" xfId="3180"/>
    <cellStyle name="Обычный 6 2 2 2 2 2 2 2 2 4" xfId="5292"/>
    <cellStyle name="Обычный 6 2 2 2 2 2 2 2 3" xfId="1596"/>
    <cellStyle name="Обычный 6 2 2 2 2 2 2 2 3 2" xfId="3708"/>
    <cellStyle name="Обычный 6 2 2 2 2 2 2 2 3 3" xfId="5820"/>
    <cellStyle name="Обычный 6 2 2 2 2 2 2 2 4" xfId="2652"/>
    <cellStyle name="Обычный 6 2 2 2 2 2 2 2 5" xfId="4764"/>
    <cellStyle name="Обычный 6 2 2 2 2 2 2 3" xfId="804"/>
    <cellStyle name="Обычный 6 2 2 2 2 2 2 3 2" xfId="1860"/>
    <cellStyle name="Обычный 6 2 2 2 2 2 2 3 2 2" xfId="3972"/>
    <cellStyle name="Обычный 6 2 2 2 2 2 2 3 2 3" xfId="6084"/>
    <cellStyle name="Обычный 6 2 2 2 2 2 2 3 3" xfId="2916"/>
    <cellStyle name="Обычный 6 2 2 2 2 2 2 3 4" xfId="5028"/>
    <cellStyle name="Обычный 6 2 2 2 2 2 2 4" xfId="1332"/>
    <cellStyle name="Обычный 6 2 2 2 2 2 2 4 2" xfId="3444"/>
    <cellStyle name="Обычный 6 2 2 2 2 2 2 4 3" xfId="5556"/>
    <cellStyle name="Обычный 6 2 2 2 2 2 2 5" xfId="2388"/>
    <cellStyle name="Обычный 6 2 2 2 2 2 2 6" xfId="4500"/>
    <cellStyle name="Обычный 6 2 2 2 2 2 3" xfId="408"/>
    <cellStyle name="Обычный 6 2 2 2 2 2 3 2" xfId="936"/>
    <cellStyle name="Обычный 6 2 2 2 2 2 3 2 2" xfId="1992"/>
    <cellStyle name="Обычный 6 2 2 2 2 2 3 2 2 2" xfId="4104"/>
    <cellStyle name="Обычный 6 2 2 2 2 2 3 2 2 3" xfId="6216"/>
    <cellStyle name="Обычный 6 2 2 2 2 2 3 2 3" xfId="3048"/>
    <cellStyle name="Обычный 6 2 2 2 2 2 3 2 4" xfId="5160"/>
    <cellStyle name="Обычный 6 2 2 2 2 2 3 3" xfId="1464"/>
    <cellStyle name="Обычный 6 2 2 2 2 2 3 3 2" xfId="3576"/>
    <cellStyle name="Обычный 6 2 2 2 2 2 3 3 3" xfId="5688"/>
    <cellStyle name="Обычный 6 2 2 2 2 2 3 4" xfId="2520"/>
    <cellStyle name="Обычный 6 2 2 2 2 2 3 5" xfId="4632"/>
    <cellStyle name="Обычный 6 2 2 2 2 2 4" xfId="672"/>
    <cellStyle name="Обычный 6 2 2 2 2 2 4 2" xfId="1728"/>
    <cellStyle name="Обычный 6 2 2 2 2 2 4 2 2" xfId="3840"/>
    <cellStyle name="Обычный 6 2 2 2 2 2 4 2 3" xfId="5952"/>
    <cellStyle name="Обычный 6 2 2 2 2 2 4 3" xfId="2784"/>
    <cellStyle name="Обычный 6 2 2 2 2 2 4 4" xfId="4896"/>
    <cellStyle name="Обычный 6 2 2 2 2 2 5" xfId="1200"/>
    <cellStyle name="Обычный 6 2 2 2 2 2 5 2" xfId="3312"/>
    <cellStyle name="Обычный 6 2 2 2 2 2 5 3" xfId="5424"/>
    <cellStyle name="Обычный 6 2 2 2 2 2 6" xfId="2256"/>
    <cellStyle name="Обычный 6 2 2 2 2 2 7" xfId="4368"/>
    <cellStyle name="Обычный 6 2 2 2 2 3" xfId="210"/>
    <cellStyle name="Обычный 6 2 2 2 2 3 2" xfId="474"/>
    <cellStyle name="Обычный 6 2 2 2 2 3 2 2" xfId="1002"/>
    <cellStyle name="Обычный 6 2 2 2 2 3 2 2 2" xfId="2058"/>
    <cellStyle name="Обычный 6 2 2 2 2 3 2 2 2 2" xfId="4170"/>
    <cellStyle name="Обычный 6 2 2 2 2 3 2 2 2 3" xfId="6282"/>
    <cellStyle name="Обычный 6 2 2 2 2 3 2 2 3" xfId="3114"/>
    <cellStyle name="Обычный 6 2 2 2 2 3 2 2 4" xfId="5226"/>
    <cellStyle name="Обычный 6 2 2 2 2 3 2 3" xfId="1530"/>
    <cellStyle name="Обычный 6 2 2 2 2 3 2 3 2" xfId="3642"/>
    <cellStyle name="Обычный 6 2 2 2 2 3 2 3 3" xfId="5754"/>
    <cellStyle name="Обычный 6 2 2 2 2 3 2 4" xfId="2586"/>
    <cellStyle name="Обычный 6 2 2 2 2 3 2 5" xfId="4698"/>
    <cellStyle name="Обычный 6 2 2 2 2 3 3" xfId="738"/>
    <cellStyle name="Обычный 6 2 2 2 2 3 3 2" xfId="1794"/>
    <cellStyle name="Обычный 6 2 2 2 2 3 3 2 2" xfId="3906"/>
    <cellStyle name="Обычный 6 2 2 2 2 3 3 2 3" xfId="6018"/>
    <cellStyle name="Обычный 6 2 2 2 2 3 3 3" xfId="2850"/>
    <cellStyle name="Обычный 6 2 2 2 2 3 3 4" xfId="4962"/>
    <cellStyle name="Обычный 6 2 2 2 2 3 4" xfId="1266"/>
    <cellStyle name="Обычный 6 2 2 2 2 3 4 2" xfId="3378"/>
    <cellStyle name="Обычный 6 2 2 2 2 3 4 3" xfId="5490"/>
    <cellStyle name="Обычный 6 2 2 2 2 3 5" xfId="2322"/>
    <cellStyle name="Обычный 6 2 2 2 2 3 6" xfId="4434"/>
    <cellStyle name="Обычный 6 2 2 2 2 4" xfId="342"/>
    <cellStyle name="Обычный 6 2 2 2 2 4 2" xfId="870"/>
    <cellStyle name="Обычный 6 2 2 2 2 4 2 2" xfId="1926"/>
    <cellStyle name="Обычный 6 2 2 2 2 4 2 2 2" xfId="4038"/>
    <cellStyle name="Обычный 6 2 2 2 2 4 2 2 3" xfId="6150"/>
    <cellStyle name="Обычный 6 2 2 2 2 4 2 3" xfId="2982"/>
    <cellStyle name="Обычный 6 2 2 2 2 4 2 4" xfId="5094"/>
    <cellStyle name="Обычный 6 2 2 2 2 4 3" xfId="1398"/>
    <cellStyle name="Обычный 6 2 2 2 2 4 3 2" xfId="3510"/>
    <cellStyle name="Обычный 6 2 2 2 2 4 3 3" xfId="5622"/>
    <cellStyle name="Обычный 6 2 2 2 2 4 4" xfId="2454"/>
    <cellStyle name="Обычный 6 2 2 2 2 4 5" xfId="4566"/>
    <cellStyle name="Обычный 6 2 2 2 2 5" xfId="606"/>
    <cellStyle name="Обычный 6 2 2 2 2 5 2" xfId="1662"/>
    <cellStyle name="Обычный 6 2 2 2 2 5 2 2" xfId="3774"/>
    <cellStyle name="Обычный 6 2 2 2 2 5 2 3" xfId="5886"/>
    <cellStyle name="Обычный 6 2 2 2 2 5 3" xfId="2718"/>
    <cellStyle name="Обычный 6 2 2 2 2 5 4" xfId="4830"/>
    <cellStyle name="Обычный 6 2 2 2 2 6" xfId="1134"/>
    <cellStyle name="Обычный 6 2 2 2 2 6 2" xfId="3246"/>
    <cellStyle name="Обычный 6 2 2 2 2 6 3" xfId="5358"/>
    <cellStyle name="Обычный 6 2 2 2 2 7" xfId="2190"/>
    <cellStyle name="Обычный 6 2 2 2 2 8" xfId="4302"/>
    <cellStyle name="Обычный 6 2 2 2 3" xfId="111"/>
    <cellStyle name="Обычный 6 2 2 2 3 2" xfId="243"/>
    <cellStyle name="Обычный 6 2 2 2 3 2 2" xfId="507"/>
    <cellStyle name="Обычный 6 2 2 2 3 2 2 2" xfId="1035"/>
    <cellStyle name="Обычный 6 2 2 2 3 2 2 2 2" xfId="2091"/>
    <cellStyle name="Обычный 6 2 2 2 3 2 2 2 2 2" xfId="4203"/>
    <cellStyle name="Обычный 6 2 2 2 3 2 2 2 2 3" xfId="6315"/>
    <cellStyle name="Обычный 6 2 2 2 3 2 2 2 3" xfId="3147"/>
    <cellStyle name="Обычный 6 2 2 2 3 2 2 2 4" xfId="5259"/>
    <cellStyle name="Обычный 6 2 2 2 3 2 2 3" xfId="1563"/>
    <cellStyle name="Обычный 6 2 2 2 3 2 2 3 2" xfId="3675"/>
    <cellStyle name="Обычный 6 2 2 2 3 2 2 3 3" xfId="5787"/>
    <cellStyle name="Обычный 6 2 2 2 3 2 2 4" xfId="2619"/>
    <cellStyle name="Обычный 6 2 2 2 3 2 2 5" xfId="4731"/>
    <cellStyle name="Обычный 6 2 2 2 3 2 3" xfId="771"/>
    <cellStyle name="Обычный 6 2 2 2 3 2 3 2" xfId="1827"/>
    <cellStyle name="Обычный 6 2 2 2 3 2 3 2 2" xfId="3939"/>
    <cellStyle name="Обычный 6 2 2 2 3 2 3 2 3" xfId="6051"/>
    <cellStyle name="Обычный 6 2 2 2 3 2 3 3" xfId="2883"/>
    <cellStyle name="Обычный 6 2 2 2 3 2 3 4" xfId="4995"/>
    <cellStyle name="Обычный 6 2 2 2 3 2 4" xfId="1299"/>
    <cellStyle name="Обычный 6 2 2 2 3 2 4 2" xfId="3411"/>
    <cellStyle name="Обычный 6 2 2 2 3 2 4 3" xfId="5523"/>
    <cellStyle name="Обычный 6 2 2 2 3 2 5" xfId="2355"/>
    <cellStyle name="Обычный 6 2 2 2 3 2 6" xfId="4467"/>
    <cellStyle name="Обычный 6 2 2 2 3 3" xfId="375"/>
    <cellStyle name="Обычный 6 2 2 2 3 3 2" xfId="903"/>
    <cellStyle name="Обычный 6 2 2 2 3 3 2 2" xfId="1959"/>
    <cellStyle name="Обычный 6 2 2 2 3 3 2 2 2" xfId="4071"/>
    <cellStyle name="Обычный 6 2 2 2 3 3 2 2 3" xfId="6183"/>
    <cellStyle name="Обычный 6 2 2 2 3 3 2 3" xfId="3015"/>
    <cellStyle name="Обычный 6 2 2 2 3 3 2 4" xfId="5127"/>
    <cellStyle name="Обычный 6 2 2 2 3 3 3" xfId="1431"/>
    <cellStyle name="Обычный 6 2 2 2 3 3 3 2" xfId="3543"/>
    <cellStyle name="Обычный 6 2 2 2 3 3 3 3" xfId="5655"/>
    <cellStyle name="Обычный 6 2 2 2 3 3 4" xfId="2487"/>
    <cellStyle name="Обычный 6 2 2 2 3 3 5" xfId="4599"/>
    <cellStyle name="Обычный 6 2 2 2 3 4" xfId="639"/>
    <cellStyle name="Обычный 6 2 2 2 3 4 2" xfId="1695"/>
    <cellStyle name="Обычный 6 2 2 2 3 4 2 2" xfId="3807"/>
    <cellStyle name="Обычный 6 2 2 2 3 4 2 3" xfId="5919"/>
    <cellStyle name="Обычный 6 2 2 2 3 4 3" xfId="2751"/>
    <cellStyle name="Обычный 6 2 2 2 3 4 4" xfId="4863"/>
    <cellStyle name="Обычный 6 2 2 2 3 5" xfId="1167"/>
    <cellStyle name="Обычный 6 2 2 2 3 5 2" xfId="3279"/>
    <cellStyle name="Обычный 6 2 2 2 3 5 3" xfId="5391"/>
    <cellStyle name="Обычный 6 2 2 2 3 6" xfId="2223"/>
    <cellStyle name="Обычный 6 2 2 2 3 7" xfId="4335"/>
    <cellStyle name="Обычный 6 2 2 2 4" xfId="177"/>
    <cellStyle name="Обычный 6 2 2 2 4 2" xfId="441"/>
    <cellStyle name="Обычный 6 2 2 2 4 2 2" xfId="969"/>
    <cellStyle name="Обычный 6 2 2 2 4 2 2 2" xfId="2025"/>
    <cellStyle name="Обычный 6 2 2 2 4 2 2 2 2" xfId="4137"/>
    <cellStyle name="Обычный 6 2 2 2 4 2 2 2 3" xfId="6249"/>
    <cellStyle name="Обычный 6 2 2 2 4 2 2 3" xfId="3081"/>
    <cellStyle name="Обычный 6 2 2 2 4 2 2 4" xfId="5193"/>
    <cellStyle name="Обычный 6 2 2 2 4 2 3" xfId="1497"/>
    <cellStyle name="Обычный 6 2 2 2 4 2 3 2" xfId="3609"/>
    <cellStyle name="Обычный 6 2 2 2 4 2 3 3" xfId="5721"/>
    <cellStyle name="Обычный 6 2 2 2 4 2 4" xfId="2553"/>
    <cellStyle name="Обычный 6 2 2 2 4 2 5" xfId="4665"/>
    <cellStyle name="Обычный 6 2 2 2 4 3" xfId="705"/>
    <cellStyle name="Обычный 6 2 2 2 4 3 2" xfId="1761"/>
    <cellStyle name="Обычный 6 2 2 2 4 3 2 2" xfId="3873"/>
    <cellStyle name="Обычный 6 2 2 2 4 3 2 3" xfId="5985"/>
    <cellStyle name="Обычный 6 2 2 2 4 3 3" xfId="2817"/>
    <cellStyle name="Обычный 6 2 2 2 4 3 4" xfId="4929"/>
    <cellStyle name="Обычный 6 2 2 2 4 4" xfId="1233"/>
    <cellStyle name="Обычный 6 2 2 2 4 4 2" xfId="3345"/>
    <cellStyle name="Обычный 6 2 2 2 4 4 3" xfId="5457"/>
    <cellStyle name="Обычный 6 2 2 2 4 5" xfId="2289"/>
    <cellStyle name="Обычный 6 2 2 2 4 6" xfId="4401"/>
    <cellStyle name="Обычный 6 2 2 2 5" xfId="309"/>
    <cellStyle name="Обычный 6 2 2 2 5 2" xfId="837"/>
    <cellStyle name="Обычный 6 2 2 2 5 2 2" xfId="1893"/>
    <cellStyle name="Обычный 6 2 2 2 5 2 2 2" xfId="4005"/>
    <cellStyle name="Обычный 6 2 2 2 5 2 2 3" xfId="6117"/>
    <cellStyle name="Обычный 6 2 2 2 5 2 3" xfId="2949"/>
    <cellStyle name="Обычный 6 2 2 2 5 2 4" xfId="5061"/>
    <cellStyle name="Обычный 6 2 2 2 5 3" xfId="1365"/>
    <cellStyle name="Обычный 6 2 2 2 5 3 2" xfId="3477"/>
    <cellStyle name="Обычный 6 2 2 2 5 3 3" xfId="5589"/>
    <cellStyle name="Обычный 6 2 2 2 5 4" xfId="2421"/>
    <cellStyle name="Обычный 6 2 2 2 5 5" xfId="4533"/>
    <cellStyle name="Обычный 6 2 2 2 6" xfId="573"/>
    <cellStyle name="Обычный 6 2 2 2 6 2" xfId="1629"/>
    <cellStyle name="Обычный 6 2 2 2 6 2 2" xfId="3741"/>
    <cellStyle name="Обычный 6 2 2 2 6 2 3" xfId="5853"/>
    <cellStyle name="Обычный 6 2 2 2 6 3" xfId="2685"/>
    <cellStyle name="Обычный 6 2 2 2 6 4" xfId="4797"/>
    <cellStyle name="Обычный 6 2 2 2 7" xfId="1101"/>
    <cellStyle name="Обычный 6 2 2 2 7 2" xfId="3213"/>
    <cellStyle name="Обычный 6 2 2 2 7 3" xfId="5325"/>
    <cellStyle name="Обычный 6 2 2 2 8" xfId="2157"/>
    <cellStyle name="Обычный 6 2 2 2 9" xfId="4269"/>
    <cellStyle name="Обычный 6 2 2 3" xfId="62"/>
    <cellStyle name="Обычный 6 2 2 3 2" xfId="128"/>
    <cellStyle name="Обычный 6 2 2 3 2 2" xfId="260"/>
    <cellStyle name="Обычный 6 2 2 3 2 2 2" xfId="524"/>
    <cellStyle name="Обычный 6 2 2 3 2 2 2 2" xfId="1052"/>
    <cellStyle name="Обычный 6 2 2 3 2 2 2 2 2" xfId="2108"/>
    <cellStyle name="Обычный 6 2 2 3 2 2 2 2 2 2" xfId="4220"/>
    <cellStyle name="Обычный 6 2 2 3 2 2 2 2 2 3" xfId="6332"/>
    <cellStyle name="Обычный 6 2 2 3 2 2 2 2 3" xfId="3164"/>
    <cellStyle name="Обычный 6 2 2 3 2 2 2 2 4" xfId="5276"/>
    <cellStyle name="Обычный 6 2 2 3 2 2 2 3" xfId="1580"/>
    <cellStyle name="Обычный 6 2 2 3 2 2 2 3 2" xfId="3692"/>
    <cellStyle name="Обычный 6 2 2 3 2 2 2 3 3" xfId="5804"/>
    <cellStyle name="Обычный 6 2 2 3 2 2 2 4" xfId="2636"/>
    <cellStyle name="Обычный 6 2 2 3 2 2 2 5" xfId="4748"/>
    <cellStyle name="Обычный 6 2 2 3 2 2 3" xfId="788"/>
    <cellStyle name="Обычный 6 2 2 3 2 2 3 2" xfId="1844"/>
    <cellStyle name="Обычный 6 2 2 3 2 2 3 2 2" xfId="3956"/>
    <cellStyle name="Обычный 6 2 2 3 2 2 3 2 3" xfId="6068"/>
    <cellStyle name="Обычный 6 2 2 3 2 2 3 3" xfId="2900"/>
    <cellStyle name="Обычный 6 2 2 3 2 2 3 4" xfId="5012"/>
    <cellStyle name="Обычный 6 2 2 3 2 2 4" xfId="1316"/>
    <cellStyle name="Обычный 6 2 2 3 2 2 4 2" xfId="3428"/>
    <cellStyle name="Обычный 6 2 2 3 2 2 4 3" xfId="5540"/>
    <cellStyle name="Обычный 6 2 2 3 2 2 5" xfId="2372"/>
    <cellStyle name="Обычный 6 2 2 3 2 2 6" xfId="4484"/>
    <cellStyle name="Обычный 6 2 2 3 2 3" xfId="392"/>
    <cellStyle name="Обычный 6 2 2 3 2 3 2" xfId="920"/>
    <cellStyle name="Обычный 6 2 2 3 2 3 2 2" xfId="1976"/>
    <cellStyle name="Обычный 6 2 2 3 2 3 2 2 2" xfId="4088"/>
    <cellStyle name="Обычный 6 2 2 3 2 3 2 2 3" xfId="6200"/>
    <cellStyle name="Обычный 6 2 2 3 2 3 2 3" xfId="3032"/>
    <cellStyle name="Обычный 6 2 2 3 2 3 2 4" xfId="5144"/>
    <cellStyle name="Обычный 6 2 2 3 2 3 3" xfId="1448"/>
    <cellStyle name="Обычный 6 2 2 3 2 3 3 2" xfId="3560"/>
    <cellStyle name="Обычный 6 2 2 3 2 3 3 3" xfId="5672"/>
    <cellStyle name="Обычный 6 2 2 3 2 3 4" xfId="2504"/>
    <cellStyle name="Обычный 6 2 2 3 2 3 5" xfId="4616"/>
    <cellStyle name="Обычный 6 2 2 3 2 4" xfId="656"/>
    <cellStyle name="Обычный 6 2 2 3 2 4 2" xfId="1712"/>
    <cellStyle name="Обычный 6 2 2 3 2 4 2 2" xfId="3824"/>
    <cellStyle name="Обычный 6 2 2 3 2 4 2 3" xfId="5936"/>
    <cellStyle name="Обычный 6 2 2 3 2 4 3" xfId="2768"/>
    <cellStyle name="Обычный 6 2 2 3 2 4 4" xfId="4880"/>
    <cellStyle name="Обычный 6 2 2 3 2 5" xfId="1184"/>
    <cellStyle name="Обычный 6 2 2 3 2 5 2" xfId="3296"/>
    <cellStyle name="Обычный 6 2 2 3 2 5 3" xfId="5408"/>
    <cellStyle name="Обычный 6 2 2 3 2 6" xfId="2240"/>
    <cellStyle name="Обычный 6 2 2 3 2 7" xfId="4352"/>
    <cellStyle name="Обычный 6 2 2 3 3" xfId="194"/>
    <cellStyle name="Обычный 6 2 2 3 3 2" xfId="458"/>
    <cellStyle name="Обычный 6 2 2 3 3 2 2" xfId="986"/>
    <cellStyle name="Обычный 6 2 2 3 3 2 2 2" xfId="2042"/>
    <cellStyle name="Обычный 6 2 2 3 3 2 2 2 2" xfId="4154"/>
    <cellStyle name="Обычный 6 2 2 3 3 2 2 2 3" xfId="6266"/>
    <cellStyle name="Обычный 6 2 2 3 3 2 2 3" xfId="3098"/>
    <cellStyle name="Обычный 6 2 2 3 3 2 2 4" xfId="5210"/>
    <cellStyle name="Обычный 6 2 2 3 3 2 3" xfId="1514"/>
    <cellStyle name="Обычный 6 2 2 3 3 2 3 2" xfId="3626"/>
    <cellStyle name="Обычный 6 2 2 3 3 2 3 3" xfId="5738"/>
    <cellStyle name="Обычный 6 2 2 3 3 2 4" xfId="2570"/>
    <cellStyle name="Обычный 6 2 2 3 3 2 5" xfId="4682"/>
    <cellStyle name="Обычный 6 2 2 3 3 3" xfId="722"/>
    <cellStyle name="Обычный 6 2 2 3 3 3 2" xfId="1778"/>
    <cellStyle name="Обычный 6 2 2 3 3 3 2 2" xfId="3890"/>
    <cellStyle name="Обычный 6 2 2 3 3 3 2 3" xfId="6002"/>
    <cellStyle name="Обычный 6 2 2 3 3 3 3" xfId="2834"/>
    <cellStyle name="Обычный 6 2 2 3 3 3 4" xfId="4946"/>
    <cellStyle name="Обычный 6 2 2 3 3 4" xfId="1250"/>
    <cellStyle name="Обычный 6 2 2 3 3 4 2" xfId="3362"/>
    <cellStyle name="Обычный 6 2 2 3 3 4 3" xfId="5474"/>
    <cellStyle name="Обычный 6 2 2 3 3 5" xfId="2306"/>
    <cellStyle name="Обычный 6 2 2 3 3 6" xfId="4418"/>
    <cellStyle name="Обычный 6 2 2 3 4" xfId="326"/>
    <cellStyle name="Обычный 6 2 2 3 4 2" xfId="854"/>
    <cellStyle name="Обычный 6 2 2 3 4 2 2" xfId="1910"/>
    <cellStyle name="Обычный 6 2 2 3 4 2 2 2" xfId="4022"/>
    <cellStyle name="Обычный 6 2 2 3 4 2 2 3" xfId="6134"/>
    <cellStyle name="Обычный 6 2 2 3 4 2 3" xfId="2966"/>
    <cellStyle name="Обычный 6 2 2 3 4 2 4" xfId="5078"/>
    <cellStyle name="Обычный 6 2 2 3 4 3" xfId="1382"/>
    <cellStyle name="Обычный 6 2 2 3 4 3 2" xfId="3494"/>
    <cellStyle name="Обычный 6 2 2 3 4 3 3" xfId="5606"/>
    <cellStyle name="Обычный 6 2 2 3 4 4" xfId="2438"/>
    <cellStyle name="Обычный 6 2 2 3 4 5" xfId="4550"/>
    <cellStyle name="Обычный 6 2 2 3 5" xfId="590"/>
    <cellStyle name="Обычный 6 2 2 3 5 2" xfId="1646"/>
    <cellStyle name="Обычный 6 2 2 3 5 2 2" xfId="3758"/>
    <cellStyle name="Обычный 6 2 2 3 5 2 3" xfId="5870"/>
    <cellStyle name="Обычный 6 2 2 3 5 3" xfId="2702"/>
    <cellStyle name="Обычный 6 2 2 3 5 4" xfId="4814"/>
    <cellStyle name="Обычный 6 2 2 3 6" xfId="1118"/>
    <cellStyle name="Обычный 6 2 2 3 6 2" xfId="3230"/>
    <cellStyle name="Обычный 6 2 2 3 6 3" xfId="5342"/>
    <cellStyle name="Обычный 6 2 2 3 7" xfId="2174"/>
    <cellStyle name="Обычный 6 2 2 3 8" xfId="4286"/>
    <cellStyle name="Обычный 6 2 2 4" xfId="95"/>
    <cellStyle name="Обычный 6 2 2 4 2" xfId="227"/>
    <cellStyle name="Обычный 6 2 2 4 2 2" xfId="491"/>
    <cellStyle name="Обычный 6 2 2 4 2 2 2" xfId="1019"/>
    <cellStyle name="Обычный 6 2 2 4 2 2 2 2" xfId="2075"/>
    <cellStyle name="Обычный 6 2 2 4 2 2 2 2 2" xfId="4187"/>
    <cellStyle name="Обычный 6 2 2 4 2 2 2 2 3" xfId="6299"/>
    <cellStyle name="Обычный 6 2 2 4 2 2 2 3" xfId="3131"/>
    <cellStyle name="Обычный 6 2 2 4 2 2 2 4" xfId="5243"/>
    <cellStyle name="Обычный 6 2 2 4 2 2 3" xfId="1547"/>
    <cellStyle name="Обычный 6 2 2 4 2 2 3 2" xfId="3659"/>
    <cellStyle name="Обычный 6 2 2 4 2 2 3 3" xfId="5771"/>
    <cellStyle name="Обычный 6 2 2 4 2 2 4" xfId="2603"/>
    <cellStyle name="Обычный 6 2 2 4 2 2 5" xfId="4715"/>
    <cellStyle name="Обычный 6 2 2 4 2 3" xfId="755"/>
    <cellStyle name="Обычный 6 2 2 4 2 3 2" xfId="1811"/>
    <cellStyle name="Обычный 6 2 2 4 2 3 2 2" xfId="3923"/>
    <cellStyle name="Обычный 6 2 2 4 2 3 2 3" xfId="6035"/>
    <cellStyle name="Обычный 6 2 2 4 2 3 3" xfId="2867"/>
    <cellStyle name="Обычный 6 2 2 4 2 3 4" xfId="4979"/>
    <cellStyle name="Обычный 6 2 2 4 2 4" xfId="1283"/>
    <cellStyle name="Обычный 6 2 2 4 2 4 2" xfId="3395"/>
    <cellStyle name="Обычный 6 2 2 4 2 4 3" xfId="5507"/>
    <cellStyle name="Обычный 6 2 2 4 2 5" xfId="2339"/>
    <cellStyle name="Обычный 6 2 2 4 2 6" xfId="4451"/>
    <cellStyle name="Обычный 6 2 2 4 3" xfId="359"/>
    <cellStyle name="Обычный 6 2 2 4 3 2" xfId="887"/>
    <cellStyle name="Обычный 6 2 2 4 3 2 2" xfId="1943"/>
    <cellStyle name="Обычный 6 2 2 4 3 2 2 2" xfId="4055"/>
    <cellStyle name="Обычный 6 2 2 4 3 2 2 3" xfId="6167"/>
    <cellStyle name="Обычный 6 2 2 4 3 2 3" xfId="2999"/>
    <cellStyle name="Обычный 6 2 2 4 3 2 4" xfId="5111"/>
    <cellStyle name="Обычный 6 2 2 4 3 3" xfId="1415"/>
    <cellStyle name="Обычный 6 2 2 4 3 3 2" xfId="3527"/>
    <cellStyle name="Обычный 6 2 2 4 3 3 3" xfId="5639"/>
    <cellStyle name="Обычный 6 2 2 4 3 4" xfId="2471"/>
    <cellStyle name="Обычный 6 2 2 4 3 5" xfId="4583"/>
    <cellStyle name="Обычный 6 2 2 4 4" xfId="623"/>
    <cellStyle name="Обычный 6 2 2 4 4 2" xfId="1679"/>
    <cellStyle name="Обычный 6 2 2 4 4 2 2" xfId="3791"/>
    <cellStyle name="Обычный 6 2 2 4 4 2 3" xfId="5903"/>
    <cellStyle name="Обычный 6 2 2 4 4 3" xfId="2735"/>
    <cellStyle name="Обычный 6 2 2 4 4 4" xfId="4847"/>
    <cellStyle name="Обычный 6 2 2 4 5" xfId="1151"/>
    <cellStyle name="Обычный 6 2 2 4 5 2" xfId="3263"/>
    <cellStyle name="Обычный 6 2 2 4 5 3" xfId="5375"/>
    <cellStyle name="Обычный 6 2 2 4 6" xfId="2207"/>
    <cellStyle name="Обычный 6 2 2 4 7" xfId="4319"/>
    <cellStyle name="Обычный 6 2 2 5" xfId="161"/>
    <cellStyle name="Обычный 6 2 2 5 2" xfId="425"/>
    <cellStyle name="Обычный 6 2 2 5 2 2" xfId="953"/>
    <cellStyle name="Обычный 6 2 2 5 2 2 2" xfId="2009"/>
    <cellStyle name="Обычный 6 2 2 5 2 2 2 2" xfId="4121"/>
    <cellStyle name="Обычный 6 2 2 5 2 2 2 3" xfId="6233"/>
    <cellStyle name="Обычный 6 2 2 5 2 2 3" xfId="3065"/>
    <cellStyle name="Обычный 6 2 2 5 2 2 4" xfId="5177"/>
    <cellStyle name="Обычный 6 2 2 5 2 3" xfId="1481"/>
    <cellStyle name="Обычный 6 2 2 5 2 3 2" xfId="3593"/>
    <cellStyle name="Обычный 6 2 2 5 2 3 3" xfId="5705"/>
    <cellStyle name="Обычный 6 2 2 5 2 4" xfId="2537"/>
    <cellStyle name="Обычный 6 2 2 5 2 5" xfId="4649"/>
    <cellStyle name="Обычный 6 2 2 5 3" xfId="689"/>
    <cellStyle name="Обычный 6 2 2 5 3 2" xfId="1745"/>
    <cellStyle name="Обычный 6 2 2 5 3 2 2" xfId="3857"/>
    <cellStyle name="Обычный 6 2 2 5 3 2 3" xfId="5969"/>
    <cellStyle name="Обычный 6 2 2 5 3 3" xfId="2801"/>
    <cellStyle name="Обычный 6 2 2 5 3 4" xfId="4913"/>
    <cellStyle name="Обычный 6 2 2 5 4" xfId="1217"/>
    <cellStyle name="Обычный 6 2 2 5 4 2" xfId="3329"/>
    <cellStyle name="Обычный 6 2 2 5 4 3" xfId="5441"/>
    <cellStyle name="Обычный 6 2 2 5 5" xfId="2273"/>
    <cellStyle name="Обычный 6 2 2 5 6" xfId="4385"/>
    <cellStyle name="Обычный 6 2 2 6" xfId="293"/>
    <cellStyle name="Обычный 6 2 2 6 2" xfId="821"/>
    <cellStyle name="Обычный 6 2 2 6 2 2" xfId="1877"/>
    <cellStyle name="Обычный 6 2 2 6 2 2 2" xfId="3989"/>
    <cellStyle name="Обычный 6 2 2 6 2 2 3" xfId="6101"/>
    <cellStyle name="Обычный 6 2 2 6 2 3" xfId="2933"/>
    <cellStyle name="Обычный 6 2 2 6 2 4" xfId="5045"/>
    <cellStyle name="Обычный 6 2 2 6 3" xfId="1349"/>
    <cellStyle name="Обычный 6 2 2 6 3 2" xfId="3461"/>
    <cellStyle name="Обычный 6 2 2 6 3 3" xfId="5573"/>
    <cellStyle name="Обычный 6 2 2 6 4" xfId="2405"/>
    <cellStyle name="Обычный 6 2 2 6 5" xfId="4517"/>
    <cellStyle name="Обычный 6 2 2 7" xfId="557"/>
    <cellStyle name="Обычный 6 2 2 7 2" xfId="1613"/>
    <cellStyle name="Обычный 6 2 2 7 2 2" xfId="3725"/>
    <cellStyle name="Обычный 6 2 2 7 2 3" xfId="5837"/>
    <cellStyle name="Обычный 6 2 2 7 3" xfId="2669"/>
    <cellStyle name="Обычный 6 2 2 7 4" xfId="4781"/>
    <cellStyle name="Обычный 6 2 2 8" xfId="1085"/>
    <cellStyle name="Обычный 6 2 2 8 2" xfId="3197"/>
    <cellStyle name="Обычный 6 2 2 8 3" xfId="5309"/>
    <cellStyle name="Обычный 6 2 2 9" xfId="2141"/>
    <cellStyle name="Обычный 6 2 3" xfId="30"/>
    <cellStyle name="Обычный 6 2 3 10" xfId="4254"/>
    <cellStyle name="Обычный 6 2 3 2" xfId="46"/>
    <cellStyle name="Обычный 6 2 3 2 2" xfId="79"/>
    <cellStyle name="Обычный 6 2 3 2 2 2" xfId="145"/>
    <cellStyle name="Обычный 6 2 3 2 2 2 2" xfId="277"/>
    <cellStyle name="Обычный 6 2 3 2 2 2 2 2" xfId="541"/>
    <cellStyle name="Обычный 6 2 3 2 2 2 2 2 2" xfId="1069"/>
    <cellStyle name="Обычный 6 2 3 2 2 2 2 2 2 2" xfId="2125"/>
    <cellStyle name="Обычный 6 2 3 2 2 2 2 2 2 2 2" xfId="4237"/>
    <cellStyle name="Обычный 6 2 3 2 2 2 2 2 2 2 3" xfId="6349"/>
    <cellStyle name="Обычный 6 2 3 2 2 2 2 2 2 3" xfId="3181"/>
    <cellStyle name="Обычный 6 2 3 2 2 2 2 2 2 4" xfId="5293"/>
    <cellStyle name="Обычный 6 2 3 2 2 2 2 2 3" xfId="1597"/>
    <cellStyle name="Обычный 6 2 3 2 2 2 2 2 3 2" xfId="3709"/>
    <cellStyle name="Обычный 6 2 3 2 2 2 2 2 3 3" xfId="5821"/>
    <cellStyle name="Обычный 6 2 3 2 2 2 2 2 4" xfId="2653"/>
    <cellStyle name="Обычный 6 2 3 2 2 2 2 2 5" xfId="4765"/>
    <cellStyle name="Обычный 6 2 3 2 2 2 2 3" xfId="805"/>
    <cellStyle name="Обычный 6 2 3 2 2 2 2 3 2" xfId="1861"/>
    <cellStyle name="Обычный 6 2 3 2 2 2 2 3 2 2" xfId="3973"/>
    <cellStyle name="Обычный 6 2 3 2 2 2 2 3 2 3" xfId="6085"/>
    <cellStyle name="Обычный 6 2 3 2 2 2 2 3 3" xfId="2917"/>
    <cellStyle name="Обычный 6 2 3 2 2 2 2 3 4" xfId="5029"/>
    <cellStyle name="Обычный 6 2 3 2 2 2 2 4" xfId="1333"/>
    <cellStyle name="Обычный 6 2 3 2 2 2 2 4 2" xfId="3445"/>
    <cellStyle name="Обычный 6 2 3 2 2 2 2 4 3" xfId="5557"/>
    <cellStyle name="Обычный 6 2 3 2 2 2 2 5" xfId="2389"/>
    <cellStyle name="Обычный 6 2 3 2 2 2 2 6" xfId="4501"/>
    <cellStyle name="Обычный 6 2 3 2 2 2 3" xfId="409"/>
    <cellStyle name="Обычный 6 2 3 2 2 2 3 2" xfId="937"/>
    <cellStyle name="Обычный 6 2 3 2 2 2 3 2 2" xfId="1993"/>
    <cellStyle name="Обычный 6 2 3 2 2 2 3 2 2 2" xfId="4105"/>
    <cellStyle name="Обычный 6 2 3 2 2 2 3 2 2 3" xfId="6217"/>
    <cellStyle name="Обычный 6 2 3 2 2 2 3 2 3" xfId="3049"/>
    <cellStyle name="Обычный 6 2 3 2 2 2 3 2 4" xfId="5161"/>
    <cellStyle name="Обычный 6 2 3 2 2 2 3 3" xfId="1465"/>
    <cellStyle name="Обычный 6 2 3 2 2 2 3 3 2" xfId="3577"/>
    <cellStyle name="Обычный 6 2 3 2 2 2 3 3 3" xfId="5689"/>
    <cellStyle name="Обычный 6 2 3 2 2 2 3 4" xfId="2521"/>
    <cellStyle name="Обычный 6 2 3 2 2 2 3 5" xfId="4633"/>
    <cellStyle name="Обычный 6 2 3 2 2 2 4" xfId="673"/>
    <cellStyle name="Обычный 6 2 3 2 2 2 4 2" xfId="1729"/>
    <cellStyle name="Обычный 6 2 3 2 2 2 4 2 2" xfId="3841"/>
    <cellStyle name="Обычный 6 2 3 2 2 2 4 2 3" xfId="5953"/>
    <cellStyle name="Обычный 6 2 3 2 2 2 4 3" xfId="2785"/>
    <cellStyle name="Обычный 6 2 3 2 2 2 4 4" xfId="4897"/>
    <cellStyle name="Обычный 6 2 3 2 2 2 5" xfId="1201"/>
    <cellStyle name="Обычный 6 2 3 2 2 2 5 2" xfId="3313"/>
    <cellStyle name="Обычный 6 2 3 2 2 2 5 3" xfId="5425"/>
    <cellStyle name="Обычный 6 2 3 2 2 2 6" xfId="2257"/>
    <cellStyle name="Обычный 6 2 3 2 2 2 7" xfId="4369"/>
    <cellStyle name="Обычный 6 2 3 2 2 3" xfId="211"/>
    <cellStyle name="Обычный 6 2 3 2 2 3 2" xfId="475"/>
    <cellStyle name="Обычный 6 2 3 2 2 3 2 2" xfId="1003"/>
    <cellStyle name="Обычный 6 2 3 2 2 3 2 2 2" xfId="2059"/>
    <cellStyle name="Обычный 6 2 3 2 2 3 2 2 2 2" xfId="4171"/>
    <cellStyle name="Обычный 6 2 3 2 2 3 2 2 2 3" xfId="6283"/>
    <cellStyle name="Обычный 6 2 3 2 2 3 2 2 3" xfId="3115"/>
    <cellStyle name="Обычный 6 2 3 2 2 3 2 2 4" xfId="5227"/>
    <cellStyle name="Обычный 6 2 3 2 2 3 2 3" xfId="1531"/>
    <cellStyle name="Обычный 6 2 3 2 2 3 2 3 2" xfId="3643"/>
    <cellStyle name="Обычный 6 2 3 2 2 3 2 3 3" xfId="5755"/>
    <cellStyle name="Обычный 6 2 3 2 2 3 2 4" xfId="2587"/>
    <cellStyle name="Обычный 6 2 3 2 2 3 2 5" xfId="4699"/>
    <cellStyle name="Обычный 6 2 3 2 2 3 3" xfId="739"/>
    <cellStyle name="Обычный 6 2 3 2 2 3 3 2" xfId="1795"/>
    <cellStyle name="Обычный 6 2 3 2 2 3 3 2 2" xfId="3907"/>
    <cellStyle name="Обычный 6 2 3 2 2 3 3 2 3" xfId="6019"/>
    <cellStyle name="Обычный 6 2 3 2 2 3 3 3" xfId="2851"/>
    <cellStyle name="Обычный 6 2 3 2 2 3 3 4" xfId="4963"/>
    <cellStyle name="Обычный 6 2 3 2 2 3 4" xfId="1267"/>
    <cellStyle name="Обычный 6 2 3 2 2 3 4 2" xfId="3379"/>
    <cellStyle name="Обычный 6 2 3 2 2 3 4 3" xfId="5491"/>
    <cellStyle name="Обычный 6 2 3 2 2 3 5" xfId="2323"/>
    <cellStyle name="Обычный 6 2 3 2 2 3 6" xfId="4435"/>
    <cellStyle name="Обычный 6 2 3 2 2 4" xfId="343"/>
    <cellStyle name="Обычный 6 2 3 2 2 4 2" xfId="871"/>
    <cellStyle name="Обычный 6 2 3 2 2 4 2 2" xfId="1927"/>
    <cellStyle name="Обычный 6 2 3 2 2 4 2 2 2" xfId="4039"/>
    <cellStyle name="Обычный 6 2 3 2 2 4 2 2 3" xfId="6151"/>
    <cellStyle name="Обычный 6 2 3 2 2 4 2 3" xfId="2983"/>
    <cellStyle name="Обычный 6 2 3 2 2 4 2 4" xfId="5095"/>
    <cellStyle name="Обычный 6 2 3 2 2 4 3" xfId="1399"/>
    <cellStyle name="Обычный 6 2 3 2 2 4 3 2" xfId="3511"/>
    <cellStyle name="Обычный 6 2 3 2 2 4 3 3" xfId="5623"/>
    <cellStyle name="Обычный 6 2 3 2 2 4 4" xfId="2455"/>
    <cellStyle name="Обычный 6 2 3 2 2 4 5" xfId="4567"/>
    <cellStyle name="Обычный 6 2 3 2 2 5" xfId="607"/>
    <cellStyle name="Обычный 6 2 3 2 2 5 2" xfId="1663"/>
    <cellStyle name="Обычный 6 2 3 2 2 5 2 2" xfId="3775"/>
    <cellStyle name="Обычный 6 2 3 2 2 5 2 3" xfId="5887"/>
    <cellStyle name="Обычный 6 2 3 2 2 5 3" xfId="2719"/>
    <cellStyle name="Обычный 6 2 3 2 2 5 4" xfId="4831"/>
    <cellStyle name="Обычный 6 2 3 2 2 6" xfId="1135"/>
    <cellStyle name="Обычный 6 2 3 2 2 6 2" xfId="3247"/>
    <cellStyle name="Обычный 6 2 3 2 2 6 3" xfId="5359"/>
    <cellStyle name="Обычный 6 2 3 2 2 7" xfId="2191"/>
    <cellStyle name="Обычный 6 2 3 2 2 8" xfId="4303"/>
    <cellStyle name="Обычный 6 2 3 2 3" xfId="112"/>
    <cellStyle name="Обычный 6 2 3 2 3 2" xfId="244"/>
    <cellStyle name="Обычный 6 2 3 2 3 2 2" xfId="508"/>
    <cellStyle name="Обычный 6 2 3 2 3 2 2 2" xfId="1036"/>
    <cellStyle name="Обычный 6 2 3 2 3 2 2 2 2" xfId="2092"/>
    <cellStyle name="Обычный 6 2 3 2 3 2 2 2 2 2" xfId="4204"/>
    <cellStyle name="Обычный 6 2 3 2 3 2 2 2 2 3" xfId="6316"/>
    <cellStyle name="Обычный 6 2 3 2 3 2 2 2 3" xfId="3148"/>
    <cellStyle name="Обычный 6 2 3 2 3 2 2 2 4" xfId="5260"/>
    <cellStyle name="Обычный 6 2 3 2 3 2 2 3" xfId="1564"/>
    <cellStyle name="Обычный 6 2 3 2 3 2 2 3 2" xfId="3676"/>
    <cellStyle name="Обычный 6 2 3 2 3 2 2 3 3" xfId="5788"/>
    <cellStyle name="Обычный 6 2 3 2 3 2 2 4" xfId="2620"/>
    <cellStyle name="Обычный 6 2 3 2 3 2 2 5" xfId="4732"/>
    <cellStyle name="Обычный 6 2 3 2 3 2 3" xfId="772"/>
    <cellStyle name="Обычный 6 2 3 2 3 2 3 2" xfId="1828"/>
    <cellStyle name="Обычный 6 2 3 2 3 2 3 2 2" xfId="3940"/>
    <cellStyle name="Обычный 6 2 3 2 3 2 3 2 3" xfId="6052"/>
    <cellStyle name="Обычный 6 2 3 2 3 2 3 3" xfId="2884"/>
    <cellStyle name="Обычный 6 2 3 2 3 2 3 4" xfId="4996"/>
    <cellStyle name="Обычный 6 2 3 2 3 2 4" xfId="1300"/>
    <cellStyle name="Обычный 6 2 3 2 3 2 4 2" xfId="3412"/>
    <cellStyle name="Обычный 6 2 3 2 3 2 4 3" xfId="5524"/>
    <cellStyle name="Обычный 6 2 3 2 3 2 5" xfId="2356"/>
    <cellStyle name="Обычный 6 2 3 2 3 2 6" xfId="4468"/>
    <cellStyle name="Обычный 6 2 3 2 3 3" xfId="376"/>
    <cellStyle name="Обычный 6 2 3 2 3 3 2" xfId="904"/>
    <cellStyle name="Обычный 6 2 3 2 3 3 2 2" xfId="1960"/>
    <cellStyle name="Обычный 6 2 3 2 3 3 2 2 2" xfId="4072"/>
    <cellStyle name="Обычный 6 2 3 2 3 3 2 2 3" xfId="6184"/>
    <cellStyle name="Обычный 6 2 3 2 3 3 2 3" xfId="3016"/>
    <cellStyle name="Обычный 6 2 3 2 3 3 2 4" xfId="5128"/>
    <cellStyle name="Обычный 6 2 3 2 3 3 3" xfId="1432"/>
    <cellStyle name="Обычный 6 2 3 2 3 3 3 2" xfId="3544"/>
    <cellStyle name="Обычный 6 2 3 2 3 3 3 3" xfId="5656"/>
    <cellStyle name="Обычный 6 2 3 2 3 3 4" xfId="2488"/>
    <cellStyle name="Обычный 6 2 3 2 3 3 5" xfId="4600"/>
    <cellStyle name="Обычный 6 2 3 2 3 4" xfId="640"/>
    <cellStyle name="Обычный 6 2 3 2 3 4 2" xfId="1696"/>
    <cellStyle name="Обычный 6 2 3 2 3 4 2 2" xfId="3808"/>
    <cellStyle name="Обычный 6 2 3 2 3 4 2 3" xfId="5920"/>
    <cellStyle name="Обычный 6 2 3 2 3 4 3" xfId="2752"/>
    <cellStyle name="Обычный 6 2 3 2 3 4 4" xfId="4864"/>
    <cellStyle name="Обычный 6 2 3 2 3 5" xfId="1168"/>
    <cellStyle name="Обычный 6 2 3 2 3 5 2" xfId="3280"/>
    <cellStyle name="Обычный 6 2 3 2 3 5 3" xfId="5392"/>
    <cellStyle name="Обычный 6 2 3 2 3 6" xfId="2224"/>
    <cellStyle name="Обычный 6 2 3 2 3 7" xfId="4336"/>
    <cellStyle name="Обычный 6 2 3 2 4" xfId="178"/>
    <cellStyle name="Обычный 6 2 3 2 4 2" xfId="442"/>
    <cellStyle name="Обычный 6 2 3 2 4 2 2" xfId="970"/>
    <cellStyle name="Обычный 6 2 3 2 4 2 2 2" xfId="2026"/>
    <cellStyle name="Обычный 6 2 3 2 4 2 2 2 2" xfId="4138"/>
    <cellStyle name="Обычный 6 2 3 2 4 2 2 2 3" xfId="6250"/>
    <cellStyle name="Обычный 6 2 3 2 4 2 2 3" xfId="3082"/>
    <cellStyle name="Обычный 6 2 3 2 4 2 2 4" xfId="5194"/>
    <cellStyle name="Обычный 6 2 3 2 4 2 3" xfId="1498"/>
    <cellStyle name="Обычный 6 2 3 2 4 2 3 2" xfId="3610"/>
    <cellStyle name="Обычный 6 2 3 2 4 2 3 3" xfId="5722"/>
    <cellStyle name="Обычный 6 2 3 2 4 2 4" xfId="2554"/>
    <cellStyle name="Обычный 6 2 3 2 4 2 5" xfId="4666"/>
    <cellStyle name="Обычный 6 2 3 2 4 3" xfId="706"/>
    <cellStyle name="Обычный 6 2 3 2 4 3 2" xfId="1762"/>
    <cellStyle name="Обычный 6 2 3 2 4 3 2 2" xfId="3874"/>
    <cellStyle name="Обычный 6 2 3 2 4 3 2 3" xfId="5986"/>
    <cellStyle name="Обычный 6 2 3 2 4 3 3" xfId="2818"/>
    <cellStyle name="Обычный 6 2 3 2 4 3 4" xfId="4930"/>
    <cellStyle name="Обычный 6 2 3 2 4 4" xfId="1234"/>
    <cellStyle name="Обычный 6 2 3 2 4 4 2" xfId="3346"/>
    <cellStyle name="Обычный 6 2 3 2 4 4 3" xfId="5458"/>
    <cellStyle name="Обычный 6 2 3 2 4 5" xfId="2290"/>
    <cellStyle name="Обычный 6 2 3 2 4 6" xfId="4402"/>
    <cellStyle name="Обычный 6 2 3 2 5" xfId="310"/>
    <cellStyle name="Обычный 6 2 3 2 5 2" xfId="838"/>
    <cellStyle name="Обычный 6 2 3 2 5 2 2" xfId="1894"/>
    <cellStyle name="Обычный 6 2 3 2 5 2 2 2" xfId="4006"/>
    <cellStyle name="Обычный 6 2 3 2 5 2 2 3" xfId="6118"/>
    <cellStyle name="Обычный 6 2 3 2 5 2 3" xfId="2950"/>
    <cellStyle name="Обычный 6 2 3 2 5 2 4" xfId="5062"/>
    <cellStyle name="Обычный 6 2 3 2 5 3" xfId="1366"/>
    <cellStyle name="Обычный 6 2 3 2 5 3 2" xfId="3478"/>
    <cellStyle name="Обычный 6 2 3 2 5 3 3" xfId="5590"/>
    <cellStyle name="Обычный 6 2 3 2 5 4" xfId="2422"/>
    <cellStyle name="Обычный 6 2 3 2 5 5" xfId="4534"/>
    <cellStyle name="Обычный 6 2 3 2 6" xfId="574"/>
    <cellStyle name="Обычный 6 2 3 2 6 2" xfId="1630"/>
    <cellStyle name="Обычный 6 2 3 2 6 2 2" xfId="3742"/>
    <cellStyle name="Обычный 6 2 3 2 6 2 3" xfId="5854"/>
    <cellStyle name="Обычный 6 2 3 2 6 3" xfId="2686"/>
    <cellStyle name="Обычный 6 2 3 2 6 4" xfId="4798"/>
    <cellStyle name="Обычный 6 2 3 2 7" xfId="1102"/>
    <cellStyle name="Обычный 6 2 3 2 7 2" xfId="3214"/>
    <cellStyle name="Обычный 6 2 3 2 7 3" xfId="5326"/>
    <cellStyle name="Обычный 6 2 3 2 8" xfId="2158"/>
    <cellStyle name="Обычный 6 2 3 2 9" xfId="4270"/>
    <cellStyle name="Обычный 6 2 3 3" xfId="63"/>
    <cellStyle name="Обычный 6 2 3 3 2" xfId="129"/>
    <cellStyle name="Обычный 6 2 3 3 2 2" xfId="261"/>
    <cellStyle name="Обычный 6 2 3 3 2 2 2" xfId="525"/>
    <cellStyle name="Обычный 6 2 3 3 2 2 2 2" xfId="1053"/>
    <cellStyle name="Обычный 6 2 3 3 2 2 2 2 2" xfId="2109"/>
    <cellStyle name="Обычный 6 2 3 3 2 2 2 2 2 2" xfId="4221"/>
    <cellStyle name="Обычный 6 2 3 3 2 2 2 2 2 3" xfId="6333"/>
    <cellStyle name="Обычный 6 2 3 3 2 2 2 2 3" xfId="3165"/>
    <cellStyle name="Обычный 6 2 3 3 2 2 2 2 4" xfId="5277"/>
    <cellStyle name="Обычный 6 2 3 3 2 2 2 3" xfId="1581"/>
    <cellStyle name="Обычный 6 2 3 3 2 2 2 3 2" xfId="3693"/>
    <cellStyle name="Обычный 6 2 3 3 2 2 2 3 3" xfId="5805"/>
    <cellStyle name="Обычный 6 2 3 3 2 2 2 4" xfId="2637"/>
    <cellStyle name="Обычный 6 2 3 3 2 2 2 5" xfId="4749"/>
    <cellStyle name="Обычный 6 2 3 3 2 2 3" xfId="789"/>
    <cellStyle name="Обычный 6 2 3 3 2 2 3 2" xfId="1845"/>
    <cellStyle name="Обычный 6 2 3 3 2 2 3 2 2" xfId="3957"/>
    <cellStyle name="Обычный 6 2 3 3 2 2 3 2 3" xfId="6069"/>
    <cellStyle name="Обычный 6 2 3 3 2 2 3 3" xfId="2901"/>
    <cellStyle name="Обычный 6 2 3 3 2 2 3 4" xfId="5013"/>
    <cellStyle name="Обычный 6 2 3 3 2 2 4" xfId="1317"/>
    <cellStyle name="Обычный 6 2 3 3 2 2 4 2" xfId="3429"/>
    <cellStyle name="Обычный 6 2 3 3 2 2 4 3" xfId="5541"/>
    <cellStyle name="Обычный 6 2 3 3 2 2 5" xfId="2373"/>
    <cellStyle name="Обычный 6 2 3 3 2 2 6" xfId="4485"/>
    <cellStyle name="Обычный 6 2 3 3 2 3" xfId="393"/>
    <cellStyle name="Обычный 6 2 3 3 2 3 2" xfId="921"/>
    <cellStyle name="Обычный 6 2 3 3 2 3 2 2" xfId="1977"/>
    <cellStyle name="Обычный 6 2 3 3 2 3 2 2 2" xfId="4089"/>
    <cellStyle name="Обычный 6 2 3 3 2 3 2 2 3" xfId="6201"/>
    <cellStyle name="Обычный 6 2 3 3 2 3 2 3" xfId="3033"/>
    <cellStyle name="Обычный 6 2 3 3 2 3 2 4" xfId="5145"/>
    <cellStyle name="Обычный 6 2 3 3 2 3 3" xfId="1449"/>
    <cellStyle name="Обычный 6 2 3 3 2 3 3 2" xfId="3561"/>
    <cellStyle name="Обычный 6 2 3 3 2 3 3 3" xfId="5673"/>
    <cellStyle name="Обычный 6 2 3 3 2 3 4" xfId="2505"/>
    <cellStyle name="Обычный 6 2 3 3 2 3 5" xfId="4617"/>
    <cellStyle name="Обычный 6 2 3 3 2 4" xfId="657"/>
    <cellStyle name="Обычный 6 2 3 3 2 4 2" xfId="1713"/>
    <cellStyle name="Обычный 6 2 3 3 2 4 2 2" xfId="3825"/>
    <cellStyle name="Обычный 6 2 3 3 2 4 2 3" xfId="5937"/>
    <cellStyle name="Обычный 6 2 3 3 2 4 3" xfId="2769"/>
    <cellStyle name="Обычный 6 2 3 3 2 4 4" xfId="4881"/>
    <cellStyle name="Обычный 6 2 3 3 2 5" xfId="1185"/>
    <cellStyle name="Обычный 6 2 3 3 2 5 2" xfId="3297"/>
    <cellStyle name="Обычный 6 2 3 3 2 5 3" xfId="5409"/>
    <cellStyle name="Обычный 6 2 3 3 2 6" xfId="2241"/>
    <cellStyle name="Обычный 6 2 3 3 2 7" xfId="4353"/>
    <cellStyle name="Обычный 6 2 3 3 3" xfId="195"/>
    <cellStyle name="Обычный 6 2 3 3 3 2" xfId="459"/>
    <cellStyle name="Обычный 6 2 3 3 3 2 2" xfId="987"/>
    <cellStyle name="Обычный 6 2 3 3 3 2 2 2" xfId="2043"/>
    <cellStyle name="Обычный 6 2 3 3 3 2 2 2 2" xfId="4155"/>
    <cellStyle name="Обычный 6 2 3 3 3 2 2 2 3" xfId="6267"/>
    <cellStyle name="Обычный 6 2 3 3 3 2 2 3" xfId="3099"/>
    <cellStyle name="Обычный 6 2 3 3 3 2 2 4" xfId="5211"/>
    <cellStyle name="Обычный 6 2 3 3 3 2 3" xfId="1515"/>
    <cellStyle name="Обычный 6 2 3 3 3 2 3 2" xfId="3627"/>
    <cellStyle name="Обычный 6 2 3 3 3 2 3 3" xfId="5739"/>
    <cellStyle name="Обычный 6 2 3 3 3 2 4" xfId="2571"/>
    <cellStyle name="Обычный 6 2 3 3 3 2 5" xfId="4683"/>
    <cellStyle name="Обычный 6 2 3 3 3 3" xfId="723"/>
    <cellStyle name="Обычный 6 2 3 3 3 3 2" xfId="1779"/>
    <cellStyle name="Обычный 6 2 3 3 3 3 2 2" xfId="3891"/>
    <cellStyle name="Обычный 6 2 3 3 3 3 2 3" xfId="6003"/>
    <cellStyle name="Обычный 6 2 3 3 3 3 3" xfId="2835"/>
    <cellStyle name="Обычный 6 2 3 3 3 3 4" xfId="4947"/>
    <cellStyle name="Обычный 6 2 3 3 3 4" xfId="1251"/>
    <cellStyle name="Обычный 6 2 3 3 3 4 2" xfId="3363"/>
    <cellStyle name="Обычный 6 2 3 3 3 4 3" xfId="5475"/>
    <cellStyle name="Обычный 6 2 3 3 3 5" xfId="2307"/>
    <cellStyle name="Обычный 6 2 3 3 3 6" xfId="4419"/>
    <cellStyle name="Обычный 6 2 3 3 4" xfId="327"/>
    <cellStyle name="Обычный 6 2 3 3 4 2" xfId="855"/>
    <cellStyle name="Обычный 6 2 3 3 4 2 2" xfId="1911"/>
    <cellStyle name="Обычный 6 2 3 3 4 2 2 2" xfId="4023"/>
    <cellStyle name="Обычный 6 2 3 3 4 2 2 3" xfId="6135"/>
    <cellStyle name="Обычный 6 2 3 3 4 2 3" xfId="2967"/>
    <cellStyle name="Обычный 6 2 3 3 4 2 4" xfId="5079"/>
    <cellStyle name="Обычный 6 2 3 3 4 3" xfId="1383"/>
    <cellStyle name="Обычный 6 2 3 3 4 3 2" xfId="3495"/>
    <cellStyle name="Обычный 6 2 3 3 4 3 3" xfId="5607"/>
    <cellStyle name="Обычный 6 2 3 3 4 4" xfId="2439"/>
    <cellStyle name="Обычный 6 2 3 3 4 5" xfId="4551"/>
    <cellStyle name="Обычный 6 2 3 3 5" xfId="591"/>
    <cellStyle name="Обычный 6 2 3 3 5 2" xfId="1647"/>
    <cellStyle name="Обычный 6 2 3 3 5 2 2" xfId="3759"/>
    <cellStyle name="Обычный 6 2 3 3 5 2 3" xfId="5871"/>
    <cellStyle name="Обычный 6 2 3 3 5 3" xfId="2703"/>
    <cellStyle name="Обычный 6 2 3 3 5 4" xfId="4815"/>
    <cellStyle name="Обычный 6 2 3 3 6" xfId="1119"/>
    <cellStyle name="Обычный 6 2 3 3 6 2" xfId="3231"/>
    <cellStyle name="Обычный 6 2 3 3 6 3" xfId="5343"/>
    <cellStyle name="Обычный 6 2 3 3 7" xfId="2175"/>
    <cellStyle name="Обычный 6 2 3 3 8" xfId="4287"/>
    <cellStyle name="Обычный 6 2 3 4" xfId="96"/>
    <cellStyle name="Обычный 6 2 3 4 2" xfId="228"/>
    <cellStyle name="Обычный 6 2 3 4 2 2" xfId="492"/>
    <cellStyle name="Обычный 6 2 3 4 2 2 2" xfId="1020"/>
    <cellStyle name="Обычный 6 2 3 4 2 2 2 2" xfId="2076"/>
    <cellStyle name="Обычный 6 2 3 4 2 2 2 2 2" xfId="4188"/>
    <cellStyle name="Обычный 6 2 3 4 2 2 2 2 3" xfId="6300"/>
    <cellStyle name="Обычный 6 2 3 4 2 2 2 3" xfId="3132"/>
    <cellStyle name="Обычный 6 2 3 4 2 2 2 4" xfId="5244"/>
    <cellStyle name="Обычный 6 2 3 4 2 2 3" xfId="1548"/>
    <cellStyle name="Обычный 6 2 3 4 2 2 3 2" xfId="3660"/>
    <cellStyle name="Обычный 6 2 3 4 2 2 3 3" xfId="5772"/>
    <cellStyle name="Обычный 6 2 3 4 2 2 4" xfId="2604"/>
    <cellStyle name="Обычный 6 2 3 4 2 2 5" xfId="4716"/>
    <cellStyle name="Обычный 6 2 3 4 2 3" xfId="756"/>
    <cellStyle name="Обычный 6 2 3 4 2 3 2" xfId="1812"/>
    <cellStyle name="Обычный 6 2 3 4 2 3 2 2" xfId="3924"/>
    <cellStyle name="Обычный 6 2 3 4 2 3 2 3" xfId="6036"/>
    <cellStyle name="Обычный 6 2 3 4 2 3 3" xfId="2868"/>
    <cellStyle name="Обычный 6 2 3 4 2 3 4" xfId="4980"/>
    <cellStyle name="Обычный 6 2 3 4 2 4" xfId="1284"/>
    <cellStyle name="Обычный 6 2 3 4 2 4 2" xfId="3396"/>
    <cellStyle name="Обычный 6 2 3 4 2 4 3" xfId="5508"/>
    <cellStyle name="Обычный 6 2 3 4 2 5" xfId="2340"/>
    <cellStyle name="Обычный 6 2 3 4 2 6" xfId="4452"/>
    <cellStyle name="Обычный 6 2 3 4 3" xfId="360"/>
    <cellStyle name="Обычный 6 2 3 4 3 2" xfId="888"/>
    <cellStyle name="Обычный 6 2 3 4 3 2 2" xfId="1944"/>
    <cellStyle name="Обычный 6 2 3 4 3 2 2 2" xfId="4056"/>
    <cellStyle name="Обычный 6 2 3 4 3 2 2 3" xfId="6168"/>
    <cellStyle name="Обычный 6 2 3 4 3 2 3" xfId="3000"/>
    <cellStyle name="Обычный 6 2 3 4 3 2 4" xfId="5112"/>
    <cellStyle name="Обычный 6 2 3 4 3 3" xfId="1416"/>
    <cellStyle name="Обычный 6 2 3 4 3 3 2" xfId="3528"/>
    <cellStyle name="Обычный 6 2 3 4 3 3 3" xfId="5640"/>
    <cellStyle name="Обычный 6 2 3 4 3 4" xfId="2472"/>
    <cellStyle name="Обычный 6 2 3 4 3 5" xfId="4584"/>
    <cellStyle name="Обычный 6 2 3 4 4" xfId="624"/>
    <cellStyle name="Обычный 6 2 3 4 4 2" xfId="1680"/>
    <cellStyle name="Обычный 6 2 3 4 4 2 2" xfId="3792"/>
    <cellStyle name="Обычный 6 2 3 4 4 2 3" xfId="5904"/>
    <cellStyle name="Обычный 6 2 3 4 4 3" xfId="2736"/>
    <cellStyle name="Обычный 6 2 3 4 4 4" xfId="4848"/>
    <cellStyle name="Обычный 6 2 3 4 5" xfId="1152"/>
    <cellStyle name="Обычный 6 2 3 4 5 2" xfId="3264"/>
    <cellStyle name="Обычный 6 2 3 4 5 3" xfId="5376"/>
    <cellStyle name="Обычный 6 2 3 4 6" xfId="2208"/>
    <cellStyle name="Обычный 6 2 3 4 7" xfId="4320"/>
    <cellStyle name="Обычный 6 2 3 5" xfId="162"/>
    <cellStyle name="Обычный 6 2 3 5 2" xfId="426"/>
    <cellStyle name="Обычный 6 2 3 5 2 2" xfId="954"/>
    <cellStyle name="Обычный 6 2 3 5 2 2 2" xfId="2010"/>
    <cellStyle name="Обычный 6 2 3 5 2 2 2 2" xfId="4122"/>
    <cellStyle name="Обычный 6 2 3 5 2 2 2 3" xfId="6234"/>
    <cellStyle name="Обычный 6 2 3 5 2 2 3" xfId="3066"/>
    <cellStyle name="Обычный 6 2 3 5 2 2 4" xfId="5178"/>
    <cellStyle name="Обычный 6 2 3 5 2 3" xfId="1482"/>
    <cellStyle name="Обычный 6 2 3 5 2 3 2" xfId="3594"/>
    <cellStyle name="Обычный 6 2 3 5 2 3 3" xfId="5706"/>
    <cellStyle name="Обычный 6 2 3 5 2 4" xfId="2538"/>
    <cellStyle name="Обычный 6 2 3 5 2 5" xfId="4650"/>
    <cellStyle name="Обычный 6 2 3 5 3" xfId="690"/>
    <cellStyle name="Обычный 6 2 3 5 3 2" xfId="1746"/>
    <cellStyle name="Обычный 6 2 3 5 3 2 2" xfId="3858"/>
    <cellStyle name="Обычный 6 2 3 5 3 2 3" xfId="5970"/>
    <cellStyle name="Обычный 6 2 3 5 3 3" xfId="2802"/>
    <cellStyle name="Обычный 6 2 3 5 3 4" xfId="4914"/>
    <cellStyle name="Обычный 6 2 3 5 4" xfId="1218"/>
    <cellStyle name="Обычный 6 2 3 5 4 2" xfId="3330"/>
    <cellStyle name="Обычный 6 2 3 5 4 3" xfId="5442"/>
    <cellStyle name="Обычный 6 2 3 5 5" xfId="2274"/>
    <cellStyle name="Обычный 6 2 3 5 6" xfId="4386"/>
    <cellStyle name="Обычный 6 2 3 6" xfId="294"/>
    <cellStyle name="Обычный 6 2 3 6 2" xfId="822"/>
    <cellStyle name="Обычный 6 2 3 6 2 2" xfId="1878"/>
    <cellStyle name="Обычный 6 2 3 6 2 2 2" xfId="3990"/>
    <cellStyle name="Обычный 6 2 3 6 2 2 3" xfId="6102"/>
    <cellStyle name="Обычный 6 2 3 6 2 3" xfId="2934"/>
    <cellStyle name="Обычный 6 2 3 6 2 4" xfId="5046"/>
    <cellStyle name="Обычный 6 2 3 6 3" xfId="1350"/>
    <cellStyle name="Обычный 6 2 3 6 3 2" xfId="3462"/>
    <cellStyle name="Обычный 6 2 3 6 3 3" xfId="5574"/>
    <cellStyle name="Обычный 6 2 3 6 4" xfId="2406"/>
    <cellStyle name="Обычный 6 2 3 6 5" xfId="4518"/>
    <cellStyle name="Обычный 6 2 3 7" xfId="558"/>
    <cellStyle name="Обычный 6 2 3 7 2" xfId="1614"/>
    <cellStyle name="Обычный 6 2 3 7 2 2" xfId="3726"/>
    <cellStyle name="Обычный 6 2 3 7 2 3" xfId="5838"/>
    <cellStyle name="Обычный 6 2 3 7 3" xfId="2670"/>
    <cellStyle name="Обычный 6 2 3 7 4" xfId="4782"/>
    <cellStyle name="Обычный 6 2 3 8" xfId="1086"/>
    <cellStyle name="Обычный 6 2 3 8 2" xfId="3198"/>
    <cellStyle name="Обычный 6 2 3 8 3" xfId="5310"/>
    <cellStyle name="Обычный 6 2 3 9" xfId="2142"/>
    <cellStyle name="Обычный 6 2 4" xfId="24"/>
    <cellStyle name="Обычный 6 2 4 10" xfId="4248"/>
    <cellStyle name="Обычный 6 2 4 2" xfId="40"/>
    <cellStyle name="Обычный 6 2 4 2 2" xfId="73"/>
    <cellStyle name="Обычный 6 2 4 2 2 2" xfId="139"/>
    <cellStyle name="Обычный 6 2 4 2 2 2 2" xfId="271"/>
    <cellStyle name="Обычный 6 2 4 2 2 2 2 2" xfId="535"/>
    <cellStyle name="Обычный 6 2 4 2 2 2 2 2 2" xfId="1063"/>
    <cellStyle name="Обычный 6 2 4 2 2 2 2 2 2 2" xfId="2119"/>
    <cellStyle name="Обычный 6 2 4 2 2 2 2 2 2 2 2" xfId="4231"/>
    <cellStyle name="Обычный 6 2 4 2 2 2 2 2 2 2 3" xfId="6343"/>
    <cellStyle name="Обычный 6 2 4 2 2 2 2 2 2 3" xfId="3175"/>
    <cellStyle name="Обычный 6 2 4 2 2 2 2 2 2 4" xfId="5287"/>
    <cellStyle name="Обычный 6 2 4 2 2 2 2 2 3" xfId="1591"/>
    <cellStyle name="Обычный 6 2 4 2 2 2 2 2 3 2" xfId="3703"/>
    <cellStyle name="Обычный 6 2 4 2 2 2 2 2 3 3" xfId="5815"/>
    <cellStyle name="Обычный 6 2 4 2 2 2 2 2 4" xfId="2647"/>
    <cellStyle name="Обычный 6 2 4 2 2 2 2 2 5" xfId="4759"/>
    <cellStyle name="Обычный 6 2 4 2 2 2 2 3" xfId="799"/>
    <cellStyle name="Обычный 6 2 4 2 2 2 2 3 2" xfId="1855"/>
    <cellStyle name="Обычный 6 2 4 2 2 2 2 3 2 2" xfId="3967"/>
    <cellStyle name="Обычный 6 2 4 2 2 2 2 3 2 3" xfId="6079"/>
    <cellStyle name="Обычный 6 2 4 2 2 2 2 3 3" xfId="2911"/>
    <cellStyle name="Обычный 6 2 4 2 2 2 2 3 4" xfId="5023"/>
    <cellStyle name="Обычный 6 2 4 2 2 2 2 4" xfId="1327"/>
    <cellStyle name="Обычный 6 2 4 2 2 2 2 4 2" xfId="3439"/>
    <cellStyle name="Обычный 6 2 4 2 2 2 2 4 3" xfId="5551"/>
    <cellStyle name="Обычный 6 2 4 2 2 2 2 5" xfId="2383"/>
    <cellStyle name="Обычный 6 2 4 2 2 2 2 6" xfId="4495"/>
    <cellStyle name="Обычный 6 2 4 2 2 2 3" xfId="403"/>
    <cellStyle name="Обычный 6 2 4 2 2 2 3 2" xfId="931"/>
    <cellStyle name="Обычный 6 2 4 2 2 2 3 2 2" xfId="1987"/>
    <cellStyle name="Обычный 6 2 4 2 2 2 3 2 2 2" xfId="4099"/>
    <cellStyle name="Обычный 6 2 4 2 2 2 3 2 2 3" xfId="6211"/>
    <cellStyle name="Обычный 6 2 4 2 2 2 3 2 3" xfId="3043"/>
    <cellStyle name="Обычный 6 2 4 2 2 2 3 2 4" xfId="5155"/>
    <cellStyle name="Обычный 6 2 4 2 2 2 3 3" xfId="1459"/>
    <cellStyle name="Обычный 6 2 4 2 2 2 3 3 2" xfId="3571"/>
    <cellStyle name="Обычный 6 2 4 2 2 2 3 3 3" xfId="5683"/>
    <cellStyle name="Обычный 6 2 4 2 2 2 3 4" xfId="2515"/>
    <cellStyle name="Обычный 6 2 4 2 2 2 3 5" xfId="4627"/>
    <cellStyle name="Обычный 6 2 4 2 2 2 4" xfId="667"/>
    <cellStyle name="Обычный 6 2 4 2 2 2 4 2" xfId="1723"/>
    <cellStyle name="Обычный 6 2 4 2 2 2 4 2 2" xfId="3835"/>
    <cellStyle name="Обычный 6 2 4 2 2 2 4 2 3" xfId="5947"/>
    <cellStyle name="Обычный 6 2 4 2 2 2 4 3" xfId="2779"/>
    <cellStyle name="Обычный 6 2 4 2 2 2 4 4" xfId="4891"/>
    <cellStyle name="Обычный 6 2 4 2 2 2 5" xfId="1195"/>
    <cellStyle name="Обычный 6 2 4 2 2 2 5 2" xfId="3307"/>
    <cellStyle name="Обычный 6 2 4 2 2 2 5 3" xfId="5419"/>
    <cellStyle name="Обычный 6 2 4 2 2 2 6" xfId="2251"/>
    <cellStyle name="Обычный 6 2 4 2 2 2 7" xfId="4363"/>
    <cellStyle name="Обычный 6 2 4 2 2 3" xfId="205"/>
    <cellStyle name="Обычный 6 2 4 2 2 3 2" xfId="469"/>
    <cellStyle name="Обычный 6 2 4 2 2 3 2 2" xfId="997"/>
    <cellStyle name="Обычный 6 2 4 2 2 3 2 2 2" xfId="2053"/>
    <cellStyle name="Обычный 6 2 4 2 2 3 2 2 2 2" xfId="4165"/>
    <cellStyle name="Обычный 6 2 4 2 2 3 2 2 2 3" xfId="6277"/>
    <cellStyle name="Обычный 6 2 4 2 2 3 2 2 3" xfId="3109"/>
    <cellStyle name="Обычный 6 2 4 2 2 3 2 2 4" xfId="5221"/>
    <cellStyle name="Обычный 6 2 4 2 2 3 2 3" xfId="1525"/>
    <cellStyle name="Обычный 6 2 4 2 2 3 2 3 2" xfId="3637"/>
    <cellStyle name="Обычный 6 2 4 2 2 3 2 3 3" xfId="5749"/>
    <cellStyle name="Обычный 6 2 4 2 2 3 2 4" xfId="2581"/>
    <cellStyle name="Обычный 6 2 4 2 2 3 2 5" xfId="4693"/>
    <cellStyle name="Обычный 6 2 4 2 2 3 3" xfId="733"/>
    <cellStyle name="Обычный 6 2 4 2 2 3 3 2" xfId="1789"/>
    <cellStyle name="Обычный 6 2 4 2 2 3 3 2 2" xfId="3901"/>
    <cellStyle name="Обычный 6 2 4 2 2 3 3 2 3" xfId="6013"/>
    <cellStyle name="Обычный 6 2 4 2 2 3 3 3" xfId="2845"/>
    <cellStyle name="Обычный 6 2 4 2 2 3 3 4" xfId="4957"/>
    <cellStyle name="Обычный 6 2 4 2 2 3 4" xfId="1261"/>
    <cellStyle name="Обычный 6 2 4 2 2 3 4 2" xfId="3373"/>
    <cellStyle name="Обычный 6 2 4 2 2 3 4 3" xfId="5485"/>
    <cellStyle name="Обычный 6 2 4 2 2 3 5" xfId="2317"/>
    <cellStyle name="Обычный 6 2 4 2 2 3 6" xfId="4429"/>
    <cellStyle name="Обычный 6 2 4 2 2 4" xfId="337"/>
    <cellStyle name="Обычный 6 2 4 2 2 4 2" xfId="865"/>
    <cellStyle name="Обычный 6 2 4 2 2 4 2 2" xfId="1921"/>
    <cellStyle name="Обычный 6 2 4 2 2 4 2 2 2" xfId="4033"/>
    <cellStyle name="Обычный 6 2 4 2 2 4 2 2 3" xfId="6145"/>
    <cellStyle name="Обычный 6 2 4 2 2 4 2 3" xfId="2977"/>
    <cellStyle name="Обычный 6 2 4 2 2 4 2 4" xfId="5089"/>
    <cellStyle name="Обычный 6 2 4 2 2 4 3" xfId="1393"/>
    <cellStyle name="Обычный 6 2 4 2 2 4 3 2" xfId="3505"/>
    <cellStyle name="Обычный 6 2 4 2 2 4 3 3" xfId="5617"/>
    <cellStyle name="Обычный 6 2 4 2 2 4 4" xfId="2449"/>
    <cellStyle name="Обычный 6 2 4 2 2 4 5" xfId="4561"/>
    <cellStyle name="Обычный 6 2 4 2 2 5" xfId="601"/>
    <cellStyle name="Обычный 6 2 4 2 2 5 2" xfId="1657"/>
    <cellStyle name="Обычный 6 2 4 2 2 5 2 2" xfId="3769"/>
    <cellStyle name="Обычный 6 2 4 2 2 5 2 3" xfId="5881"/>
    <cellStyle name="Обычный 6 2 4 2 2 5 3" xfId="2713"/>
    <cellStyle name="Обычный 6 2 4 2 2 5 4" xfId="4825"/>
    <cellStyle name="Обычный 6 2 4 2 2 6" xfId="1129"/>
    <cellStyle name="Обычный 6 2 4 2 2 6 2" xfId="3241"/>
    <cellStyle name="Обычный 6 2 4 2 2 6 3" xfId="5353"/>
    <cellStyle name="Обычный 6 2 4 2 2 7" xfId="2185"/>
    <cellStyle name="Обычный 6 2 4 2 2 8" xfId="4297"/>
    <cellStyle name="Обычный 6 2 4 2 3" xfId="106"/>
    <cellStyle name="Обычный 6 2 4 2 3 2" xfId="238"/>
    <cellStyle name="Обычный 6 2 4 2 3 2 2" xfId="502"/>
    <cellStyle name="Обычный 6 2 4 2 3 2 2 2" xfId="1030"/>
    <cellStyle name="Обычный 6 2 4 2 3 2 2 2 2" xfId="2086"/>
    <cellStyle name="Обычный 6 2 4 2 3 2 2 2 2 2" xfId="4198"/>
    <cellStyle name="Обычный 6 2 4 2 3 2 2 2 2 3" xfId="6310"/>
    <cellStyle name="Обычный 6 2 4 2 3 2 2 2 3" xfId="3142"/>
    <cellStyle name="Обычный 6 2 4 2 3 2 2 2 4" xfId="5254"/>
    <cellStyle name="Обычный 6 2 4 2 3 2 2 3" xfId="1558"/>
    <cellStyle name="Обычный 6 2 4 2 3 2 2 3 2" xfId="3670"/>
    <cellStyle name="Обычный 6 2 4 2 3 2 2 3 3" xfId="5782"/>
    <cellStyle name="Обычный 6 2 4 2 3 2 2 4" xfId="2614"/>
    <cellStyle name="Обычный 6 2 4 2 3 2 2 5" xfId="4726"/>
    <cellStyle name="Обычный 6 2 4 2 3 2 3" xfId="766"/>
    <cellStyle name="Обычный 6 2 4 2 3 2 3 2" xfId="1822"/>
    <cellStyle name="Обычный 6 2 4 2 3 2 3 2 2" xfId="3934"/>
    <cellStyle name="Обычный 6 2 4 2 3 2 3 2 3" xfId="6046"/>
    <cellStyle name="Обычный 6 2 4 2 3 2 3 3" xfId="2878"/>
    <cellStyle name="Обычный 6 2 4 2 3 2 3 4" xfId="4990"/>
    <cellStyle name="Обычный 6 2 4 2 3 2 4" xfId="1294"/>
    <cellStyle name="Обычный 6 2 4 2 3 2 4 2" xfId="3406"/>
    <cellStyle name="Обычный 6 2 4 2 3 2 4 3" xfId="5518"/>
    <cellStyle name="Обычный 6 2 4 2 3 2 5" xfId="2350"/>
    <cellStyle name="Обычный 6 2 4 2 3 2 6" xfId="4462"/>
    <cellStyle name="Обычный 6 2 4 2 3 3" xfId="370"/>
    <cellStyle name="Обычный 6 2 4 2 3 3 2" xfId="898"/>
    <cellStyle name="Обычный 6 2 4 2 3 3 2 2" xfId="1954"/>
    <cellStyle name="Обычный 6 2 4 2 3 3 2 2 2" xfId="4066"/>
    <cellStyle name="Обычный 6 2 4 2 3 3 2 2 3" xfId="6178"/>
    <cellStyle name="Обычный 6 2 4 2 3 3 2 3" xfId="3010"/>
    <cellStyle name="Обычный 6 2 4 2 3 3 2 4" xfId="5122"/>
    <cellStyle name="Обычный 6 2 4 2 3 3 3" xfId="1426"/>
    <cellStyle name="Обычный 6 2 4 2 3 3 3 2" xfId="3538"/>
    <cellStyle name="Обычный 6 2 4 2 3 3 3 3" xfId="5650"/>
    <cellStyle name="Обычный 6 2 4 2 3 3 4" xfId="2482"/>
    <cellStyle name="Обычный 6 2 4 2 3 3 5" xfId="4594"/>
    <cellStyle name="Обычный 6 2 4 2 3 4" xfId="634"/>
    <cellStyle name="Обычный 6 2 4 2 3 4 2" xfId="1690"/>
    <cellStyle name="Обычный 6 2 4 2 3 4 2 2" xfId="3802"/>
    <cellStyle name="Обычный 6 2 4 2 3 4 2 3" xfId="5914"/>
    <cellStyle name="Обычный 6 2 4 2 3 4 3" xfId="2746"/>
    <cellStyle name="Обычный 6 2 4 2 3 4 4" xfId="4858"/>
    <cellStyle name="Обычный 6 2 4 2 3 5" xfId="1162"/>
    <cellStyle name="Обычный 6 2 4 2 3 5 2" xfId="3274"/>
    <cellStyle name="Обычный 6 2 4 2 3 5 3" xfId="5386"/>
    <cellStyle name="Обычный 6 2 4 2 3 6" xfId="2218"/>
    <cellStyle name="Обычный 6 2 4 2 3 7" xfId="4330"/>
    <cellStyle name="Обычный 6 2 4 2 4" xfId="172"/>
    <cellStyle name="Обычный 6 2 4 2 4 2" xfId="436"/>
    <cellStyle name="Обычный 6 2 4 2 4 2 2" xfId="964"/>
    <cellStyle name="Обычный 6 2 4 2 4 2 2 2" xfId="2020"/>
    <cellStyle name="Обычный 6 2 4 2 4 2 2 2 2" xfId="4132"/>
    <cellStyle name="Обычный 6 2 4 2 4 2 2 2 3" xfId="6244"/>
    <cellStyle name="Обычный 6 2 4 2 4 2 2 3" xfId="3076"/>
    <cellStyle name="Обычный 6 2 4 2 4 2 2 4" xfId="5188"/>
    <cellStyle name="Обычный 6 2 4 2 4 2 3" xfId="1492"/>
    <cellStyle name="Обычный 6 2 4 2 4 2 3 2" xfId="3604"/>
    <cellStyle name="Обычный 6 2 4 2 4 2 3 3" xfId="5716"/>
    <cellStyle name="Обычный 6 2 4 2 4 2 4" xfId="2548"/>
    <cellStyle name="Обычный 6 2 4 2 4 2 5" xfId="4660"/>
    <cellStyle name="Обычный 6 2 4 2 4 3" xfId="700"/>
    <cellStyle name="Обычный 6 2 4 2 4 3 2" xfId="1756"/>
    <cellStyle name="Обычный 6 2 4 2 4 3 2 2" xfId="3868"/>
    <cellStyle name="Обычный 6 2 4 2 4 3 2 3" xfId="5980"/>
    <cellStyle name="Обычный 6 2 4 2 4 3 3" xfId="2812"/>
    <cellStyle name="Обычный 6 2 4 2 4 3 4" xfId="4924"/>
    <cellStyle name="Обычный 6 2 4 2 4 4" xfId="1228"/>
    <cellStyle name="Обычный 6 2 4 2 4 4 2" xfId="3340"/>
    <cellStyle name="Обычный 6 2 4 2 4 4 3" xfId="5452"/>
    <cellStyle name="Обычный 6 2 4 2 4 5" xfId="2284"/>
    <cellStyle name="Обычный 6 2 4 2 4 6" xfId="4396"/>
    <cellStyle name="Обычный 6 2 4 2 5" xfId="304"/>
    <cellStyle name="Обычный 6 2 4 2 5 2" xfId="832"/>
    <cellStyle name="Обычный 6 2 4 2 5 2 2" xfId="1888"/>
    <cellStyle name="Обычный 6 2 4 2 5 2 2 2" xfId="4000"/>
    <cellStyle name="Обычный 6 2 4 2 5 2 2 3" xfId="6112"/>
    <cellStyle name="Обычный 6 2 4 2 5 2 3" xfId="2944"/>
    <cellStyle name="Обычный 6 2 4 2 5 2 4" xfId="5056"/>
    <cellStyle name="Обычный 6 2 4 2 5 3" xfId="1360"/>
    <cellStyle name="Обычный 6 2 4 2 5 3 2" xfId="3472"/>
    <cellStyle name="Обычный 6 2 4 2 5 3 3" xfId="5584"/>
    <cellStyle name="Обычный 6 2 4 2 5 4" xfId="2416"/>
    <cellStyle name="Обычный 6 2 4 2 5 5" xfId="4528"/>
    <cellStyle name="Обычный 6 2 4 2 6" xfId="568"/>
    <cellStyle name="Обычный 6 2 4 2 6 2" xfId="1624"/>
    <cellStyle name="Обычный 6 2 4 2 6 2 2" xfId="3736"/>
    <cellStyle name="Обычный 6 2 4 2 6 2 3" xfId="5848"/>
    <cellStyle name="Обычный 6 2 4 2 6 3" xfId="2680"/>
    <cellStyle name="Обычный 6 2 4 2 6 4" xfId="4792"/>
    <cellStyle name="Обычный 6 2 4 2 7" xfId="1096"/>
    <cellStyle name="Обычный 6 2 4 2 7 2" xfId="3208"/>
    <cellStyle name="Обычный 6 2 4 2 7 3" xfId="5320"/>
    <cellStyle name="Обычный 6 2 4 2 8" xfId="2152"/>
    <cellStyle name="Обычный 6 2 4 2 9" xfId="4264"/>
    <cellStyle name="Обычный 6 2 4 3" xfId="57"/>
    <cellStyle name="Обычный 6 2 4 3 2" xfId="123"/>
    <cellStyle name="Обычный 6 2 4 3 2 2" xfId="255"/>
    <cellStyle name="Обычный 6 2 4 3 2 2 2" xfId="519"/>
    <cellStyle name="Обычный 6 2 4 3 2 2 2 2" xfId="1047"/>
    <cellStyle name="Обычный 6 2 4 3 2 2 2 2 2" xfId="2103"/>
    <cellStyle name="Обычный 6 2 4 3 2 2 2 2 2 2" xfId="4215"/>
    <cellStyle name="Обычный 6 2 4 3 2 2 2 2 2 3" xfId="6327"/>
    <cellStyle name="Обычный 6 2 4 3 2 2 2 2 3" xfId="3159"/>
    <cellStyle name="Обычный 6 2 4 3 2 2 2 2 4" xfId="5271"/>
    <cellStyle name="Обычный 6 2 4 3 2 2 2 3" xfId="1575"/>
    <cellStyle name="Обычный 6 2 4 3 2 2 2 3 2" xfId="3687"/>
    <cellStyle name="Обычный 6 2 4 3 2 2 2 3 3" xfId="5799"/>
    <cellStyle name="Обычный 6 2 4 3 2 2 2 4" xfId="2631"/>
    <cellStyle name="Обычный 6 2 4 3 2 2 2 5" xfId="4743"/>
    <cellStyle name="Обычный 6 2 4 3 2 2 3" xfId="783"/>
    <cellStyle name="Обычный 6 2 4 3 2 2 3 2" xfId="1839"/>
    <cellStyle name="Обычный 6 2 4 3 2 2 3 2 2" xfId="3951"/>
    <cellStyle name="Обычный 6 2 4 3 2 2 3 2 3" xfId="6063"/>
    <cellStyle name="Обычный 6 2 4 3 2 2 3 3" xfId="2895"/>
    <cellStyle name="Обычный 6 2 4 3 2 2 3 4" xfId="5007"/>
    <cellStyle name="Обычный 6 2 4 3 2 2 4" xfId="1311"/>
    <cellStyle name="Обычный 6 2 4 3 2 2 4 2" xfId="3423"/>
    <cellStyle name="Обычный 6 2 4 3 2 2 4 3" xfId="5535"/>
    <cellStyle name="Обычный 6 2 4 3 2 2 5" xfId="2367"/>
    <cellStyle name="Обычный 6 2 4 3 2 2 6" xfId="4479"/>
    <cellStyle name="Обычный 6 2 4 3 2 3" xfId="387"/>
    <cellStyle name="Обычный 6 2 4 3 2 3 2" xfId="915"/>
    <cellStyle name="Обычный 6 2 4 3 2 3 2 2" xfId="1971"/>
    <cellStyle name="Обычный 6 2 4 3 2 3 2 2 2" xfId="4083"/>
    <cellStyle name="Обычный 6 2 4 3 2 3 2 2 3" xfId="6195"/>
    <cellStyle name="Обычный 6 2 4 3 2 3 2 3" xfId="3027"/>
    <cellStyle name="Обычный 6 2 4 3 2 3 2 4" xfId="5139"/>
    <cellStyle name="Обычный 6 2 4 3 2 3 3" xfId="1443"/>
    <cellStyle name="Обычный 6 2 4 3 2 3 3 2" xfId="3555"/>
    <cellStyle name="Обычный 6 2 4 3 2 3 3 3" xfId="5667"/>
    <cellStyle name="Обычный 6 2 4 3 2 3 4" xfId="2499"/>
    <cellStyle name="Обычный 6 2 4 3 2 3 5" xfId="4611"/>
    <cellStyle name="Обычный 6 2 4 3 2 4" xfId="651"/>
    <cellStyle name="Обычный 6 2 4 3 2 4 2" xfId="1707"/>
    <cellStyle name="Обычный 6 2 4 3 2 4 2 2" xfId="3819"/>
    <cellStyle name="Обычный 6 2 4 3 2 4 2 3" xfId="5931"/>
    <cellStyle name="Обычный 6 2 4 3 2 4 3" xfId="2763"/>
    <cellStyle name="Обычный 6 2 4 3 2 4 4" xfId="4875"/>
    <cellStyle name="Обычный 6 2 4 3 2 5" xfId="1179"/>
    <cellStyle name="Обычный 6 2 4 3 2 5 2" xfId="3291"/>
    <cellStyle name="Обычный 6 2 4 3 2 5 3" xfId="5403"/>
    <cellStyle name="Обычный 6 2 4 3 2 6" xfId="2235"/>
    <cellStyle name="Обычный 6 2 4 3 2 7" xfId="4347"/>
    <cellStyle name="Обычный 6 2 4 3 3" xfId="189"/>
    <cellStyle name="Обычный 6 2 4 3 3 2" xfId="453"/>
    <cellStyle name="Обычный 6 2 4 3 3 2 2" xfId="981"/>
    <cellStyle name="Обычный 6 2 4 3 3 2 2 2" xfId="2037"/>
    <cellStyle name="Обычный 6 2 4 3 3 2 2 2 2" xfId="4149"/>
    <cellStyle name="Обычный 6 2 4 3 3 2 2 2 3" xfId="6261"/>
    <cellStyle name="Обычный 6 2 4 3 3 2 2 3" xfId="3093"/>
    <cellStyle name="Обычный 6 2 4 3 3 2 2 4" xfId="5205"/>
    <cellStyle name="Обычный 6 2 4 3 3 2 3" xfId="1509"/>
    <cellStyle name="Обычный 6 2 4 3 3 2 3 2" xfId="3621"/>
    <cellStyle name="Обычный 6 2 4 3 3 2 3 3" xfId="5733"/>
    <cellStyle name="Обычный 6 2 4 3 3 2 4" xfId="2565"/>
    <cellStyle name="Обычный 6 2 4 3 3 2 5" xfId="4677"/>
    <cellStyle name="Обычный 6 2 4 3 3 3" xfId="717"/>
    <cellStyle name="Обычный 6 2 4 3 3 3 2" xfId="1773"/>
    <cellStyle name="Обычный 6 2 4 3 3 3 2 2" xfId="3885"/>
    <cellStyle name="Обычный 6 2 4 3 3 3 2 3" xfId="5997"/>
    <cellStyle name="Обычный 6 2 4 3 3 3 3" xfId="2829"/>
    <cellStyle name="Обычный 6 2 4 3 3 3 4" xfId="4941"/>
    <cellStyle name="Обычный 6 2 4 3 3 4" xfId="1245"/>
    <cellStyle name="Обычный 6 2 4 3 3 4 2" xfId="3357"/>
    <cellStyle name="Обычный 6 2 4 3 3 4 3" xfId="5469"/>
    <cellStyle name="Обычный 6 2 4 3 3 5" xfId="2301"/>
    <cellStyle name="Обычный 6 2 4 3 3 6" xfId="4413"/>
    <cellStyle name="Обычный 6 2 4 3 4" xfId="321"/>
    <cellStyle name="Обычный 6 2 4 3 4 2" xfId="849"/>
    <cellStyle name="Обычный 6 2 4 3 4 2 2" xfId="1905"/>
    <cellStyle name="Обычный 6 2 4 3 4 2 2 2" xfId="4017"/>
    <cellStyle name="Обычный 6 2 4 3 4 2 2 3" xfId="6129"/>
    <cellStyle name="Обычный 6 2 4 3 4 2 3" xfId="2961"/>
    <cellStyle name="Обычный 6 2 4 3 4 2 4" xfId="5073"/>
    <cellStyle name="Обычный 6 2 4 3 4 3" xfId="1377"/>
    <cellStyle name="Обычный 6 2 4 3 4 3 2" xfId="3489"/>
    <cellStyle name="Обычный 6 2 4 3 4 3 3" xfId="5601"/>
    <cellStyle name="Обычный 6 2 4 3 4 4" xfId="2433"/>
    <cellStyle name="Обычный 6 2 4 3 4 5" xfId="4545"/>
    <cellStyle name="Обычный 6 2 4 3 5" xfId="585"/>
    <cellStyle name="Обычный 6 2 4 3 5 2" xfId="1641"/>
    <cellStyle name="Обычный 6 2 4 3 5 2 2" xfId="3753"/>
    <cellStyle name="Обычный 6 2 4 3 5 2 3" xfId="5865"/>
    <cellStyle name="Обычный 6 2 4 3 5 3" xfId="2697"/>
    <cellStyle name="Обычный 6 2 4 3 5 4" xfId="4809"/>
    <cellStyle name="Обычный 6 2 4 3 6" xfId="1113"/>
    <cellStyle name="Обычный 6 2 4 3 6 2" xfId="3225"/>
    <cellStyle name="Обычный 6 2 4 3 6 3" xfId="5337"/>
    <cellStyle name="Обычный 6 2 4 3 7" xfId="2169"/>
    <cellStyle name="Обычный 6 2 4 3 8" xfId="4281"/>
    <cellStyle name="Обычный 6 2 4 4" xfId="90"/>
    <cellStyle name="Обычный 6 2 4 4 2" xfId="222"/>
    <cellStyle name="Обычный 6 2 4 4 2 2" xfId="486"/>
    <cellStyle name="Обычный 6 2 4 4 2 2 2" xfId="1014"/>
    <cellStyle name="Обычный 6 2 4 4 2 2 2 2" xfId="2070"/>
    <cellStyle name="Обычный 6 2 4 4 2 2 2 2 2" xfId="4182"/>
    <cellStyle name="Обычный 6 2 4 4 2 2 2 2 3" xfId="6294"/>
    <cellStyle name="Обычный 6 2 4 4 2 2 2 3" xfId="3126"/>
    <cellStyle name="Обычный 6 2 4 4 2 2 2 4" xfId="5238"/>
    <cellStyle name="Обычный 6 2 4 4 2 2 3" xfId="1542"/>
    <cellStyle name="Обычный 6 2 4 4 2 2 3 2" xfId="3654"/>
    <cellStyle name="Обычный 6 2 4 4 2 2 3 3" xfId="5766"/>
    <cellStyle name="Обычный 6 2 4 4 2 2 4" xfId="2598"/>
    <cellStyle name="Обычный 6 2 4 4 2 2 5" xfId="4710"/>
    <cellStyle name="Обычный 6 2 4 4 2 3" xfId="750"/>
    <cellStyle name="Обычный 6 2 4 4 2 3 2" xfId="1806"/>
    <cellStyle name="Обычный 6 2 4 4 2 3 2 2" xfId="3918"/>
    <cellStyle name="Обычный 6 2 4 4 2 3 2 3" xfId="6030"/>
    <cellStyle name="Обычный 6 2 4 4 2 3 3" xfId="2862"/>
    <cellStyle name="Обычный 6 2 4 4 2 3 4" xfId="4974"/>
    <cellStyle name="Обычный 6 2 4 4 2 4" xfId="1278"/>
    <cellStyle name="Обычный 6 2 4 4 2 4 2" xfId="3390"/>
    <cellStyle name="Обычный 6 2 4 4 2 4 3" xfId="5502"/>
    <cellStyle name="Обычный 6 2 4 4 2 5" xfId="2334"/>
    <cellStyle name="Обычный 6 2 4 4 2 6" xfId="4446"/>
    <cellStyle name="Обычный 6 2 4 4 3" xfId="354"/>
    <cellStyle name="Обычный 6 2 4 4 3 2" xfId="882"/>
    <cellStyle name="Обычный 6 2 4 4 3 2 2" xfId="1938"/>
    <cellStyle name="Обычный 6 2 4 4 3 2 2 2" xfId="4050"/>
    <cellStyle name="Обычный 6 2 4 4 3 2 2 3" xfId="6162"/>
    <cellStyle name="Обычный 6 2 4 4 3 2 3" xfId="2994"/>
    <cellStyle name="Обычный 6 2 4 4 3 2 4" xfId="5106"/>
    <cellStyle name="Обычный 6 2 4 4 3 3" xfId="1410"/>
    <cellStyle name="Обычный 6 2 4 4 3 3 2" xfId="3522"/>
    <cellStyle name="Обычный 6 2 4 4 3 3 3" xfId="5634"/>
    <cellStyle name="Обычный 6 2 4 4 3 4" xfId="2466"/>
    <cellStyle name="Обычный 6 2 4 4 3 5" xfId="4578"/>
    <cellStyle name="Обычный 6 2 4 4 4" xfId="618"/>
    <cellStyle name="Обычный 6 2 4 4 4 2" xfId="1674"/>
    <cellStyle name="Обычный 6 2 4 4 4 2 2" xfId="3786"/>
    <cellStyle name="Обычный 6 2 4 4 4 2 3" xfId="5898"/>
    <cellStyle name="Обычный 6 2 4 4 4 3" xfId="2730"/>
    <cellStyle name="Обычный 6 2 4 4 4 4" xfId="4842"/>
    <cellStyle name="Обычный 6 2 4 4 5" xfId="1146"/>
    <cellStyle name="Обычный 6 2 4 4 5 2" xfId="3258"/>
    <cellStyle name="Обычный 6 2 4 4 5 3" xfId="5370"/>
    <cellStyle name="Обычный 6 2 4 4 6" xfId="2202"/>
    <cellStyle name="Обычный 6 2 4 4 7" xfId="4314"/>
    <cellStyle name="Обычный 6 2 4 5" xfId="156"/>
    <cellStyle name="Обычный 6 2 4 5 2" xfId="420"/>
    <cellStyle name="Обычный 6 2 4 5 2 2" xfId="948"/>
    <cellStyle name="Обычный 6 2 4 5 2 2 2" xfId="2004"/>
    <cellStyle name="Обычный 6 2 4 5 2 2 2 2" xfId="4116"/>
    <cellStyle name="Обычный 6 2 4 5 2 2 2 3" xfId="6228"/>
    <cellStyle name="Обычный 6 2 4 5 2 2 3" xfId="3060"/>
    <cellStyle name="Обычный 6 2 4 5 2 2 4" xfId="5172"/>
    <cellStyle name="Обычный 6 2 4 5 2 3" xfId="1476"/>
    <cellStyle name="Обычный 6 2 4 5 2 3 2" xfId="3588"/>
    <cellStyle name="Обычный 6 2 4 5 2 3 3" xfId="5700"/>
    <cellStyle name="Обычный 6 2 4 5 2 4" xfId="2532"/>
    <cellStyle name="Обычный 6 2 4 5 2 5" xfId="4644"/>
    <cellStyle name="Обычный 6 2 4 5 3" xfId="684"/>
    <cellStyle name="Обычный 6 2 4 5 3 2" xfId="1740"/>
    <cellStyle name="Обычный 6 2 4 5 3 2 2" xfId="3852"/>
    <cellStyle name="Обычный 6 2 4 5 3 2 3" xfId="5964"/>
    <cellStyle name="Обычный 6 2 4 5 3 3" xfId="2796"/>
    <cellStyle name="Обычный 6 2 4 5 3 4" xfId="4908"/>
    <cellStyle name="Обычный 6 2 4 5 4" xfId="1212"/>
    <cellStyle name="Обычный 6 2 4 5 4 2" xfId="3324"/>
    <cellStyle name="Обычный 6 2 4 5 4 3" xfId="5436"/>
    <cellStyle name="Обычный 6 2 4 5 5" xfId="2268"/>
    <cellStyle name="Обычный 6 2 4 5 6" xfId="4380"/>
    <cellStyle name="Обычный 6 2 4 6" xfId="288"/>
    <cellStyle name="Обычный 6 2 4 6 2" xfId="816"/>
    <cellStyle name="Обычный 6 2 4 6 2 2" xfId="1872"/>
    <cellStyle name="Обычный 6 2 4 6 2 2 2" xfId="3984"/>
    <cellStyle name="Обычный 6 2 4 6 2 2 3" xfId="6096"/>
    <cellStyle name="Обычный 6 2 4 6 2 3" xfId="2928"/>
    <cellStyle name="Обычный 6 2 4 6 2 4" xfId="5040"/>
    <cellStyle name="Обычный 6 2 4 6 3" xfId="1344"/>
    <cellStyle name="Обычный 6 2 4 6 3 2" xfId="3456"/>
    <cellStyle name="Обычный 6 2 4 6 3 3" xfId="5568"/>
    <cellStyle name="Обычный 6 2 4 6 4" xfId="2400"/>
    <cellStyle name="Обычный 6 2 4 6 5" xfId="4512"/>
    <cellStyle name="Обычный 6 2 4 7" xfId="552"/>
    <cellStyle name="Обычный 6 2 4 7 2" xfId="1608"/>
    <cellStyle name="Обычный 6 2 4 7 2 2" xfId="3720"/>
    <cellStyle name="Обычный 6 2 4 7 2 3" xfId="5832"/>
    <cellStyle name="Обычный 6 2 4 7 3" xfId="2664"/>
    <cellStyle name="Обычный 6 2 4 7 4" xfId="4776"/>
    <cellStyle name="Обычный 6 2 4 8" xfId="1080"/>
    <cellStyle name="Обычный 6 2 4 8 2" xfId="3192"/>
    <cellStyle name="Обычный 6 2 4 8 3" xfId="5304"/>
    <cellStyle name="Обычный 6 2 4 9" xfId="2136"/>
    <cellStyle name="Обычный 6 2 5" xfId="44"/>
    <cellStyle name="Обычный 6 2 5 2" xfId="77"/>
    <cellStyle name="Обычный 6 2 5 2 2" xfId="143"/>
    <cellStyle name="Обычный 6 2 5 2 2 2" xfId="275"/>
    <cellStyle name="Обычный 6 2 5 2 2 2 2" xfId="539"/>
    <cellStyle name="Обычный 6 2 5 2 2 2 2 2" xfId="1067"/>
    <cellStyle name="Обычный 6 2 5 2 2 2 2 2 2" xfId="2123"/>
    <cellStyle name="Обычный 6 2 5 2 2 2 2 2 2 2" xfId="4235"/>
    <cellStyle name="Обычный 6 2 5 2 2 2 2 2 2 3" xfId="6347"/>
    <cellStyle name="Обычный 6 2 5 2 2 2 2 2 3" xfId="3179"/>
    <cellStyle name="Обычный 6 2 5 2 2 2 2 2 4" xfId="5291"/>
    <cellStyle name="Обычный 6 2 5 2 2 2 2 3" xfId="1595"/>
    <cellStyle name="Обычный 6 2 5 2 2 2 2 3 2" xfId="3707"/>
    <cellStyle name="Обычный 6 2 5 2 2 2 2 3 3" xfId="5819"/>
    <cellStyle name="Обычный 6 2 5 2 2 2 2 4" xfId="2651"/>
    <cellStyle name="Обычный 6 2 5 2 2 2 2 5" xfId="4763"/>
    <cellStyle name="Обычный 6 2 5 2 2 2 3" xfId="803"/>
    <cellStyle name="Обычный 6 2 5 2 2 2 3 2" xfId="1859"/>
    <cellStyle name="Обычный 6 2 5 2 2 2 3 2 2" xfId="3971"/>
    <cellStyle name="Обычный 6 2 5 2 2 2 3 2 3" xfId="6083"/>
    <cellStyle name="Обычный 6 2 5 2 2 2 3 3" xfId="2915"/>
    <cellStyle name="Обычный 6 2 5 2 2 2 3 4" xfId="5027"/>
    <cellStyle name="Обычный 6 2 5 2 2 2 4" xfId="1331"/>
    <cellStyle name="Обычный 6 2 5 2 2 2 4 2" xfId="3443"/>
    <cellStyle name="Обычный 6 2 5 2 2 2 4 3" xfId="5555"/>
    <cellStyle name="Обычный 6 2 5 2 2 2 5" xfId="2387"/>
    <cellStyle name="Обычный 6 2 5 2 2 2 6" xfId="4499"/>
    <cellStyle name="Обычный 6 2 5 2 2 3" xfId="407"/>
    <cellStyle name="Обычный 6 2 5 2 2 3 2" xfId="935"/>
    <cellStyle name="Обычный 6 2 5 2 2 3 2 2" xfId="1991"/>
    <cellStyle name="Обычный 6 2 5 2 2 3 2 2 2" xfId="4103"/>
    <cellStyle name="Обычный 6 2 5 2 2 3 2 2 3" xfId="6215"/>
    <cellStyle name="Обычный 6 2 5 2 2 3 2 3" xfId="3047"/>
    <cellStyle name="Обычный 6 2 5 2 2 3 2 4" xfId="5159"/>
    <cellStyle name="Обычный 6 2 5 2 2 3 3" xfId="1463"/>
    <cellStyle name="Обычный 6 2 5 2 2 3 3 2" xfId="3575"/>
    <cellStyle name="Обычный 6 2 5 2 2 3 3 3" xfId="5687"/>
    <cellStyle name="Обычный 6 2 5 2 2 3 4" xfId="2519"/>
    <cellStyle name="Обычный 6 2 5 2 2 3 5" xfId="4631"/>
    <cellStyle name="Обычный 6 2 5 2 2 4" xfId="671"/>
    <cellStyle name="Обычный 6 2 5 2 2 4 2" xfId="1727"/>
    <cellStyle name="Обычный 6 2 5 2 2 4 2 2" xfId="3839"/>
    <cellStyle name="Обычный 6 2 5 2 2 4 2 3" xfId="5951"/>
    <cellStyle name="Обычный 6 2 5 2 2 4 3" xfId="2783"/>
    <cellStyle name="Обычный 6 2 5 2 2 4 4" xfId="4895"/>
    <cellStyle name="Обычный 6 2 5 2 2 5" xfId="1199"/>
    <cellStyle name="Обычный 6 2 5 2 2 5 2" xfId="3311"/>
    <cellStyle name="Обычный 6 2 5 2 2 5 3" xfId="5423"/>
    <cellStyle name="Обычный 6 2 5 2 2 6" xfId="2255"/>
    <cellStyle name="Обычный 6 2 5 2 2 7" xfId="4367"/>
    <cellStyle name="Обычный 6 2 5 2 3" xfId="209"/>
    <cellStyle name="Обычный 6 2 5 2 3 2" xfId="473"/>
    <cellStyle name="Обычный 6 2 5 2 3 2 2" xfId="1001"/>
    <cellStyle name="Обычный 6 2 5 2 3 2 2 2" xfId="2057"/>
    <cellStyle name="Обычный 6 2 5 2 3 2 2 2 2" xfId="4169"/>
    <cellStyle name="Обычный 6 2 5 2 3 2 2 2 3" xfId="6281"/>
    <cellStyle name="Обычный 6 2 5 2 3 2 2 3" xfId="3113"/>
    <cellStyle name="Обычный 6 2 5 2 3 2 2 4" xfId="5225"/>
    <cellStyle name="Обычный 6 2 5 2 3 2 3" xfId="1529"/>
    <cellStyle name="Обычный 6 2 5 2 3 2 3 2" xfId="3641"/>
    <cellStyle name="Обычный 6 2 5 2 3 2 3 3" xfId="5753"/>
    <cellStyle name="Обычный 6 2 5 2 3 2 4" xfId="2585"/>
    <cellStyle name="Обычный 6 2 5 2 3 2 5" xfId="4697"/>
    <cellStyle name="Обычный 6 2 5 2 3 3" xfId="737"/>
    <cellStyle name="Обычный 6 2 5 2 3 3 2" xfId="1793"/>
    <cellStyle name="Обычный 6 2 5 2 3 3 2 2" xfId="3905"/>
    <cellStyle name="Обычный 6 2 5 2 3 3 2 3" xfId="6017"/>
    <cellStyle name="Обычный 6 2 5 2 3 3 3" xfId="2849"/>
    <cellStyle name="Обычный 6 2 5 2 3 3 4" xfId="4961"/>
    <cellStyle name="Обычный 6 2 5 2 3 4" xfId="1265"/>
    <cellStyle name="Обычный 6 2 5 2 3 4 2" xfId="3377"/>
    <cellStyle name="Обычный 6 2 5 2 3 4 3" xfId="5489"/>
    <cellStyle name="Обычный 6 2 5 2 3 5" xfId="2321"/>
    <cellStyle name="Обычный 6 2 5 2 3 6" xfId="4433"/>
    <cellStyle name="Обычный 6 2 5 2 4" xfId="341"/>
    <cellStyle name="Обычный 6 2 5 2 4 2" xfId="869"/>
    <cellStyle name="Обычный 6 2 5 2 4 2 2" xfId="1925"/>
    <cellStyle name="Обычный 6 2 5 2 4 2 2 2" xfId="4037"/>
    <cellStyle name="Обычный 6 2 5 2 4 2 2 3" xfId="6149"/>
    <cellStyle name="Обычный 6 2 5 2 4 2 3" xfId="2981"/>
    <cellStyle name="Обычный 6 2 5 2 4 2 4" xfId="5093"/>
    <cellStyle name="Обычный 6 2 5 2 4 3" xfId="1397"/>
    <cellStyle name="Обычный 6 2 5 2 4 3 2" xfId="3509"/>
    <cellStyle name="Обычный 6 2 5 2 4 3 3" xfId="5621"/>
    <cellStyle name="Обычный 6 2 5 2 4 4" xfId="2453"/>
    <cellStyle name="Обычный 6 2 5 2 4 5" xfId="4565"/>
    <cellStyle name="Обычный 6 2 5 2 5" xfId="605"/>
    <cellStyle name="Обычный 6 2 5 2 5 2" xfId="1661"/>
    <cellStyle name="Обычный 6 2 5 2 5 2 2" xfId="3773"/>
    <cellStyle name="Обычный 6 2 5 2 5 2 3" xfId="5885"/>
    <cellStyle name="Обычный 6 2 5 2 5 3" xfId="2717"/>
    <cellStyle name="Обычный 6 2 5 2 5 4" xfId="4829"/>
    <cellStyle name="Обычный 6 2 5 2 6" xfId="1133"/>
    <cellStyle name="Обычный 6 2 5 2 6 2" xfId="3245"/>
    <cellStyle name="Обычный 6 2 5 2 6 3" xfId="5357"/>
    <cellStyle name="Обычный 6 2 5 2 7" xfId="2189"/>
    <cellStyle name="Обычный 6 2 5 2 8" xfId="4301"/>
    <cellStyle name="Обычный 6 2 5 3" xfId="110"/>
    <cellStyle name="Обычный 6 2 5 3 2" xfId="242"/>
    <cellStyle name="Обычный 6 2 5 3 2 2" xfId="506"/>
    <cellStyle name="Обычный 6 2 5 3 2 2 2" xfId="1034"/>
    <cellStyle name="Обычный 6 2 5 3 2 2 2 2" xfId="2090"/>
    <cellStyle name="Обычный 6 2 5 3 2 2 2 2 2" xfId="4202"/>
    <cellStyle name="Обычный 6 2 5 3 2 2 2 2 3" xfId="6314"/>
    <cellStyle name="Обычный 6 2 5 3 2 2 2 3" xfId="3146"/>
    <cellStyle name="Обычный 6 2 5 3 2 2 2 4" xfId="5258"/>
    <cellStyle name="Обычный 6 2 5 3 2 2 3" xfId="1562"/>
    <cellStyle name="Обычный 6 2 5 3 2 2 3 2" xfId="3674"/>
    <cellStyle name="Обычный 6 2 5 3 2 2 3 3" xfId="5786"/>
    <cellStyle name="Обычный 6 2 5 3 2 2 4" xfId="2618"/>
    <cellStyle name="Обычный 6 2 5 3 2 2 5" xfId="4730"/>
    <cellStyle name="Обычный 6 2 5 3 2 3" xfId="770"/>
    <cellStyle name="Обычный 6 2 5 3 2 3 2" xfId="1826"/>
    <cellStyle name="Обычный 6 2 5 3 2 3 2 2" xfId="3938"/>
    <cellStyle name="Обычный 6 2 5 3 2 3 2 3" xfId="6050"/>
    <cellStyle name="Обычный 6 2 5 3 2 3 3" xfId="2882"/>
    <cellStyle name="Обычный 6 2 5 3 2 3 4" xfId="4994"/>
    <cellStyle name="Обычный 6 2 5 3 2 4" xfId="1298"/>
    <cellStyle name="Обычный 6 2 5 3 2 4 2" xfId="3410"/>
    <cellStyle name="Обычный 6 2 5 3 2 4 3" xfId="5522"/>
    <cellStyle name="Обычный 6 2 5 3 2 5" xfId="2354"/>
    <cellStyle name="Обычный 6 2 5 3 2 6" xfId="4466"/>
    <cellStyle name="Обычный 6 2 5 3 3" xfId="374"/>
    <cellStyle name="Обычный 6 2 5 3 3 2" xfId="902"/>
    <cellStyle name="Обычный 6 2 5 3 3 2 2" xfId="1958"/>
    <cellStyle name="Обычный 6 2 5 3 3 2 2 2" xfId="4070"/>
    <cellStyle name="Обычный 6 2 5 3 3 2 2 3" xfId="6182"/>
    <cellStyle name="Обычный 6 2 5 3 3 2 3" xfId="3014"/>
    <cellStyle name="Обычный 6 2 5 3 3 2 4" xfId="5126"/>
    <cellStyle name="Обычный 6 2 5 3 3 3" xfId="1430"/>
    <cellStyle name="Обычный 6 2 5 3 3 3 2" xfId="3542"/>
    <cellStyle name="Обычный 6 2 5 3 3 3 3" xfId="5654"/>
    <cellStyle name="Обычный 6 2 5 3 3 4" xfId="2486"/>
    <cellStyle name="Обычный 6 2 5 3 3 5" xfId="4598"/>
    <cellStyle name="Обычный 6 2 5 3 4" xfId="638"/>
    <cellStyle name="Обычный 6 2 5 3 4 2" xfId="1694"/>
    <cellStyle name="Обычный 6 2 5 3 4 2 2" xfId="3806"/>
    <cellStyle name="Обычный 6 2 5 3 4 2 3" xfId="5918"/>
    <cellStyle name="Обычный 6 2 5 3 4 3" xfId="2750"/>
    <cellStyle name="Обычный 6 2 5 3 4 4" xfId="4862"/>
    <cellStyle name="Обычный 6 2 5 3 5" xfId="1166"/>
    <cellStyle name="Обычный 6 2 5 3 5 2" xfId="3278"/>
    <cellStyle name="Обычный 6 2 5 3 5 3" xfId="5390"/>
    <cellStyle name="Обычный 6 2 5 3 6" xfId="2222"/>
    <cellStyle name="Обычный 6 2 5 3 7" xfId="4334"/>
    <cellStyle name="Обычный 6 2 5 4" xfId="176"/>
    <cellStyle name="Обычный 6 2 5 4 2" xfId="440"/>
    <cellStyle name="Обычный 6 2 5 4 2 2" xfId="968"/>
    <cellStyle name="Обычный 6 2 5 4 2 2 2" xfId="2024"/>
    <cellStyle name="Обычный 6 2 5 4 2 2 2 2" xfId="4136"/>
    <cellStyle name="Обычный 6 2 5 4 2 2 2 3" xfId="6248"/>
    <cellStyle name="Обычный 6 2 5 4 2 2 3" xfId="3080"/>
    <cellStyle name="Обычный 6 2 5 4 2 2 4" xfId="5192"/>
    <cellStyle name="Обычный 6 2 5 4 2 3" xfId="1496"/>
    <cellStyle name="Обычный 6 2 5 4 2 3 2" xfId="3608"/>
    <cellStyle name="Обычный 6 2 5 4 2 3 3" xfId="5720"/>
    <cellStyle name="Обычный 6 2 5 4 2 4" xfId="2552"/>
    <cellStyle name="Обычный 6 2 5 4 2 5" xfId="4664"/>
    <cellStyle name="Обычный 6 2 5 4 3" xfId="704"/>
    <cellStyle name="Обычный 6 2 5 4 3 2" xfId="1760"/>
    <cellStyle name="Обычный 6 2 5 4 3 2 2" xfId="3872"/>
    <cellStyle name="Обычный 6 2 5 4 3 2 3" xfId="5984"/>
    <cellStyle name="Обычный 6 2 5 4 3 3" xfId="2816"/>
    <cellStyle name="Обычный 6 2 5 4 3 4" xfId="4928"/>
    <cellStyle name="Обычный 6 2 5 4 4" xfId="1232"/>
    <cellStyle name="Обычный 6 2 5 4 4 2" xfId="3344"/>
    <cellStyle name="Обычный 6 2 5 4 4 3" xfId="5456"/>
    <cellStyle name="Обычный 6 2 5 4 5" xfId="2288"/>
    <cellStyle name="Обычный 6 2 5 4 6" xfId="4400"/>
    <cellStyle name="Обычный 6 2 5 5" xfId="308"/>
    <cellStyle name="Обычный 6 2 5 5 2" xfId="836"/>
    <cellStyle name="Обычный 6 2 5 5 2 2" xfId="1892"/>
    <cellStyle name="Обычный 6 2 5 5 2 2 2" xfId="4004"/>
    <cellStyle name="Обычный 6 2 5 5 2 2 3" xfId="6116"/>
    <cellStyle name="Обычный 6 2 5 5 2 3" xfId="2948"/>
    <cellStyle name="Обычный 6 2 5 5 2 4" xfId="5060"/>
    <cellStyle name="Обычный 6 2 5 5 3" xfId="1364"/>
    <cellStyle name="Обычный 6 2 5 5 3 2" xfId="3476"/>
    <cellStyle name="Обычный 6 2 5 5 3 3" xfId="5588"/>
    <cellStyle name="Обычный 6 2 5 5 4" xfId="2420"/>
    <cellStyle name="Обычный 6 2 5 5 5" xfId="4532"/>
    <cellStyle name="Обычный 6 2 5 6" xfId="572"/>
    <cellStyle name="Обычный 6 2 5 6 2" xfId="1628"/>
    <cellStyle name="Обычный 6 2 5 6 2 2" xfId="3740"/>
    <cellStyle name="Обычный 6 2 5 6 2 3" xfId="5852"/>
    <cellStyle name="Обычный 6 2 5 6 3" xfId="2684"/>
    <cellStyle name="Обычный 6 2 5 6 4" xfId="4796"/>
    <cellStyle name="Обычный 6 2 5 7" xfId="1100"/>
    <cellStyle name="Обычный 6 2 5 7 2" xfId="3212"/>
    <cellStyle name="Обычный 6 2 5 7 3" xfId="5324"/>
    <cellStyle name="Обычный 6 2 5 8" xfId="2156"/>
    <cellStyle name="Обычный 6 2 5 9" xfId="4268"/>
    <cellStyle name="Обычный 6 2 6" xfId="61"/>
    <cellStyle name="Обычный 6 2 6 2" xfId="127"/>
    <cellStyle name="Обычный 6 2 6 2 2" xfId="259"/>
    <cellStyle name="Обычный 6 2 6 2 2 2" xfId="523"/>
    <cellStyle name="Обычный 6 2 6 2 2 2 2" xfId="1051"/>
    <cellStyle name="Обычный 6 2 6 2 2 2 2 2" xfId="2107"/>
    <cellStyle name="Обычный 6 2 6 2 2 2 2 2 2" xfId="4219"/>
    <cellStyle name="Обычный 6 2 6 2 2 2 2 2 3" xfId="6331"/>
    <cellStyle name="Обычный 6 2 6 2 2 2 2 3" xfId="3163"/>
    <cellStyle name="Обычный 6 2 6 2 2 2 2 4" xfId="5275"/>
    <cellStyle name="Обычный 6 2 6 2 2 2 3" xfId="1579"/>
    <cellStyle name="Обычный 6 2 6 2 2 2 3 2" xfId="3691"/>
    <cellStyle name="Обычный 6 2 6 2 2 2 3 3" xfId="5803"/>
    <cellStyle name="Обычный 6 2 6 2 2 2 4" xfId="2635"/>
    <cellStyle name="Обычный 6 2 6 2 2 2 5" xfId="4747"/>
    <cellStyle name="Обычный 6 2 6 2 2 3" xfId="787"/>
    <cellStyle name="Обычный 6 2 6 2 2 3 2" xfId="1843"/>
    <cellStyle name="Обычный 6 2 6 2 2 3 2 2" xfId="3955"/>
    <cellStyle name="Обычный 6 2 6 2 2 3 2 3" xfId="6067"/>
    <cellStyle name="Обычный 6 2 6 2 2 3 3" xfId="2899"/>
    <cellStyle name="Обычный 6 2 6 2 2 3 4" xfId="5011"/>
    <cellStyle name="Обычный 6 2 6 2 2 4" xfId="1315"/>
    <cellStyle name="Обычный 6 2 6 2 2 4 2" xfId="3427"/>
    <cellStyle name="Обычный 6 2 6 2 2 4 3" xfId="5539"/>
    <cellStyle name="Обычный 6 2 6 2 2 5" xfId="2371"/>
    <cellStyle name="Обычный 6 2 6 2 2 6" xfId="4483"/>
    <cellStyle name="Обычный 6 2 6 2 3" xfId="391"/>
    <cellStyle name="Обычный 6 2 6 2 3 2" xfId="919"/>
    <cellStyle name="Обычный 6 2 6 2 3 2 2" xfId="1975"/>
    <cellStyle name="Обычный 6 2 6 2 3 2 2 2" xfId="4087"/>
    <cellStyle name="Обычный 6 2 6 2 3 2 2 3" xfId="6199"/>
    <cellStyle name="Обычный 6 2 6 2 3 2 3" xfId="3031"/>
    <cellStyle name="Обычный 6 2 6 2 3 2 4" xfId="5143"/>
    <cellStyle name="Обычный 6 2 6 2 3 3" xfId="1447"/>
    <cellStyle name="Обычный 6 2 6 2 3 3 2" xfId="3559"/>
    <cellStyle name="Обычный 6 2 6 2 3 3 3" xfId="5671"/>
    <cellStyle name="Обычный 6 2 6 2 3 4" xfId="2503"/>
    <cellStyle name="Обычный 6 2 6 2 3 5" xfId="4615"/>
    <cellStyle name="Обычный 6 2 6 2 4" xfId="655"/>
    <cellStyle name="Обычный 6 2 6 2 4 2" xfId="1711"/>
    <cellStyle name="Обычный 6 2 6 2 4 2 2" xfId="3823"/>
    <cellStyle name="Обычный 6 2 6 2 4 2 3" xfId="5935"/>
    <cellStyle name="Обычный 6 2 6 2 4 3" xfId="2767"/>
    <cellStyle name="Обычный 6 2 6 2 4 4" xfId="4879"/>
    <cellStyle name="Обычный 6 2 6 2 5" xfId="1183"/>
    <cellStyle name="Обычный 6 2 6 2 5 2" xfId="3295"/>
    <cellStyle name="Обычный 6 2 6 2 5 3" xfId="5407"/>
    <cellStyle name="Обычный 6 2 6 2 6" xfId="2239"/>
    <cellStyle name="Обычный 6 2 6 2 7" xfId="4351"/>
    <cellStyle name="Обычный 6 2 6 3" xfId="193"/>
    <cellStyle name="Обычный 6 2 6 3 2" xfId="457"/>
    <cellStyle name="Обычный 6 2 6 3 2 2" xfId="985"/>
    <cellStyle name="Обычный 6 2 6 3 2 2 2" xfId="2041"/>
    <cellStyle name="Обычный 6 2 6 3 2 2 2 2" xfId="4153"/>
    <cellStyle name="Обычный 6 2 6 3 2 2 2 3" xfId="6265"/>
    <cellStyle name="Обычный 6 2 6 3 2 2 3" xfId="3097"/>
    <cellStyle name="Обычный 6 2 6 3 2 2 4" xfId="5209"/>
    <cellStyle name="Обычный 6 2 6 3 2 3" xfId="1513"/>
    <cellStyle name="Обычный 6 2 6 3 2 3 2" xfId="3625"/>
    <cellStyle name="Обычный 6 2 6 3 2 3 3" xfId="5737"/>
    <cellStyle name="Обычный 6 2 6 3 2 4" xfId="2569"/>
    <cellStyle name="Обычный 6 2 6 3 2 5" xfId="4681"/>
    <cellStyle name="Обычный 6 2 6 3 3" xfId="721"/>
    <cellStyle name="Обычный 6 2 6 3 3 2" xfId="1777"/>
    <cellStyle name="Обычный 6 2 6 3 3 2 2" xfId="3889"/>
    <cellStyle name="Обычный 6 2 6 3 3 2 3" xfId="6001"/>
    <cellStyle name="Обычный 6 2 6 3 3 3" xfId="2833"/>
    <cellStyle name="Обычный 6 2 6 3 3 4" xfId="4945"/>
    <cellStyle name="Обычный 6 2 6 3 4" xfId="1249"/>
    <cellStyle name="Обычный 6 2 6 3 4 2" xfId="3361"/>
    <cellStyle name="Обычный 6 2 6 3 4 3" xfId="5473"/>
    <cellStyle name="Обычный 6 2 6 3 5" xfId="2305"/>
    <cellStyle name="Обычный 6 2 6 3 6" xfId="4417"/>
    <cellStyle name="Обычный 6 2 6 4" xfId="325"/>
    <cellStyle name="Обычный 6 2 6 4 2" xfId="853"/>
    <cellStyle name="Обычный 6 2 6 4 2 2" xfId="1909"/>
    <cellStyle name="Обычный 6 2 6 4 2 2 2" xfId="4021"/>
    <cellStyle name="Обычный 6 2 6 4 2 2 3" xfId="6133"/>
    <cellStyle name="Обычный 6 2 6 4 2 3" xfId="2965"/>
    <cellStyle name="Обычный 6 2 6 4 2 4" xfId="5077"/>
    <cellStyle name="Обычный 6 2 6 4 3" xfId="1381"/>
    <cellStyle name="Обычный 6 2 6 4 3 2" xfId="3493"/>
    <cellStyle name="Обычный 6 2 6 4 3 3" xfId="5605"/>
    <cellStyle name="Обычный 6 2 6 4 4" xfId="2437"/>
    <cellStyle name="Обычный 6 2 6 4 5" xfId="4549"/>
    <cellStyle name="Обычный 6 2 6 5" xfId="589"/>
    <cellStyle name="Обычный 6 2 6 5 2" xfId="1645"/>
    <cellStyle name="Обычный 6 2 6 5 2 2" xfId="3757"/>
    <cellStyle name="Обычный 6 2 6 5 2 3" xfId="5869"/>
    <cellStyle name="Обычный 6 2 6 5 3" xfId="2701"/>
    <cellStyle name="Обычный 6 2 6 5 4" xfId="4813"/>
    <cellStyle name="Обычный 6 2 6 6" xfId="1117"/>
    <cellStyle name="Обычный 6 2 6 6 2" xfId="3229"/>
    <cellStyle name="Обычный 6 2 6 6 3" xfId="5341"/>
    <cellStyle name="Обычный 6 2 6 7" xfId="2173"/>
    <cellStyle name="Обычный 6 2 6 8" xfId="4285"/>
    <cellStyle name="Обычный 6 2 7" xfId="94"/>
    <cellStyle name="Обычный 6 2 7 2" xfId="226"/>
    <cellStyle name="Обычный 6 2 7 2 2" xfId="490"/>
    <cellStyle name="Обычный 6 2 7 2 2 2" xfId="1018"/>
    <cellStyle name="Обычный 6 2 7 2 2 2 2" xfId="2074"/>
    <cellStyle name="Обычный 6 2 7 2 2 2 2 2" xfId="4186"/>
    <cellStyle name="Обычный 6 2 7 2 2 2 2 3" xfId="6298"/>
    <cellStyle name="Обычный 6 2 7 2 2 2 3" xfId="3130"/>
    <cellStyle name="Обычный 6 2 7 2 2 2 4" xfId="5242"/>
    <cellStyle name="Обычный 6 2 7 2 2 3" xfId="1546"/>
    <cellStyle name="Обычный 6 2 7 2 2 3 2" xfId="3658"/>
    <cellStyle name="Обычный 6 2 7 2 2 3 3" xfId="5770"/>
    <cellStyle name="Обычный 6 2 7 2 2 4" xfId="2602"/>
    <cellStyle name="Обычный 6 2 7 2 2 5" xfId="4714"/>
    <cellStyle name="Обычный 6 2 7 2 3" xfId="754"/>
    <cellStyle name="Обычный 6 2 7 2 3 2" xfId="1810"/>
    <cellStyle name="Обычный 6 2 7 2 3 2 2" xfId="3922"/>
    <cellStyle name="Обычный 6 2 7 2 3 2 3" xfId="6034"/>
    <cellStyle name="Обычный 6 2 7 2 3 3" xfId="2866"/>
    <cellStyle name="Обычный 6 2 7 2 3 4" xfId="4978"/>
    <cellStyle name="Обычный 6 2 7 2 4" xfId="1282"/>
    <cellStyle name="Обычный 6 2 7 2 4 2" xfId="3394"/>
    <cellStyle name="Обычный 6 2 7 2 4 3" xfId="5506"/>
    <cellStyle name="Обычный 6 2 7 2 5" xfId="2338"/>
    <cellStyle name="Обычный 6 2 7 2 6" xfId="4450"/>
    <cellStyle name="Обычный 6 2 7 3" xfId="358"/>
    <cellStyle name="Обычный 6 2 7 3 2" xfId="886"/>
    <cellStyle name="Обычный 6 2 7 3 2 2" xfId="1942"/>
    <cellStyle name="Обычный 6 2 7 3 2 2 2" xfId="4054"/>
    <cellStyle name="Обычный 6 2 7 3 2 2 3" xfId="6166"/>
    <cellStyle name="Обычный 6 2 7 3 2 3" xfId="2998"/>
    <cellStyle name="Обычный 6 2 7 3 2 4" xfId="5110"/>
    <cellStyle name="Обычный 6 2 7 3 3" xfId="1414"/>
    <cellStyle name="Обычный 6 2 7 3 3 2" xfId="3526"/>
    <cellStyle name="Обычный 6 2 7 3 3 3" xfId="5638"/>
    <cellStyle name="Обычный 6 2 7 3 4" xfId="2470"/>
    <cellStyle name="Обычный 6 2 7 3 5" xfId="4582"/>
    <cellStyle name="Обычный 6 2 7 4" xfId="622"/>
    <cellStyle name="Обычный 6 2 7 4 2" xfId="1678"/>
    <cellStyle name="Обычный 6 2 7 4 2 2" xfId="3790"/>
    <cellStyle name="Обычный 6 2 7 4 2 3" xfId="5902"/>
    <cellStyle name="Обычный 6 2 7 4 3" xfId="2734"/>
    <cellStyle name="Обычный 6 2 7 4 4" xfId="4846"/>
    <cellStyle name="Обычный 6 2 7 5" xfId="1150"/>
    <cellStyle name="Обычный 6 2 7 5 2" xfId="3262"/>
    <cellStyle name="Обычный 6 2 7 5 3" xfId="5374"/>
    <cellStyle name="Обычный 6 2 7 6" xfId="2206"/>
    <cellStyle name="Обычный 6 2 7 7" xfId="4318"/>
    <cellStyle name="Обычный 6 2 8" xfId="160"/>
    <cellStyle name="Обычный 6 2 8 2" xfId="424"/>
    <cellStyle name="Обычный 6 2 8 2 2" xfId="952"/>
    <cellStyle name="Обычный 6 2 8 2 2 2" xfId="2008"/>
    <cellStyle name="Обычный 6 2 8 2 2 2 2" xfId="4120"/>
    <cellStyle name="Обычный 6 2 8 2 2 2 3" xfId="6232"/>
    <cellStyle name="Обычный 6 2 8 2 2 3" xfId="3064"/>
    <cellStyle name="Обычный 6 2 8 2 2 4" xfId="5176"/>
    <cellStyle name="Обычный 6 2 8 2 3" xfId="1480"/>
    <cellStyle name="Обычный 6 2 8 2 3 2" xfId="3592"/>
    <cellStyle name="Обычный 6 2 8 2 3 3" xfId="5704"/>
    <cellStyle name="Обычный 6 2 8 2 4" xfId="2536"/>
    <cellStyle name="Обычный 6 2 8 2 5" xfId="4648"/>
    <cellStyle name="Обычный 6 2 8 3" xfId="688"/>
    <cellStyle name="Обычный 6 2 8 3 2" xfId="1744"/>
    <cellStyle name="Обычный 6 2 8 3 2 2" xfId="3856"/>
    <cellStyle name="Обычный 6 2 8 3 2 3" xfId="5968"/>
    <cellStyle name="Обычный 6 2 8 3 3" xfId="2800"/>
    <cellStyle name="Обычный 6 2 8 3 4" xfId="4912"/>
    <cellStyle name="Обычный 6 2 8 4" xfId="1216"/>
    <cellStyle name="Обычный 6 2 8 4 2" xfId="3328"/>
    <cellStyle name="Обычный 6 2 8 4 3" xfId="5440"/>
    <cellStyle name="Обычный 6 2 8 5" xfId="2272"/>
    <cellStyle name="Обычный 6 2 8 6" xfId="4384"/>
    <cellStyle name="Обычный 6 2 9" xfId="292"/>
    <cellStyle name="Обычный 6 2 9 2" xfId="820"/>
    <cellStyle name="Обычный 6 2 9 2 2" xfId="1876"/>
    <cellStyle name="Обычный 6 2 9 2 2 2" xfId="3988"/>
    <cellStyle name="Обычный 6 2 9 2 2 3" xfId="6100"/>
    <cellStyle name="Обычный 6 2 9 2 3" xfId="2932"/>
    <cellStyle name="Обычный 6 2 9 2 4" xfId="5044"/>
    <cellStyle name="Обычный 6 2 9 3" xfId="1348"/>
    <cellStyle name="Обычный 6 2 9 3 2" xfId="3460"/>
    <cellStyle name="Обычный 6 2 9 3 3" xfId="5572"/>
    <cellStyle name="Обычный 6 2 9 4" xfId="2404"/>
    <cellStyle name="Обычный 6 2 9 5" xfId="4516"/>
    <cellStyle name="Обычный 6 3" xfId="38"/>
    <cellStyle name="Обычный 6 3 2" xfId="71"/>
    <cellStyle name="Обычный 6 3 2 2" xfId="137"/>
    <cellStyle name="Обычный 6 3 2 2 2" xfId="269"/>
    <cellStyle name="Обычный 6 3 2 2 2 2" xfId="533"/>
    <cellStyle name="Обычный 6 3 2 2 2 2 2" xfId="1061"/>
    <cellStyle name="Обычный 6 3 2 2 2 2 2 2" xfId="2117"/>
    <cellStyle name="Обычный 6 3 2 2 2 2 2 2 2" xfId="4229"/>
    <cellStyle name="Обычный 6 3 2 2 2 2 2 2 3" xfId="6341"/>
    <cellStyle name="Обычный 6 3 2 2 2 2 2 3" xfId="3173"/>
    <cellStyle name="Обычный 6 3 2 2 2 2 2 4" xfId="5285"/>
    <cellStyle name="Обычный 6 3 2 2 2 2 3" xfId="1589"/>
    <cellStyle name="Обычный 6 3 2 2 2 2 3 2" xfId="3701"/>
    <cellStyle name="Обычный 6 3 2 2 2 2 3 3" xfId="5813"/>
    <cellStyle name="Обычный 6 3 2 2 2 2 4" xfId="2645"/>
    <cellStyle name="Обычный 6 3 2 2 2 2 5" xfId="4757"/>
    <cellStyle name="Обычный 6 3 2 2 2 3" xfId="797"/>
    <cellStyle name="Обычный 6 3 2 2 2 3 2" xfId="1853"/>
    <cellStyle name="Обычный 6 3 2 2 2 3 2 2" xfId="3965"/>
    <cellStyle name="Обычный 6 3 2 2 2 3 2 3" xfId="6077"/>
    <cellStyle name="Обычный 6 3 2 2 2 3 3" xfId="2909"/>
    <cellStyle name="Обычный 6 3 2 2 2 3 4" xfId="5021"/>
    <cellStyle name="Обычный 6 3 2 2 2 4" xfId="1325"/>
    <cellStyle name="Обычный 6 3 2 2 2 4 2" xfId="3437"/>
    <cellStyle name="Обычный 6 3 2 2 2 4 3" xfId="5549"/>
    <cellStyle name="Обычный 6 3 2 2 2 5" xfId="2381"/>
    <cellStyle name="Обычный 6 3 2 2 2 6" xfId="4493"/>
    <cellStyle name="Обычный 6 3 2 2 3" xfId="401"/>
    <cellStyle name="Обычный 6 3 2 2 3 2" xfId="929"/>
    <cellStyle name="Обычный 6 3 2 2 3 2 2" xfId="1985"/>
    <cellStyle name="Обычный 6 3 2 2 3 2 2 2" xfId="4097"/>
    <cellStyle name="Обычный 6 3 2 2 3 2 2 3" xfId="6209"/>
    <cellStyle name="Обычный 6 3 2 2 3 2 3" xfId="3041"/>
    <cellStyle name="Обычный 6 3 2 2 3 2 4" xfId="5153"/>
    <cellStyle name="Обычный 6 3 2 2 3 3" xfId="1457"/>
    <cellStyle name="Обычный 6 3 2 2 3 3 2" xfId="3569"/>
    <cellStyle name="Обычный 6 3 2 2 3 3 3" xfId="5681"/>
    <cellStyle name="Обычный 6 3 2 2 3 4" xfId="2513"/>
    <cellStyle name="Обычный 6 3 2 2 3 5" xfId="4625"/>
    <cellStyle name="Обычный 6 3 2 2 4" xfId="665"/>
    <cellStyle name="Обычный 6 3 2 2 4 2" xfId="1721"/>
    <cellStyle name="Обычный 6 3 2 2 4 2 2" xfId="3833"/>
    <cellStyle name="Обычный 6 3 2 2 4 2 3" xfId="5945"/>
    <cellStyle name="Обычный 6 3 2 2 4 3" xfId="2777"/>
    <cellStyle name="Обычный 6 3 2 2 4 4" xfId="4889"/>
    <cellStyle name="Обычный 6 3 2 2 5" xfId="1193"/>
    <cellStyle name="Обычный 6 3 2 2 5 2" xfId="3305"/>
    <cellStyle name="Обычный 6 3 2 2 5 3" xfId="5417"/>
    <cellStyle name="Обычный 6 3 2 2 6" xfId="2249"/>
    <cellStyle name="Обычный 6 3 2 2 7" xfId="4361"/>
    <cellStyle name="Обычный 6 3 2 3" xfId="203"/>
    <cellStyle name="Обычный 6 3 2 3 2" xfId="467"/>
    <cellStyle name="Обычный 6 3 2 3 2 2" xfId="995"/>
    <cellStyle name="Обычный 6 3 2 3 2 2 2" xfId="2051"/>
    <cellStyle name="Обычный 6 3 2 3 2 2 2 2" xfId="4163"/>
    <cellStyle name="Обычный 6 3 2 3 2 2 2 3" xfId="6275"/>
    <cellStyle name="Обычный 6 3 2 3 2 2 3" xfId="3107"/>
    <cellStyle name="Обычный 6 3 2 3 2 2 4" xfId="5219"/>
    <cellStyle name="Обычный 6 3 2 3 2 3" xfId="1523"/>
    <cellStyle name="Обычный 6 3 2 3 2 3 2" xfId="3635"/>
    <cellStyle name="Обычный 6 3 2 3 2 3 3" xfId="5747"/>
    <cellStyle name="Обычный 6 3 2 3 2 4" xfId="2579"/>
    <cellStyle name="Обычный 6 3 2 3 2 5" xfId="4691"/>
    <cellStyle name="Обычный 6 3 2 3 3" xfId="731"/>
    <cellStyle name="Обычный 6 3 2 3 3 2" xfId="1787"/>
    <cellStyle name="Обычный 6 3 2 3 3 2 2" xfId="3899"/>
    <cellStyle name="Обычный 6 3 2 3 3 2 3" xfId="6011"/>
    <cellStyle name="Обычный 6 3 2 3 3 3" xfId="2843"/>
    <cellStyle name="Обычный 6 3 2 3 3 4" xfId="4955"/>
    <cellStyle name="Обычный 6 3 2 3 4" xfId="1259"/>
    <cellStyle name="Обычный 6 3 2 3 4 2" xfId="3371"/>
    <cellStyle name="Обычный 6 3 2 3 4 3" xfId="5483"/>
    <cellStyle name="Обычный 6 3 2 3 5" xfId="2315"/>
    <cellStyle name="Обычный 6 3 2 3 6" xfId="4427"/>
    <cellStyle name="Обычный 6 3 2 4" xfId="335"/>
    <cellStyle name="Обычный 6 3 2 4 2" xfId="863"/>
    <cellStyle name="Обычный 6 3 2 4 2 2" xfId="1919"/>
    <cellStyle name="Обычный 6 3 2 4 2 2 2" xfId="4031"/>
    <cellStyle name="Обычный 6 3 2 4 2 2 3" xfId="6143"/>
    <cellStyle name="Обычный 6 3 2 4 2 3" xfId="2975"/>
    <cellStyle name="Обычный 6 3 2 4 2 4" xfId="5087"/>
    <cellStyle name="Обычный 6 3 2 4 3" xfId="1391"/>
    <cellStyle name="Обычный 6 3 2 4 3 2" xfId="3503"/>
    <cellStyle name="Обычный 6 3 2 4 3 3" xfId="5615"/>
    <cellStyle name="Обычный 6 3 2 4 4" xfId="2447"/>
    <cellStyle name="Обычный 6 3 2 4 5" xfId="4559"/>
    <cellStyle name="Обычный 6 3 2 5" xfId="599"/>
    <cellStyle name="Обычный 6 3 2 5 2" xfId="1655"/>
    <cellStyle name="Обычный 6 3 2 5 2 2" xfId="3767"/>
    <cellStyle name="Обычный 6 3 2 5 2 3" xfId="5879"/>
    <cellStyle name="Обычный 6 3 2 5 3" xfId="2711"/>
    <cellStyle name="Обычный 6 3 2 5 4" xfId="4823"/>
    <cellStyle name="Обычный 6 3 2 6" xfId="1127"/>
    <cellStyle name="Обычный 6 3 2 6 2" xfId="3239"/>
    <cellStyle name="Обычный 6 3 2 6 3" xfId="5351"/>
    <cellStyle name="Обычный 6 3 2 7" xfId="2183"/>
    <cellStyle name="Обычный 6 3 2 8" xfId="4295"/>
    <cellStyle name="Обычный 6 3 3" xfId="104"/>
    <cellStyle name="Обычный 6 3 3 2" xfId="236"/>
    <cellStyle name="Обычный 6 3 3 2 2" xfId="500"/>
    <cellStyle name="Обычный 6 3 3 2 2 2" xfId="1028"/>
    <cellStyle name="Обычный 6 3 3 2 2 2 2" xfId="2084"/>
    <cellStyle name="Обычный 6 3 3 2 2 2 2 2" xfId="4196"/>
    <cellStyle name="Обычный 6 3 3 2 2 2 2 3" xfId="6308"/>
    <cellStyle name="Обычный 6 3 3 2 2 2 3" xfId="3140"/>
    <cellStyle name="Обычный 6 3 3 2 2 2 4" xfId="5252"/>
    <cellStyle name="Обычный 6 3 3 2 2 3" xfId="1556"/>
    <cellStyle name="Обычный 6 3 3 2 2 3 2" xfId="3668"/>
    <cellStyle name="Обычный 6 3 3 2 2 3 3" xfId="5780"/>
    <cellStyle name="Обычный 6 3 3 2 2 4" xfId="2612"/>
    <cellStyle name="Обычный 6 3 3 2 2 5" xfId="4724"/>
    <cellStyle name="Обычный 6 3 3 2 3" xfId="764"/>
    <cellStyle name="Обычный 6 3 3 2 3 2" xfId="1820"/>
    <cellStyle name="Обычный 6 3 3 2 3 2 2" xfId="3932"/>
    <cellStyle name="Обычный 6 3 3 2 3 2 3" xfId="6044"/>
    <cellStyle name="Обычный 6 3 3 2 3 3" xfId="2876"/>
    <cellStyle name="Обычный 6 3 3 2 3 4" xfId="4988"/>
    <cellStyle name="Обычный 6 3 3 2 4" xfId="1292"/>
    <cellStyle name="Обычный 6 3 3 2 4 2" xfId="3404"/>
    <cellStyle name="Обычный 6 3 3 2 4 3" xfId="5516"/>
    <cellStyle name="Обычный 6 3 3 2 5" xfId="2348"/>
    <cellStyle name="Обычный 6 3 3 2 6" xfId="4460"/>
    <cellStyle name="Обычный 6 3 3 3" xfId="368"/>
    <cellStyle name="Обычный 6 3 3 3 2" xfId="896"/>
    <cellStyle name="Обычный 6 3 3 3 2 2" xfId="1952"/>
    <cellStyle name="Обычный 6 3 3 3 2 2 2" xfId="4064"/>
    <cellStyle name="Обычный 6 3 3 3 2 2 3" xfId="6176"/>
    <cellStyle name="Обычный 6 3 3 3 2 3" xfId="3008"/>
    <cellStyle name="Обычный 6 3 3 3 2 4" xfId="5120"/>
    <cellStyle name="Обычный 6 3 3 3 3" xfId="1424"/>
    <cellStyle name="Обычный 6 3 3 3 3 2" xfId="3536"/>
    <cellStyle name="Обычный 6 3 3 3 3 3" xfId="5648"/>
    <cellStyle name="Обычный 6 3 3 3 4" xfId="2480"/>
    <cellStyle name="Обычный 6 3 3 3 5" xfId="4592"/>
    <cellStyle name="Обычный 6 3 3 4" xfId="632"/>
    <cellStyle name="Обычный 6 3 3 4 2" xfId="1688"/>
    <cellStyle name="Обычный 6 3 3 4 2 2" xfId="3800"/>
    <cellStyle name="Обычный 6 3 3 4 2 3" xfId="5912"/>
    <cellStyle name="Обычный 6 3 3 4 3" xfId="2744"/>
    <cellStyle name="Обычный 6 3 3 4 4" xfId="4856"/>
    <cellStyle name="Обычный 6 3 3 5" xfId="1160"/>
    <cellStyle name="Обычный 6 3 3 5 2" xfId="3272"/>
    <cellStyle name="Обычный 6 3 3 5 3" xfId="5384"/>
    <cellStyle name="Обычный 6 3 3 6" xfId="2216"/>
    <cellStyle name="Обычный 6 3 3 7" xfId="4328"/>
    <cellStyle name="Обычный 6 3 4" xfId="170"/>
    <cellStyle name="Обычный 6 3 4 2" xfId="434"/>
    <cellStyle name="Обычный 6 3 4 2 2" xfId="962"/>
    <cellStyle name="Обычный 6 3 4 2 2 2" xfId="2018"/>
    <cellStyle name="Обычный 6 3 4 2 2 2 2" xfId="4130"/>
    <cellStyle name="Обычный 6 3 4 2 2 2 3" xfId="6242"/>
    <cellStyle name="Обычный 6 3 4 2 2 3" xfId="3074"/>
    <cellStyle name="Обычный 6 3 4 2 2 4" xfId="5186"/>
    <cellStyle name="Обычный 6 3 4 2 3" xfId="1490"/>
    <cellStyle name="Обычный 6 3 4 2 3 2" xfId="3602"/>
    <cellStyle name="Обычный 6 3 4 2 3 3" xfId="5714"/>
    <cellStyle name="Обычный 6 3 4 2 4" xfId="2546"/>
    <cellStyle name="Обычный 6 3 4 2 5" xfId="4658"/>
    <cellStyle name="Обычный 6 3 4 3" xfId="698"/>
    <cellStyle name="Обычный 6 3 4 3 2" xfId="1754"/>
    <cellStyle name="Обычный 6 3 4 3 2 2" xfId="3866"/>
    <cellStyle name="Обычный 6 3 4 3 2 3" xfId="5978"/>
    <cellStyle name="Обычный 6 3 4 3 3" xfId="2810"/>
    <cellStyle name="Обычный 6 3 4 3 4" xfId="4922"/>
    <cellStyle name="Обычный 6 3 4 4" xfId="1226"/>
    <cellStyle name="Обычный 6 3 4 4 2" xfId="3338"/>
    <cellStyle name="Обычный 6 3 4 4 3" xfId="5450"/>
    <cellStyle name="Обычный 6 3 4 5" xfId="2282"/>
    <cellStyle name="Обычный 6 3 4 6" xfId="4394"/>
    <cellStyle name="Обычный 6 3 5" xfId="302"/>
    <cellStyle name="Обычный 6 3 5 2" xfId="830"/>
    <cellStyle name="Обычный 6 3 5 2 2" xfId="1886"/>
    <cellStyle name="Обычный 6 3 5 2 2 2" xfId="3998"/>
    <cellStyle name="Обычный 6 3 5 2 2 3" xfId="6110"/>
    <cellStyle name="Обычный 6 3 5 2 3" xfId="2942"/>
    <cellStyle name="Обычный 6 3 5 2 4" xfId="5054"/>
    <cellStyle name="Обычный 6 3 5 3" xfId="1358"/>
    <cellStyle name="Обычный 6 3 5 3 2" xfId="3470"/>
    <cellStyle name="Обычный 6 3 5 3 3" xfId="5582"/>
    <cellStyle name="Обычный 6 3 5 4" xfId="2414"/>
    <cellStyle name="Обычный 6 3 5 5" xfId="4526"/>
    <cellStyle name="Обычный 6 3 6" xfId="566"/>
    <cellStyle name="Обычный 6 3 6 2" xfId="1622"/>
    <cellStyle name="Обычный 6 3 6 2 2" xfId="3734"/>
    <cellStyle name="Обычный 6 3 6 2 3" xfId="5846"/>
    <cellStyle name="Обычный 6 3 6 3" xfId="2678"/>
    <cellStyle name="Обычный 6 3 6 4" xfId="4790"/>
    <cellStyle name="Обычный 6 3 7" xfId="1094"/>
    <cellStyle name="Обычный 6 3 7 2" xfId="3206"/>
    <cellStyle name="Обычный 6 3 7 3" xfId="5318"/>
    <cellStyle name="Обычный 6 3 8" xfId="2150"/>
    <cellStyle name="Обычный 6 3 9" xfId="4262"/>
    <cellStyle name="Обычный 6 4" xfId="55"/>
    <cellStyle name="Обычный 6 4 2" xfId="121"/>
    <cellStyle name="Обычный 6 4 2 2" xfId="253"/>
    <cellStyle name="Обычный 6 4 2 2 2" xfId="517"/>
    <cellStyle name="Обычный 6 4 2 2 2 2" xfId="1045"/>
    <cellStyle name="Обычный 6 4 2 2 2 2 2" xfId="2101"/>
    <cellStyle name="Обычный 6 4 2 2 2 2 2 2" xfId="4213"/>
    <cellStyle name="Обычный 6 4 2 2 2 2 2 3" xfId="6325"/>
    <cellStyle name="Обычный 6 4 2 2 2 2 3" xfId="3157"/>
    <cellStyle name="Обычный 6 4 2 2 2 2 4" xfId="5269"/>
    <cellStyle name="Обычный 6 4 2 2 2 3" xfId="1573"/>
    <cellStyle name="Обычный 6 4 2 2 2 3 2" xfId="3685"/>
    <cellStyle name="Обычный 6 4 2 2 2 3 3" xfId="5797"/>
    <cellStyle name="Обычный 6 4 2 2 2 4" xfId="2629"/>
    <cellStyle name="Обычный 6 4 2 2 2 5" xfId="4741"/>
    <cellStyle name="Обычный 6 4 2 2 3" xfId="781"/>
    <cellStyle name="Обычный 6 4 2 2 3 2" xfId="1837"/>
    <cellStyle name="Обычный 6 4 2 2 3 2 2" xfId="3949"/>
    <cellStyle name="Обычный 6 4 2 2 3 2 3" xfId="6061"/>
    <cellStyle name="Обычный 6 4 2 2 3 3" xfId="2893"/>
    <cellStyle name="Обычный 6 4 2 2 3 4" xfId="5005"/>
    <cellStyle name="Обычный 6 4 2 2 4" xfId="1309"/>
    <cellStyle name="Обычный 6 4 2 2 4 2" xfId="3421"/>
    <cellStyle name="Обычный 6 4 2 2 4 3" xfId="5533"/>
    <cellStyle name="Обычный 6 4 2 2 5" xfId="2365"/>
    <cellStyle name="Обычный 6 4 2 2 6" xfId="4477"/>
    <cellStyle name="Обычный 6 4 2 3" xfId="385"/>
    <cellStyle name="Обычный 6 4 2 3 2" xfId="913"/>
    <cellStyle name="Обычный 6 4 2 3 2 2" xfId="1969"/>
    <cellStyle name="Обычный 6 4 2 3 2 2 2" xfId="4081"/>
    <cellStyle name="Обычный 6 4 2 3 2 2 3" xfId="6193"/>
    <cellStyle name="Обычный 6 4 2 3 2 3" xfId="3025"/>
    <cellStyle name="Обычный 6 4 2 3 2 4" xfId="5137"/>
    <cellStyle name="Обычный 6 4 2 3 3" xfId="1441"/>
    <cellStyle name="Обычный 6 4 2 3 3 2" xfId="3553"/>
    <cellStyle name="Обычный 6 4 2 3 3 3" xfId="5665"/>
    <cellStyle name="Обычный 6 4 2 3 4" xfId="2497"/>
    <cellStyle name="Обычный 6 4 2 3 5" xfId="4609"/>
    <cellStyle name="Обычный 6 4 2 4" xfId="649"/>
    <cellStyle name="Обычный 6 4 2 4 2" xfId="1705"/>
    <cellStyle name="Обычный 6 4 2 4 2 2" xfId="3817"/>
    <cellStyle name="Обычный 6 4 2 4 2 3" xfId="5929"/>
    <cellStyle name="Обычный 6 4 2 4 3" xfId="2761"/>
    <cellStyle name="Обычный 6 4 2 4 4" xfId="4873"/>
    <cellStyle name="Обычный 6 4 2 5" xfId="1177"/>
    <cellStyle name="Обычный 6 4 2 5 2" xfId="3289"/>
    <cellStyle name="Обычный 6 4 2 5 3" xfId="5401"/>
    <cellStyle name="Обычный 6 4 2 6" xfId="2233"/>
    <cellStyle name="Обычный 6 4 2 7" xfId="4345"/>
    <cellStyle name="Обычный 6 4 3" xfId="187"/>
    <cellStyle name="Обычный 6 4 3 2" xfId="451"/>
    <cellStyle name="Обычный 6 4 3 2 2" xfId="979"/>
    <cellStyle name="Обычный 6 4 3 2 2 2" xfId="2035"/>
    <cellStyle name="Обычный 6 4 3 2 2 2 2" xfId="4147"/>
    <cellStyle name="Обычный 6 4 3 2 2 2 3" xfId="6259"/>
    <cellStyle name="Обычный 6 4 3 2 2 3" xfId="3091"/>
    <cellStyle name="Обычный 6 4 3 2 2 4" xfId="5203"/>
    <cellStyle name="Обычный 6 4 3 2 3" xfId="1507"/>
    <cellStyle name="Обычный 6 4 3 2 3 2" xfId="3619"/>
    <cellStyle name="Обычный 6 4 3 2 3 3" xfId="5731"/>
    <cellStyle name="Обычный 6 4 3 2 4" xfId="2563"/>
    <cellStyle name="Обычный 6 4 3 2 5" xfId="4675"/>
    <cellStyle name="Обычный 6 4 3 3" xfId="715"/>
    <cellStyle name="Обычный 6 4 3 3 2" xfId="1771"/>
    <cellStyle name="Обычный 6 4 3 3 2 2" xfId="3883"/>
    <cellStyle name="Обычный 6 4 3 3 2 3" xfId="5995"/>
    <cellStyle name="Обычный 6 4 3 3 3" xfId="2827"/>
    <cellStyle name="Обычный 6 4 3 3 4" xfId="4939"/>
    <cellStyle name="Обычный 6 4 3 4" xfId="1243"/>
    <cellStyle name="Обычный 6 4 3 4 2" xfId="3355"/>
    <cellStyle name="Обычный 6 4 3 4 3" xfId="5467"/>
    <cellStyle name="Обычный 6 4 3 5" xfId="2299"/>
    <cellStyle name="Обычный 6 4 3 6" xfId="4411"/>
    <cellStyle name="Обычный 6 4 4" xfId="319"/>
    <cellStyle name="Обычный 6 4 4 2" xfId="847"/>
    <cellStyle name="Обычный 6 4 4 2 2" xfId="1903"/>
    <cellStyle name="Обычный 6 4 4 2 2 2" xfId="4015"/>
    <cellStyle name="Обычный 6 4 4 2 2 3" xfId="6127"/>
    <cellStyle name="Обычный 6 4 4 2 3" xfId="2959"/>
    <cellStyle name="Обычный 6 4 4 2 4" xfId="5071"/>
    <cellStyle name="Обычный 6 4 4 3" xfId="1375"/>
    <cellStyle name="Обычный 6 4 4 3 2" xfId="3487"/>
    <cellStyle name="Обычный 6 4 4 3 3" xfId="5599"/>
    <cellStyle name="Обычный 6 4 4 4" xfId="2431"/>
    <cellStyle name="Обычный 6 4 4 5" xfId="4543"/>
    <cellStyle name="Обычный 6 4 5" xfId="583"/>
    <cellStyle name="Обычный 6 4 5 2" xfId="1639"/>
    <cellStyle name="Обычный 6 4 5 2 2" xfId="3751"/>
    <cellStyle name="Обычный 6 4 5 2 3" xfId="5863"/>
    <cellStyle name="Обычный 6 4 5 3" xfId="2695"/>
    <cellStyle name="Обычный 6 4 5 4" xfId="4807"/>
    <cellStyle name="Обычный 6 4 6" xfId="1111"/>
    <cellStyle name="Обычный 6 4 6 2" xfId="3223"/>
    <cellStyle name="Обычный 6 4 6 3" xfId="5335"/>
    <cellStyle name="Обычный 6 4 7" xfId="2167"/>
    <cellStyle name="Обычный 6 4 8" xfId="4279"/>
    <cellStyle name="Обычный 6 5" xfId="88"/>
    <cellStyle name="Обычный 6 5 2" xfId="220"/>
    <cellStyle name="Обычный 6 5 2 2" xfId="484"/>
    <cellStyle name="Обычный 6 5 2 2 2" xfId="1012"/>
    <cellStyle name="Обычный 6 5 2 2 2 2" xfId="2068"/>
    <cellStyle name="Обычный 6 5 2 2 2 2 2" xfId="4180"/>
    <cellStyle name="Обычный 6 5 2 2 2 2 3" xfId="6292"/>
    <cellStyle name="Обычный 6 5 2 2 2 3" xfId="3124"/>
    <cellStyle name="Обычный 6 5 2 2 2 4" xfId="5236"/>
    <cellStyle name="Обычный 6 5 2 2 3" xfId="1540"/>
    <cellStyle name="Обычный 6 5 2 2 3 2" xfId="3652"/>
    <cellStyle name="Обычный 6 5 2 2 3 3" xfId="5764"/>
    <cellStyle name="Обычный 6 5 2 2 4" xfId="2596"/>
    <cellStyle name="Обычный 6 5 2 2 5" xfId="4708"/>
    <cellStyle name="Обычный 6 5 2 3" xfId="748"/>
    <cellStyle name="Обычный 6 5 2 3 2" xfId="1804"/>
    <cellStyle name="Обычный 6 5 2 3 2 2" xfId="3916"/>
    <cellStyle name="Обычный 6 5 2 3 2 3" xfId="6028"/>
    <cellStyle name="Обычный 6 5 2 3 3" xfId="2860"/>
    <cellStyle name="Обычный 6 5 2 3 4" xfId="4972"/>
    <cellStyle name="Обычный 6 5 2 4" xfId="1276"/>
    <cellStyle name="Обычный 6 5 2 4 2" xfId="3388"/>
    <cellStyle name="Обычный 6 5 2 4 3" xfId="5500"/>
    <cellStyle name="Обычный 6 5 2 5" xfId="2332"/>
    <cellStyle name="Обычный 6 5 2 6" xfId="4444"/>
    <cellStyle name="Обычный 6 5 3" xfId="352"/>
    <cellStyle name="Обычный 6 5 3 2" xfId="880"/>
    <cellStyle name="Обычный 6 5 3 2 2" xfId="1936"/>
    <cellStyle name="Обычный 6 5 3 2 2 2" xfId="4048"/>
    <cellStyle name="Обычный 6 5 3 2 2 3" xfId="6160"/>
    <cellStyle name="Обычный 6 5 3 2 3" xfId="2992"/>
    <cellStyle name="Обычный 6 5 3 2 4" xfId="5104"/>
    <cellStyle name="Обычный 6 5 3 3" xfId="1408"/>
    <cellStyle name="Обычный 6 5 3 3 2" xfId="3520"/>
    <cellStyle name="Обычный 6 5 3 3 3" xfId="5632"/>
    <cellStyle name="Обычный 6 5 3 4" xfId="2464"/>
    <cellStyle name="Обычный 6 5 3 5" xfId="4576"/>
    <cellStyle name="Обычный 6 5 4" xfId="616"/>
    <cellStyle name="Обычный 6 5 4 2" xfId="1672"/>
    <cellStyle name="Обычный 6 5 4 2 2" xfId="3784"/>
    <cellStyle name="Обычный 6 5 4 2 3" xfId="5896"/>
    <cellStyle name="Обычный 6 5 4 3" xfId="2728"/>
    <cellStyle name="Обычный 6 5 4 4" xfId="4840"/>
    <cellStyle name="Обычный 6 5 5" xfId="1144"/>
    <cellStyle name="Обычный 6 5 5 2" xfId="3256"/>
    <cellStyle name="Обычный 6 5 5 3" xfId="5368"/>
    <cellStyle name="Обычный 6 5 6" xfId="2200"/>
    <cellStyle name="Обычный 6 5 7" xfId="4312"/>
    <cellStyle name="Обычный 6 6" xfId="154"/>
    <cellStyle name="Обычный 6 6 2" xfId="418"/>
    <cellStyle name="Обычный 6 6 2 2" xfId="946"/>
    <cellStyle name="Обычный 6 6 2 2 2" xfId="2002"/>
    <cellStyle name="Обычный 6 6 2 2 2 2" xfId="4114"/>
    <cellStyle name="Обычный 6 6 2 2 2 3" xfId="6226"/>
    <cellStyle name="Обычный 6 6 2 2 3" xfId="3058"/>
    <cellStyle name="Обычный 6 6 2 2 4" xfId="5170"/>
    <cellStyle name="Обычный 6 6 2 3" xfId="1474"/>
    <cellStyle name="Обычный 6 6 2 3 2" xfId="3586"/>
    <cellStyle name="Обычный 6 6 2 3 3" xfId="5698"/>
    <cellStyle name="Обычный 6 6 2 4" xfId="2530"/>
    <cellStyle name="Обычный 6 6 2 5" xfId="4642"/>
    <cellStyle name="Обычный 6 6 3" xfId="682"/>
    <cellStyle name="Обычный 6 6 3 2" xfId="1738"/>
    <cellStyle name="Обычный 6 6 3 2 2" xfId="3850"/>
    <cellStyle name="Обычный 6 6 3 2 3" xfId="5962"/>
    <cellStyle name="Обычный 6 6 3 3" xfId="2794"/>
    <cellStyle name="Обычный 6 6 3 4" xfId="4906"/>
    <cellStyle name="Обычный 6 6 4" xfId="1210"/>
    <cellStyle name="Обычный 6 6 4 2" xfId="3322"/>
    <cellStyle name="Обычный 6 6 4 3" xfId="5434"/>
    <cellStyle name="Обычный 6 6 5" xfId="2266"/>
    <cellStyle name="Обычный 6 6 6" xfId="4378"/>
    <cellStyle name="Обычный 6 7" xfId="286"/>
    <cellStyle name="Обычный 6 7 2" xfId="814"/>
    <cellStyle name="Обычный 6 7 2 2" xfId="1870"/>
    <cellStyle name="Обычный 6 7 2 2 2" xfId="3982"/>
    <cellStyle name="Обычный 6 7 2 2 3" xfId="6094"/>
    <cellStyle name="Обычный 6 7 2 3" xfId="2926"/>
    <cellStyle name="Обычный 6 7 2 4" xfId="5038"/>
    <cellStyle name="Обычный 6 7 3" xfId="1342"/>
    <cellStyle name="Обычный 6 7 3 2" xfId="3454"/>
    <cellStyle name="Обычный 6 7 3 3" xfId="5566"/>
    <cellStyle name="Обычный 6 7 4" xfId="2398"/>
    <cellStyle name="Обычный 6 7 5" xfId="4510"/>
    <cellStyle name="Обычный 6 8" xfId="550"/>
    <cellStyle name="Обычный 6 8 2" xfId="1606"/>
    <cellStyle name="Обычный 6 8 2 2" xfId="3718"/>
    <cellStyle name="Обычный 6 8 2 3" xfId="5830"/>
    <cellStyle name="Обычный 6 8 3" xfId="2662"/>
    <cellStyle name="Обычный 6 8 4" xfId="4774"/>
    <cellStyle name="Обычный 6 9" xfId="1078"/>
    <cellStyle name="Обычный 6 9 2" xfId="3190"/>
    <cellStyle name="Обычный 6 9 3" xfId="5302"/>
    <cellStyle name="Обычный 7" xfId="16"/>
    <cellStyle name="Обычный 8" xfId="17"/>
    <cellStyle name="Обычный 9" xfId="18"/>
    <cellStyle name="Процентный 2" xfId="19"/>
    <cellStyle name="Процентный 2 10" xfId="2135"/>
    <cellStyle name="Процентный 2 11" xfId="4247"/>
    <cellStyle name="Процентный 2 2" xfId="31"/>
    <cellStyle name="Процентный 2 2 10" xfId="2143"/>
    <cellStyle name="Процентный 2 2 11" xfId="4255"/>
    <cellStyle name="Процентный 2 2 2" xfId="32"/>
    <cellStyle name="Процентный 2 2 2 10" xfId="4256"/>
    <cellStyle name="Процентный 2 2 2 2" xfId="48"/>
    <cellStyle name="Процентный 2 2 2 2 2" xfId="81"/>
    <cellStyle name="Процентный 2 2 2 2 2 2" xfId="147"/>
    <cellStyle name="Процентный 2 2 2 2 2 2 2" xfId="279"/>
    <cellStyle name="Процентный 2 2 2 2 2 2 2 2" xfId="543"/>
    <cellStyle name="Процентный 2 2 2 2 2 2 2 2 2" xfId="1071"/>
    <cellStyle name="Процентный 2 2 2 2 2 2 2 2 2 2" xfId="2127"/>
    <cellStyle name="Процентный 2 2 2 2 2 2 2 2 2 2 2" xfId="4239"/>
    <cellStyle name="Процентный 2 2 2 2 2 2 2 2 2 2 3" xfId="6351"/>
    <cellStyle name="Процентный 2 2 2 2 2 2 2 2 2 3" xfId="3183"/>
    <cellStyle name="Процентный 2 2 2 2 2 2 2 2 2 4" xfId="5295"/>
    <cellStyle name="Процентный 2 2 2 2 2 2 2 2 3" xfId="1599"/>
    <cellStyle name="Процентный 2 2 2 2 2 2 2 2 3 2" xfId="3711"/>
    <cellStyle name="Процентный 2 2 2 2 2 2 2 2 3 3" xfId="5823"/>
    <cellStyle name="Процентный 2 2 2 2 2 2 2 2 4" xfId="2655"/>
    <cellStyle name="Процентный 2 2 2 2 2 2 2 2 5" xfId="4767"/>
    <cellStyle name="Процентный 2 2 2 2 2 2 2 3" xfId="807"/>
    <cellStyle name="Процентный 2 2 2 2 2 2 2 3 2" xfId="1863"/>
    <cellStyle name="Процентный 2 2 2 2 2 2 2 3 2 2" xfId="3975"/>
    <cellStyle name="Процентный 2 2 2 2 2 2 2 3 2 3" xfId="6087"/>
    <cellStyle name="Процентный 2 2 2 2 2 2 2 3 3" xfId="2919"/>
    <cellStyle name="Процентный 2 2 2 2 2 2 2 3 4" xfId="5031"/>
    <cellStyle name="Процентный 2 2 2 2 2 2 2 4" xfId="1335"/>
    <cellStyle name="Процентный 2 2 2 2 2 2 2 4 2" xfId="3447"/>
    <cellStyle name="Процентный 2 2 2 2 2 2 2 4 3" xfId="5559"/>
    <cellStyle name="Процентный 2 2 2 2 2 2 2 5" xfId="2391"/>
    <cellStyle name="Процентный 2 2 2 2 2 2 2 6" xfId="4503"/>
    <cellStyle name="Процентный 2 2 2 2 2 2 3" xfId="411"/>
    <cellStyle name="Процентный 2 2 2 2 2 2 3 2" xfId="939"/>
    <cellStyle name="Процентный 2 2 2 2 2 2 3 2 2" xfId="1995"/>
    <cellStyle name="Процентный 2 2 2 2 2 2 3 2 2 2" xfId="4107"/>
    <cellStyle name="Процентный 2 2 2 2 2 2 3 2 2 3" xfId="6219"/>
    <cellStyle name="Процентный 2 2 2 2 2 2 3 2 3" xfId="3051"/>
    <cellStyle name="Процентный 2 2 2 2 2 2 3 2 4" xfId="5163"/>
    <cellStyle name="Процентный 2 2 2 2 2 2 3 3" xfId="1467"/>
    <cellStyle name="Процентный 2 2 2 2 2 2 3 3 2" xfId="3579"/>
    <cellStyle name="Процентный 2 2 2 2 2 2 3 3 3" xfId="5691"/>
    <cellStyle name="Процентный 2 2 2 2 2 2 3 4" xfId="2523"/>
    <cellStyle name="Процентный 2 2 2 2 2 2 3 5" xfId="4635"/>
    <cellStyle name="Процентный 2 2 2 2 2 2 4" xfId="675"/>
    <cellStyle name="Процентный 2 2 2 2 2 2 4 2" xfId="1731"/>
    <cellStyle name="Процентный 2 2 2 2 2 2 4 2 2" xfId="3843"/>
    <cellStyle name="Процентный 2 2 2 2 2 2 4 2 3" xfId="5955"/>
    <cellStyle name="Процентный 2 2 2 2 2 2 4 3" xfId="2787"/>
    <cellStyle name="Процентный 2 2 2 2 2 2 4 4" xfId="4899"/>
    <cellStyle name="Процентный 2 2 2 2 2 2 5" xfId="1203"/>
    <cellStyle name="Процентный 2 2 2 2 2 2 5 2" xfId="3315"/>
    <cellStyle name="Процентный 2 2 2 2 2 2 5 3" xfId="5427"/>
    <cellStyle name="Процентный 2 2 2 2 2 2 6" xfId="2259"/>
    <cellStyle name="Процентный 2 2 2 2 2 2 7" xfId="4371"/>
    <cellStyle name="Процентный 2 2 2 2 2 3" xfId="213"/>
    <cellStyle name="Процентный 2 2 2 2 2 3 2" xfId="477"/>
    <cellStyle name="Процентный 2 2 2 2 2 3 2 2" xfId="1005"/>
    <cellStyle name="Процентный 2 2 2 2 2 3 2 2 2" xfId="2061"/>
    <cellStyle name="Процентный 2 2 2 2 2 3 2 2 2 2" xfId="4173"/>
    <cellStyle name="Процентный 2 2 2 2 2 3 2 2 2 3" xfId="6285"/>
    <cellStyle name="Процентный 2 2 2 2 2 3 2 2 3" xfId="3117"/>
    <cellStyle name="Процентный 2 2 2 2 2 3 2 2 4" xfId="5229"/>
    <cellStyle name="Процентный 2 2 2 2 2 3 2 3" xfId="1533"/>
    <cellStyle name="Процентный 2 2 2 2 2 3 2 3 2" xfId="3645"/>
    <cellStyle name="Процентный 2 2 2 2 2 3 2 3 3" xfId="5757"/>
    <cellStyle name="Процентный 2 2 2 2 2 3 2 4" xfId="2589"/>
    <cellStyle name="Процентный 2 2 2 2 2 3 2 5" xfId="4701"/>
    <cellStyle name="Процентный 2 2 2 2 2 3 3" xfId="741"/>
    <cellStyle name="Процентный 2 2 2 2 2 3 3 2" xfId="1797"/>
    <cellStyle name="Процентный 2 2 2 2 2 3 3 2 2" xfId="3909"/>
    <cellStyle name="Процентный 2 2 2 2 2 3 3 2 3" xfId="6021"/>
    <cellStyle name="Процентный 2 2 2 2 2 3 3 3" xfId="2853"/>
    <cellStyle name="Процентный 2 2 2 2 2 3 3 4" xfId="4965"/>
    <cellStyle name="Процентный 2 2 2 2 2 3 4" xfId="1269"/>
    <cellStyle name="Процентный 2 2 2 2 2 3 4 2" xfId="3381"/>
    <cellStyle name="Процентный 2 2 2 2 2 3 4 3" xfId="5493"/>
    <cellStyle name="Процентный 2 2 2 2 2 3 5" xfId="2325"/>
    <cellStyle name="Процентный 2 2 2 2 2 3 6" xfId="4437"/>
    <cellStyle name="Процентный 2 2 2 2 2 4" xfId="345"/>
    <cellStyle name="Процентный 2 2 2 2 2 4 2" xfId="873"/>
    <cellStyle name="Процентный 2 2 2 2 2 4 2 2" xfId="1929"/>
    <cellStyle name="Процентный 2 2 2 2 2 4 2 2 2" xfId="4041"/>
    <cellStyle name="Процентный 2 2 2 2 2 4 2 2 3" xfId="6153"/>
    <cellStyle name="Процентный 2 2 2 2 2 4 2 3" xfId="2985"/>
    <cellStyle name="Процентный 2 2 2 2 2 4 2 4" xfId="5097"/>
    <cellStyle name="Процентный 2 2 2 2 2 4 3" xfId="1401"/>
    <cellStyle name="Процентный 2 2 2 2 2 4 3 2" xfId="3513"/>
    <cellStyle name="Процентный 2 2 2 2 2 4 3 3" xfId="5625"/>
    <cellStyle name="Процентный 2 2 2 2 2 4 4" xfId="2457"/>
    <cellStyle name="Процентный 2 2 2 2 2 4 5" xfId="4569"/>
    <cellStyle name="Процентный 2 2 2 2 2 5" xfId="609"/>
    <cellStyle name="Процентный 2 2 2 2 2 5 2" xfId="1665"/>
    <cellStyle name="Процентный 2 2 2 2 2 5 2 2" xfId="3777"/>
    <cellStyle name="Процентный 2 2 2 2 2 5 2 3" xfId="5889"/>
    <cellStyle name="Процентный 2 2 2 2 2 5 3" xfId="2721"/>
    <cellStyle name="Процентный 2 2 2 2 2 5 4" xfId="4833"/>
    <cellStyle name="Процентный 2 2 2 2 2 6" xfId="1137"/>
    <cellStyle name="Процентный 2 2 2 2 2 6 2" xfId="3249"/>
    <cellStyle name="Процентный 2 2 2 2 2 6 3" xfId="5361"/>
    <cellStyle name="Процентный 2 2 2 2 2 7" xfId="2193"/>
    <cellStyle name="Процентный 2 2 2 2 2 8" xfId="4305"/>
    <cellStyle name="Процентный 2 2 2 2 3" xfId="114"/>
    <cellStyle name="Процентный 2 2 2 2 3 2" xfId="246"/>
    <cellStyle name="Процентный 2 2 2 2 3 2 2" xfId="510"/>
    <cellStyle name="Процентный 2 2 2 2 3 2 2 2" xfId="1038"/>
    <cellStyle name="Процентный 2 2 2 2 3 2 2 2 2" xfId="2094"/>
    <cellStyle name="Процентный 2 2 2 2 3 2 2 2 2 2" xfId="4206"/>
    <cellStyle name="Процентный 2 2 2 2 3 2 2 2 2 3" xfId="6318"/>
    <cellStyle name="Процентный 2 2 2 2 3 2 2 2 3" xfId="3150"/>
    <cellStyle name="Процентный 2 2 2 2 3 2 2 2 4" xfId="5262"/>
    <cellStyle name="Процентный 2 2 2 2 3 2 2 3" xfId="1566"/>
    <cellStyle name="Процентный 2 2 2 2 3 2 2 3 2" xfId="3678"/>
    <cellStyle name="Процентный 2 2 2 2 3 2 2 3 3" xfId="5790"/>
    <cellStyle name="Процентный 2 2 2 2 3 2 2 4" xfId="2622"/>
    <cellStyle name="Процентный 2 2 2 2 3 2 2 5" xfId="4734"/>
    <cellStyle name="Процентный 2 2 2 2 3 2 3" xfId="774"/>
    <cellStyle name="Процентный 2 2 2 2 3 2 3 2" xfId="1830"/>
    <cellStyle name="Процентный 2 2 2 2 3 2 3 2 2" xfId="3942"/>
    <cellStyle name="Процентный 2 2 2 2 3 2 3 2 3" xfId="6054"/>
    <cellStyle name="Процентный 2 2 2 2 3 2 3 3" xfId="2886"/>
    <cellStyle name="Процентный 2 2 2 2 3 2 3 4" xfId="4998"/>
    <cellStyle name="Процентный 2 2 2 2 3 2 4" xfId="1302"/>
    <cellStyle name="Процентный 2 2 2 2 3 2 4 2" xfId="3414"/>
    <cellStyle name="Процентный 2 2 2 2 3 2 4 3" xfId="5526"/>
    <cellStyle name="Процентный 2 2 2 2 3 2 5" xfId="2358"/>
    <cellStyle name="Процентный 2 2 2 2 3 2 6" xfId="4470"/>
    <cellStyle name="Процентный 2 2 2 2 3 3" xfId="378"/>
    <cellStyle name="Процентный 2 2 2 2 3 3 2" xfId="906"/>
    <cellStyle name="Процентный 2 2 2 2 3 3 2 2" xfId="1962"/>
    <cellStyle name="Процентный 2 2 2 2 3 3 2 2 2" xfId="4074"/>
    <cellStyle name="Процентный 2 2 2 2 3 3 2 2 3" xfId="6186"/>
    <cellStyle name="Процентный 2 2 2 2 3 3 2 3" xfId="3018"/>
    <cellStyle name="Процентный 2 2 2 2 3 3 2 4" xfId="5130"/>
    <cellStyle name="Процентный 2 2 2 2 3 3 3" xfId="1434"/>
    <cellStyle name="Процентный 2 2 2 2 3 3 3 2" xfId="3546"/>
    <cellStyle name="Процентный 2 2 2 2 3 3 3 3" xfId="5658"/>
    <cellStyle name="Процентный 2 2 2 2 3 3 4" xfId="2490"/>
    <cellStyle name="Процентный 2 2 2 2 3 3 5" xfId="4602"/>
    <cellStyle name="Процентный 2 2 2 2 3 4" xfId="642"/>
    <cellStyle name="Процентный 2 2 2 2 3 4 2" xfId="1698"/>
    <cellStyle name="Процентный 2 2 2 2 3 4 2 2" xfId="3810"/>
    <cellStyle name="Процентный 2 2 2 2 3 4 2 3" xfId="5922"/>
    <cellStyle name="Процентный 2 2 2 2 3 4 3" xfId="2754"/>
    <cellStyle name="Процентный 2 2 2 2 3 4 4" xfId="4866"/>
    <cellStyle name="Процентный 2 2 2 2 3 5" xfId="1170"/>
    <cellStyle name="Процентный 2 2 2 2 3 5 2" xfId="3282"/>
    <cellStyle name="Процентный 2 2 2 2 3 5 3" xfId="5394"/>
    <cellStyle name="Процентный 2 2 2 2 3 6" xfId="2226"/>
    <cellStyle name="Процентный 2 2 2 2 3 7" xfId="4338"/>
    <cellStyle name="Процентный 2 2 2 2 4" xfId="180"/>
    <cellStyle name="Процентный 2 2 2 2 4 2" xfId="444"/>
    <cellStyle name="Процентный 2 2 2 2 4 2 2" xfId="972"/>
    <cellStyle name="Процентный 2 2 2 2 4 2 2 2" xfId="2028"/>
    <cellStyle name="Процентный 2 2 2 2 4 2 2 2 2" xfId="4140"/>
    <cellStyle name="Процентный 2 2 2 2 4 2 2 2 3" xfId="6252"/>
    <cellStyle name="Процентный 2 2 2 2 4 2 2 3" xfId="3084"/>
    <cellStyle name="Процентный 2 2 2 2 4 2 2 4" xfId="5196"/>
    <cellStyle name="Процентный 2 2 2 2 4 2 3" xfId="1500"/>
    <cellStyle name="Процентный 2 2 2 2 4 2 3 2" xfId="3612"/>
    <cellStyle name="Процентный 2 2 2 2 4 2 3 3" xfId="5724"/>
    <cellStyle name="Процентный 2 2 2 2 4 2 4" xfId="2556"/>
    <cellStyle name="Процентный 2 2 2 2 4 2 5" xfId="4668"/>
    <cellStyle name="Процентный 2 2 2 2 4 3" xfId="708"/>
    <cellStyle name="Процентный 2 2 2 2 4 3 2" xfId="1764"/>
    <cellStyle name="Процентный 2 2 2 2 4 3 2 2" xfId="3876"/>
    <cellStyle name="Процентный 2 2 2 2 4 3 2 3" xfId="5988"/>
    <cellStyle name="Процентный 2 2 2 2 4 3 3" xfId="2820"/>
    <cellStyle name="Процентный 2 2 2 2 4 3 4" xfId="4932"/>
    <cellStyle name="Процентный 2 2 2 2 4 4" xfId="1236"/>
    <cellStyle name="Процентный 2 2 2 2 4 4 2" xfId="3348"/>
    <cellStyle name="Процентный 2 2 2 2 4 4 3" xfId="5460"/>
    <cellStyle name="Процентный 2 2 2 2 4 5" xfId="2292"/>
    <cellStyle name="Процентный 2 2 2 2 4 6" xfId="4404"/>
    <cellStyle name="Процентный 2 2 2 2 5" xfId="312"/>
    <cellStyle name="Процентный 2 2 2 2 5 2" xfId="840"/>
    <cellStyle name="Процентный 2 2 2 2 5 2 2" xfId="1896"/>
    <cellStyle name="Процентный 2 2 2 2 5 2 2 2" xfId="4008"/>
    <cellStyle name="Процентный 2 2 2 2 5 2 2 3" xfId="6120"/>
    <cellStyle name="Процентный 2 2 2 2 5 2 3" xfId="2952"/>
    <cellStyle name="Процентный 2 2 2 2 5 2 4" xfId="5064"/>
    <cellStyle name="Процентный 2 2 2 2 5 3" xfId="1368"/>
    <cellStyle name="Процентный 2 2 2 2 5 3 2" xfId="3480"/>
    <cellStyle name="Процентный 2 2 2 2 5 3 3" xfId="5592"/>
    <cellStyle name="Процентный 2 2 2 2 5 4" xfId="2424"/>
    <cellStyle name="Процентный 2 2 2 2 5 5" xfId="4536"/>
    <cellStyle name="Процентный 2 2 2 2 6" xfId="576"/>
    <cellStyle name="Процентный 2 2 2 2 6 2" xfId="1632"/>
    <cellStyle name="Процентный 2 2 2 2 6 2 2" xfId="3744"/>
    <cellStyle name="Процентный 2 2 2 2 6 2 3" xfId="5856"/>
    <cellStyle name="Процентный 2 2 2 2 6 3" xfId="2688"/>
    <cellStyle name="Процентный 2 2 2 2 6 4" xfId="4800"/>
    <cellStyle name="Процентный 2 2 2 2 7" xfId="1104"/>
    <cellStyle name="Процентный 2 2 2 2 7 2" xfId="3216"/>
    <cellStyle name="Процентный 2 2 2 2 7 3" xfId="5328"/>
    <cellStyle name="Процентный 2 2 2 2 8" xfId="2160"/>
    <cellStyle name="Процентный 2 2 2 2 9" xfId="4272"/>
    <cellStyle name="Процентный 2 2 2 3" xfId="65"/>
    <cellStyle name="Процентный 2 2 2 3 2" xfId="131"/>
    <cellStyle name="Процентный 2 2 2 3 2 2" xfId="263"/>
    <cellStyle name="Процентный 2 2 2 3 2 2 2" xfId="527"/>
    <cellStyle name="Процентный 2 2 2 3 2 2 2 2" xfId="1055"/>
    <cellStyle name="Процентный 2 2 2 3 2 2 2 2 2" xfId="2111"/>
    <cellStyle name="Процентный 2 2 2 3 2 2 2 2 2 2" xfId="4223"/>
    <cellStyle name="Процентный 2 2 2 3 2 2 2 2 2 3" xfId="6335"/>
    <cellStyle name="Процентный 2 2 2 3 2 2 2 2 3" xfId="3167"/>
    <cellStyle name="Процентный 2 2 2 3 2 2 2 2 4" xfId="5279"/>
    <cellStyle name="Процентный 2 2 2 3 2 2 2 3" xfId="1583"/>
    <cellStyle name="Процентный 2 2 2 3 2 2 2 3 2" xfId="3695"/>
    <cellStyle name="Процентный 2 2 2 3 2 2 2 3 3" xfId="5807"/>
    <cellStyle name="Процентный 2 2 2 3 2 2 2 4" xfId="2639"/>
    <cellStyle name="Процентный 2 2 2 3 2 2 2 5" xfId="4751"/>
    <cellStyle name="Процентный 2 2 2 3 2 2 3" xfId="791"/>
    <cellStyle name="Процентный 2 2 2 3 2 2 3 2" xfId="1847"/>
    <cellStyle name="Процентный 2 2 2 3 2 2 3 2 2" xfId="3959"/>
    <cellStyle name="Процентный 2 2 2 3 2 2 3 2 3" xfId="6071"/>
    <cellStyle name="Процентный 2 2 2 3 2 2 3 3" xfId="2903"/>
    <cellStyle name="Процентный 2 2 2 3 2 2 3 4" xfId="5015"/>
    <cellStyle name="Процентный 2 2 2 3 2 2 4" xfId="1319"/>
    <cellStyle name="Процентный 2 2 2 3 2 2 4 2" xfId="3431"/>
    <cellStyle name="Процентный 2 2 2 3 2 2 4 3" xfId="5543"/>
    <cellStyle name="Процентный 2 2 2 3 2 2 5" xfId="2375"/>
    <cellStyle name="Процентный 2 2 2 3 2 2 6" xfId="4487"/>
    <cellStyle name="Процентный 2 2 2 3 2 3" xfId="395"/>
    <cellStyle name="Процентный 2 2 2 3 2 3 2" xfId="923"/>
    <cellStyle name="Процентный 2 2 2 3 2 3 2 2" xfId="1979"/>
    <cellStyle name="Процентный 2 2 2 3 2 3 2 2 2" xfId="4091"/>
    <cellStyle name="Процентный 2 2 2 3 2 3 2 2 3" xfId="6203"/>
    <cellStyle name="Процентный 2 2 2 3 2 3 2 3" xfId="3035"/>
    <cellStyle name="Процентный 2 2 2 3 2 3 2 4" xfId="5147"/>
    <cellStyle name="Процентный 2 2 2 3 2 3 3" xfId="1451"/>
    <cellStyle name="Процентный 2 2 2 3 2 3 3 2" xfId="3563"/>
    <cellStyle name="Процентный 2 2 2 3 2 3 3 3" xfId="5675"/>
    <cellStyle name="Процентный 2 2 2 3 2 3 4" xfId="2507"/>
    <cellStyle name="Процентный 2 2 2 3 2 3 5" xfId="4619"/>
    <cellStyle name="Процентный 2 2 2 3 2 4" xfId="659"/>
    <cellStyle name="Процентный 2 2 2 3 2 4 2" xfId="1715"/>
    <cellStyle name="Процентный 2 2 2 3 2 4 2 2" xfId="3827"/>
    <cellStyle name="Процентный 2 2 2 3 2 4 2 3" xfId="5939"/>
    <cellStyle name="Процентный 2 2 2 3 2 4 3" xfId="2771"/>
    <cellStyle name="Процентный 2 2 2 3 2 4 4" xfId="4883"/>
    <cellStyle name="Процентный 2 2 2 3 2 5" xfId="1187"/>
    <cellStyle name="Процентный 2 2 2 3 2 5 2" xfId="3299"/>
    <cellStyle name="Процентный 2 2 2 3 2 5 3" xfId="5411"/>
    <cellStyle name="Процентный 2 2 2 3 2 6" xfId="2243"/>
    <cellStyle name="Процентный 2 2 2 3 2 7" xfId="4355"/>
    <cellStyle name="Процентный 2 2 2 3 3" xfId="197"/>
    <cellStyle name="Процентный 2 2 2 3 3 2" xfId="461"/>
    <cellStyle name="Процентный 2 2 2 3 3 2 2" xfId="989"/>
    <cellStyle name="Процентный 2 2 2 3 3 2 2 2" xfId="2045"/>
    <cellStyle name="Процентный 2 2 2 3 3 2 2 2 2" xfId="4157"/>
    <cellStyle name="Процентный 2 2 2 3 3 2 2 2 3" xfId="6269"/>
    <cellStyle name="Процентный 2 2 2 3 3 2 2 3" xfId="3101"/>
    <cellStyle name="Процентный 2 2 2 3 3 2 2 4" xfId="5213"/>
    <cellStyle name="Процентный 2 2 2 3 3 2 3" xfId="1517"/>
    <cellStyle name="Процентный 2 2 2 3 3 2 3 2" xfId="3629"/>
    <cellStyle name="Процентный 2 2 2 3 3 2 3 3" xfId="5741"/>
    <cellStyle name="Процентный 2 2 2 3 3 2 4" xfId="2573"/>
    <cellStyle name="Процентный 2 2 2 3 3 2 5" xfId="4685"/>
    <cellStyle name="Процентный 2 2 2 3 3 3" xfId="725"/>
    <cellStyle name="Процентный 2 2 2 3 3 3 2" xfId="1781"/>
    <cellStyle name="Процентный 2 2 2 3 3 3 2 2" xfId="3893"/>
    <cellStyle name="Процентный 2 2 2 3 3 3 2 3" xfId="6005"/>
    <cellStyle name="Процентный 2 2 2 3 3 3 3" xfId="2837"/>
    <cellStyle name="Процентный 2 2 2 3 3 3 4" xfId="4949"/>
    <cellStyle name="Процентный 2 2 2 3 3 4" xfId="1253"/>
    <cellStyle name="Процентный 2 2 2 3 3 4 2" xfId="3365"/>
    <cellStyle name="Процентный 2 2 2 3 3 4 3" xfId="5477"/>
    <cellStyle name="Процентный 2 2 2 3 3 5" xfId="2309"/>
    <cellStyle name="Процентный 2 2 2 3 3 6" xfId="4421"/>
    <cellStyle name="Процентный 2 2 2 3 4" xfId="329"/>
    <cellStyle name="Процентный 2 2 2 3 4 2" xfId="857"/>
    <cellStyle name="Процентный 2 2 2 3 4 2 2" xfId="1913"/>
    <cellStyle name="Процентный 2 2 2 3 4 2 2 2" xfId="4025"/>
    <cellStyle name="Процентный 2 2 2 3 4 2 2 3" xfId="6137"/>
    <cellStyle name="Процентный 2 2 2 3 4 2 3" xfId="2969"/>
    <cellStyle name="Процентный 2 2 2 3 4 2 4" xfId="5081"/>
    <cellStyle name="Процентный 2 2 2 3 4 3" xfId="1385"/>
    <cellStyle name="Процентный 2 2 2 3 4 3 2" xfId="3497"/>
    <cellStyle name="Процентный 2 2 2 3 4 3 3" xfId="5609"/>
    <cellStyle name="Процентный 2 2 2 3 4 4" xfId="2441"/>
    <cellStyle name="Процентный 2 2 2 3 4 5" xfId="4553"/>
    <cellStyle name="Процентный 2 2 2 3 5" xfId="593"/>
    <cellStyle name="Процентный 2 2 2 3 5 2" xfId="1649"/>
    <cellStyle name="Процентный 2 2 2 3 5 2 2" xfId="3761"/>
    <cellStyle name="Процентный 2 2 2 3 5 2 3" xfId="5873"/>
    <cellStyle name="Процентный 2 2 2 3 5 3" xfId="2705"/>
    <cellStyle name="Процентный 2 2 2 3 5 4" xfId="4817"/>
    <cellStyle name="Процентный 2 2 2 3 6" xfId="1121"/>
    <cellStyle name="Процентный 2 2 2 3 6 2" xfId="3233"/>
    <cellStyle name="Процентный 2 2 2 3 6 3" xfId="5345"/>
    <cellStyle name="Процентный 2 2 2 3 7" xfId="2177"/>
    <cellStyle name="Процентный 2 2 2 3 8" xfId="4289"/>
    <cellStyle name="Процентный 2 2 2 4" xfId="98"/>
    <cellStyle name="Процентный 2 2 2 4 2" xfId="230"/>
    <cellStyle name="Процентный 2 2 2 4 2 2" xfId="494"/>
    <cellStyle name="Процентный 2 2 2 4 2 2 2" xfId="1022"/>
    <cellStyle name="Процентный 2 2 2 4 2 2 2 2" xfId="2078"/>
    <cellStyle name="Процентный 2 2 2 4 2 2 2 2 2" xfId="4190"/>
    <cellStyle name="Процентный 2 2 2 4 2 2 2 2 3" xfId="6302"/>
    <cellStyle name="Процентный 2 2 2 4 2 2 2 3" xfId="3134"/>
    <cellStyle name="Процентный 2 2 2 4 2 2 2 4" xfId="5246"/>
    <cellStyle name="Процентный 2 2 2 4 2 2 3" xfId="1550"/>
    <cellStyle name="Процентный 2 2 2 4 2 2 3 2" xfId="3662"/>
    <cellStyle name="Процентный 2 2 2 4 2 2 3 3" xfId="5774"/>
    <cellStyle name="Процентный 2 2 2 4 2 2 4" xfId="2606"/>
    <cellStyle name="Процентный 2 2 2 4 2 2 5" xfId="4718"/>
    <cellStyle name="Процентный 2 2 2 4 2 3" xfId="758"/>
    <cellStyle name="Процентный 2 2 2 4 2 3 2" xfId="1814"/>
    <cellStyle name="Процентный 2 2 2 4 2 3 2 2" xfId="3926"/>
    <cellStyle name="Процентный 2 2 2 4 2 3 2 3" xfId="6038"/>
    <cellStyle name="Процентный 2 2 2 4 2 3 3" xfId="2870"/>
    <cellStyle name="Процентный 2 2 2 4 2 3 4" xfId="4982"/>
    <cellStyle name="Процентный 2 2 2 4 2 4" xfId="1286"/>
    <cellStyle name="Процентный 2 2 2 4 2 4 2" xfId="3398"/>
    <cellStyle name="Процентный 2 2 2 4 2 4 3" xfId="5510"/>
    <cellStyle name="Процентный 2 2 2 4 2 5" xfId="2342"/>
    <cellStyle name="Процентный 2 2 2 4 2 6" xfId="4454"/>
    <cellStyle name="Процентный 2 2 2 4 3" xfId="362"/>
    <cellStyle name="Процентный 2 2 2 4 3 2" xfId="890"/>
    <cellStyle name="Процентный 2 2 2 4 3 2 2" xfId="1946"/>
    <cellStyle name="Процентный 2 2 2 4 3 2 2 2" xfId="4058"/>
    <cellStyle name="Процентный 2 2 2 4 3 2 2 3" xfId="6170"/>
    <cellStyle name="Процентный 2 2 2 4 3 2 3" xfId="3002"/>
    <cellStyle name="Процентный 2 2 2 4 3 2 4" xfId="5114"/>
    <cellStyle name="Процентный 2 2 2 4 3 3" xfId="1418"/>
    <cellStyle name="Процентный 2 2 2 4 3 3 2" xfId="3530"/>
    <cellStyle name="Процентный 2 2 2 4 3 3 3" xfId="5642"/>
    <cellStyle name="Процентный 2 2 2 4 3 4" xfId="2474"/>
    <cellStyle name="Процентный 2 2 2 4 3 5" xfId="4586"/>
    <cellStyle name="Процентный 2 2 2 4 4" xfId="626"/>
    <cellStyle name="Процентный 2 2 2 4 4 2" xfId="1682"/>
    <cellStyle name="Процентный 2 2 2 4 4 2 2" xfId="3794"/>
    <cellStyle name="Процентный 2 2 2 4 4 2 3" xfId="5906"/>
    <cellStyle name="Процентный 2 2 2 4 4 3" xfId="2738"/>
    <cellStyle name="Процентный 2 2 2 4 4 4" xfId="4850"/>
    <cellStyle name="Процентный 2 2 2 4 5" xfId="1154"/>
    <cellStyle name="Процентный 2 2 2 4 5 2" xfId="3266"/>
    <cellStyle name="Процентный 2 2 2 4 5 3" xfId="5378"/>
    <cellStyle name="Процентный 2 2 2 4 6" xfId="2210"/>
    <cellStyle name="Процентный 2 2 2 4 7" xfId="4322"/>
    <cellStyle name="Процентный 2 2 2 5" xfId="164"/>
    <cellStyle name="Процентный 2 2 2 5 2" xfId="428"/>
    <cellStyle name="Процентный 2 2 2 5 2 2" xfId="956"/>
    <cellStyle name="Процентный 2 2 2 5 2 2 2" xfId="2012"/>
    <cellStyle name="Процентный 2 2 2 5 2 2 2 2" xfId="4124"/>
    <cellStyle name="Процентный 2 2 2 5 2 2 2 3" xfId="6236"/>
    <cellStyle name="Процентный 2 2 2 5 2 2 3" xfId="3068"/>
    <cellStyle name="Процентный 2 2 2 5 2 2 4" xfId="5180"/>
    <cellStyle name="Процентный 2 2 2 5 2 3" xfId="1484"/>
    <cellStyle name="Процентный 2 2 2 5 2 3 2" xfId="3596"/>
    <cellStyle name="Процентный 2 2 2 5 2 3 3" xfId="5708"/>
    <cellStyle name="Процентный 2 2 2 5 2 4" xfId="2540"/>
    <cellStyle name="Процентный 2 2 2 5 2 5" xfId="4652"/>
    <cellStyle name="Процентный 2 2 2 5 3" xfId="692"/>
    <cellStyle name="Процентный 2 2 2 5 3 2" xfId="1748"/>
    <cellStyle name="Процентный 2 2 2 5 3 2 2" xfId="3860"/>
    <cellStyle name="Процентный 2 2 2 5 3 2 3" xfId="5972"/>
    <cellStyle name="Процентный 2 2 2 5 3 3" xfId="2804"/>
    <cellStyle name="Процентный 2 2 2 5 3 4" xfId="4916"/>
    <cellStyle name="Процентный 2 2 2 5 4" xfId="1220"/>
    <cellStyle name="Процентный 2 2 2 5 4 2" xfId="3332"/>
    <cellStyle name="Процентный 2 2 2 5 4 3" xfId="5444"/>
    <cellStyle name="Процентный 2 2 2 5 5" xfId="2276"/>
    <cellStyle name="Процентный 2 2 2 5 6" xfId="4388"/>
    <cellStyle name="Процентный 2 2 2 6" xfId="296"/>
    <cellStyle name="Процентный 2 2 2 6 2" xfId="824"/>
    <cellStyle name="Процентный 2 2 2 6 2 2" xfId="1880"/>
    <cellStyle name="Процентный 2 2 2 6 2 2 2" xfId="3992"/>
    <cellStyle name="Процентный 2 2 2 6 2 2 3" xfId="6104"/>
    <cellStyle name="Процентный 2 2 2 6 2 3" xfId="2936"/>
    <cellStyle name="Процентный 2 2 2 6 2 4" xfId="5048"/>
    <cellStyle name="Процентный 2 2 2 6 3" xfId="1352"/>
    <cellStyle name="Процентный 2 2 2 6 3 2" xfId="3464"/>
    <cellStyle name="Процентный 2 2 2 6 3 3" xfId="5576"/>
    <cellStyle name="Процентный 2 2 2 6 4" xfId="2408"/>
    <cellStyle name="Процентный 2 2 2 6 5" xfId="4520"/>
    <cellStyle name="Процентный 2 2 2 7" xfId="560"/>
    <cellStyle name="Процентный 2 2 2 7 2" xfId="1616"/>
    <cellStyle name="Процентный 2 2 2 7 2 2" xfId="3728"/>
    <cellStyle name="Процентный 2 2 2 7 2 3" xfId="5840"/>
    <cellStyle name="Процентный 2 2 2 7 3" xfId="2672"/>
    <cellStyle name="Процентный 2 2 2 7 4" xfId="4784"/>
    <cellStyle name="Процентный 2 2 2 8" xfId="1088"/>
    <cellStyle name="Процентный 2 2 2 8 2" xfId="3200"/>
    <cellStyle name="Процентный 2 2 2 8 3" xfId="5312"/>
    <cellStyle name="Процентный 2 2 2 9" xfId="2144"/>
    <cellStyle name="Процентный 2 2 3" xfId="47"/>
    <cellStyle name="Процентный 2 2 3 2" xfId="80"/>
    <cellStyle name="Процентный 2 2 3 2 2" xfId="146"/>
    <cellStyle name="Процентный 2 2 3 2 2 2" xfId="278"/>
    <cellStyle name="Процентный 2 2 3 2 2 2 2" xfId="542"/>
    <cellStyle name="Процентный 2 2 3 2 2 2 2 2" xfId="1070"/>
    <cellStyle name="Процентный 2 2 3 2 2 2 2 2 2" xfId="2126"/>
    <cellStyle name="Процентный 2 2 3 2 2 2 2 2 2 2" xfId="4238"/>
    <cellStyle name="Процентный 2 2 3 2 2 2 2 2 2 3" xfId="6350"/>
    <cellStyle name="Процентный 2 2 3 2 2 2 2 2 3" xfId="3182"/>
    <cellStyle name="Процентный 2 2 3 2 2 2 2 2 4" xfId="5294"/>
    <cellStyle name="Процентный 2 2 3 2 2 2 2 3" xfId="1598"/>
    <cellStyle name="Процентный 2 2 3 2 2 2 2 3 2" xfId="3710"/>
    <cellStyle name="Процентный 2 2 3 2 2 2 2 3 3" xfId="5822"/>
    <cellStyle name="Процентный 2 2 3 2 2 2 2 4" xfId="2654"/>
    <cellStyle name="Процентный 2 2 3 2 2 2 2 5" xfId="4766"/>
    <cellStyle name="Процентный 2 2 3 2 2 2 3" xfId="806"/>
    <cellStyle name="Процентный 2 2 3 2 2 2 3 2" xfId="1862"/>
    <cellStyle name="Процентный 2 2 3 2 2 2 3 2 2" xfId="3974"/>
    <cellStyle name="Процентный 2 2 3 2 2 2 3 2 3" xfId="6086"/>
    <cellStyle name="Процентный 2 2 3 2 2 2 3 3" xfId="2918"/>
    <cellStyle name="Процентный 2 2 3 2 2 2 3 4" xfId="5030"/>
    <cellStyle name="Процентный 2 2 3 2 2 2 4" xfId="1334"/>
    <cellStyle name="Процентный 2 2 3 2 2 2 4 2" xfId="3446"/>
    <cellStyle name="Процентный 2 2 3 2 2 2 4 3" xfId="5558"/>
    <cellStyle name="Процентный 2 2 3 2 2 2 5" xfId="2390"/>
    <cellStyle name="Процентный 2 2 3 2 2 2 6" xfId="4502"/>
    <cellStyle name="Процентный 2 2 3 2 2 3" xfId="410"/>
    <cellStyle name="Процентный 2 2 3 2 2 3 2" xfId="938"/>
    <cellStyle name="Процентный 2 2 3 2 2 3 2 2" xfId="1994"/>
    <cellStyle name="Процентный 2 2 3 2 2 3 2 2 2" xfId="4106"/>
    <cellStyle name="Процентный 2 2 3 2 2 3 2 2 3" xfId="6218"/>
    <cellStyle name="Процентный 2 2 3 2 2 3 2 3" xfId="3050"/>
    <cellStyle name="Процентный 2 2 3 2 2 3 2 4" xfId="5162"/>
    <cellStyle name="Процентный 2 2 3 2 2 3 3" xfId="1466"/>
    <cellStyle name="Процентный 2 2 3 2 2 3 3 2" xfId="3578"/>
    <cellStyle name="Процентный 2 2 3 2 2 3 3 3" xfId="5690"/>
    <cellStyle name="Процентный 2 2 3 2 2 3 4" xfId="2522"/>
    <cellStyle name="Процентный 2 2 3 2 2 3 5" xfId="4634"/>
    <cellStyle name="Процентный 2 2 3 2 2 4" xfId="674"/>
    <cellStyle name="Процентный 2 2 3 2 2 4 2" xfId="1730"/>
    <cellStyle name="Процентный 2 2 3 2 2 4 2 2" xfId="3842"/>
    <cellStyle name="Процентный 2 2 3 2 2 4 2 3" xfId="5954"/>
    <cellStyle name="Процентный 2 2 3 2 2 4 3" xfId="2786"/>
    <cellStyle name="Процентный 2 2 3 2 2 4 4" xfId="4898"/>
    <cellStyle name="Процентный 2 2 3 2 2 5" xfId="1202"/>
    <cellStyle name="Процентный 2 2 3 2 2 5 2" xfId="3314"/>
    <cellStyle name="Процентный 2 2 3 2 2 5 3" xfId="5426"/>
    <cellStyle name="Процентный 2 2 3 2 2 6" xfId="2258"/>
    <cellStyle name="Процентный 2 2 3 2 2 7" xfId="4370"/>
    <cellStyle name="Процентный 2 2 3 2 3" xfId="212"/>
    <cellStyle name="Процентный 2 2 3 2 3 2" xfId="476"/>
    <cellStyle name="Процентный 2 2 3 2 3 2 2" xfId="1004"/>
    <cellStyle name="Процентный 2 2 3 2 3 2 2 2" xfId="2060"/>
    <cellStyle name="Процентный 2 2 3 2 3 2 2 2 2" xfId="4172"/>
    <cellStyle name="Процентный 2 2 3 2 3 2 2 2 3" xfId="6284"/>
    <cellStyle name="Процентный 2 2 3 2 3 2 2 3" xfId="3116"/>
    <cellStyle name="Процентный 2 2 3 2 3 2 2 4" xfId="5228"/>
    <cellStyle name="Процентный 2 2 3 2 3 2 3" xfId="1532"/>
    <cellStyle name="Процентный 2 2 3 2 3 2 3 2" xfId="3644"/>
    <cellStyle name="Процентный 2 2 3 2 3 2 3 3" xfId="5756"/>
    <cellStyle name="Процентный 2 2 3 2 3 2 4" xfId="2588"/>
    <cellStyle name="Процентный 2 2 3 2 3 2 5" xfId="4700"/>
    <cellStyle name="Процентный 2 2 3 2 3 3" xfId="740"/>
    <cellStyle name="Процентный 2 2 3 2 3 3 2" xfId="1796"/>
    <cellStyle name="Процентный 2 2 3 2 3 3 2 2" xfId="3908"/>
    <cellStyle name="Процентный 2 2 3 2 3 3 2 3" xfId="6020"/>
    <cellStyle name="Процентный 2 2 3 2 3 3 3" xfId="2852"/>
    <cellStyle name="Процентный 2 2 3 2 3 3 4" xfId="4964"/>
    <cellStyle name="Процентный 2 2 3 2 3 4" xfId="1268"/>
    <cellStyle name="Процентный 2 2 3 2 3 4 2" xfId="3380"/>
    <cellStyle name="Процентный 2 2 3 2 3 4 3" xfId="5492"/>
    <cellStyle name="Процентный 2 2 3 2 3 5" xfId="2324"/>
    <cellStyle name="Процентный 2 2 3 2 3 6" xfId="4436"/>
    <cellStyle name="Процентный 2 2 3 2 4" xfId="344"/>
    <cellStyle name="Процентный 2 2 3 2 4 2" xfId="872"/>
    <cellStyle name="Процентный 2 2 3 2 4 2 2" xfId="1928"/>
    <cellStyle name="Процентный 2 2 3 2 4 2 2 2" xfId="4040"/>
    <cellStyle name="Процентный 2 2 3 2 4 2 2 3" xfId="6152"/>
    <cellStyle name="Процентный 2 2 3 2 4 2 3" xfId="2984"/>
    <cellStyle name="Процентный 2 2 3 2 4 2 4" xfId="5096"/>
    <cellStyle name="Процентный 2 2 3 2 4 3" xfId="1400"/>
    <cellStyle name="Процентный 2 2 3 2 4 3 2" xfId="3512"/>
    <cellStyle name="Процентный 2 2 3 2 4 3 3" xfId="5624"/>
    <cellStyle name="Процентный 2 2 3 2 4 4" xfId="2456"/>
    <cellStyle name="Процентный 2 2 3 2 4 5" xfId="4568"/>
    <cellStyle name="Процентный 2 2 3 2 5" xfId="608"/>
    <cellStyle name="Процентный 2 2 3 2 5 2" xfId="1664"/>
    <cellStyle name="Процентный 2 2 3 2 5 2 2" xfId="3776"/>
    <cellStyle name="Процентный 2 2 3 2 5 2 3" xfId="5888"/>
    <cellStyle name="Процентный 2 2 3 2 5 3" xfId="2720"/>
    <cellStyle name="Процентный 2 2 3 2 5 4" xfId="4832"/>
    <cellStyle name="Процентный 2 2 3 2 6" xfId="1136"/>
    <cellStyle name="Процентный 2 2 3 2 6 2" xfId="3248"/>
    <cellStyle name="Процентный 2 2 3 2 6 3" xfId="5360"/>
    <cellStyle name="Процентный 2 2 3 2 7" xfId="2192"/>
    <cellStyle name="Процентный 2 2 3 2 8" xfId="4304"/>
    <cellStyle name="Процентный 2 2 3 3" xfId="113"/>
    <cellStyle name="Процентный 2 2 3 3 2" xfId="245"/>
    <cellStyle name="Процентный 2 2 3 3 2 2" xfId="509"/>
    <cellStyle name="Процентный 2 2 3 3 2 2 2" xfId="1037"/>
    <cellStyle name="Процентный 2 2 3 3 2 2 2 2" xfId="2093"/>
    <cellStyle name="Процентный 2 2 3 3 2 2 2 2 2" xfId="4205"/>
    <cellStyle name="Процентный 2 2 3 3 2 2 2 2 3" xfId="6317"/>
    <cellStyle name="Процентный 2 2 3 3 2 2 2 3" xfId="3149"/>
    <cellStyle name="Процентный 2 2 3 3 2 2 2 4" xfId="5261"/>
    <cellStyle name="Процентный 2 2 3 3 2 2 3" xfId="1565"/>
    <cellStyle name="Процентный 2 2 3 3 2 2 3 2" xfId="3677"/>
    <cellStyle name="Процентный 2 2 3 3 2 2 3 3" xfId="5789"/>
    <cellStyle name="Процентный 2 2 3 3 2 2 4" xfId="2621"/>
    <cellStyle name="Процентный 2 2 3 3 2 2 5" xfId="4733"/>
    <cellStyle name="Процентный 2 2 3 3 2 3" xfId="773"/>
    <cellStyle name="Процентный 2 2 3 3 2 3 2" xfId="1829"/>
    <cellStyle name="Процентный 2 2 3 3 2 3 2 2" xfId="3941"/>
    <cellStyle name="Процентный 2 2 3 3 2 3 2 3" xfId="6053"/>
    <cellStyle name="Процентный 2 2 3 3 2 3 3" xfId="2885"/>
    <cellStyle name="Процентный 2 2 3 3 2 3 4" xfId="4997"/>
    <cellStyle name="Процентный 2 2 3 3 2 4" xfId="1301"/>
    <cellStyle name="Процентный 2 2 3 3 2 4 2" xfId="3413"/>
    <cellStyle name="Процентный 2 2 3 3 2 4 3" xfId="5525"/>
    <cellStyle name="Процентный 2 2 3 3 2 5" xfId="2357"/>
    <cellStyle name="Процентный 2 2 3 3 2 6" xfId="4469"/>
    <cellStyle name="Процентный 2 2 3 3 3" xfId="377"/>
    <cellStyle name="Процентный 2 2 3 3 3 2" xfId="905"/>
    <cellStyle name="Процентный 2 2 3 3 3 2 2" xfId="1961"/>
    <cellStyle name="Процентный 2 2 3 3 3 2 2 2" xfId="4073"/>
    <cellStyle name="Процентный 2 2 3 3 3 2 2 3" xfId="6185"/>
    <cellStyle name="Процентный 2 2 3 3 3 2 3" xfId="3017"/>
    <cellStyle name="Процентный 2 2 3 3 3 2 4" xfId="5129"/>
    <cellStyle name="Процентный 2 2 3 3 3 3" xfId="1433"/>
    <cellStyle name="Процентный 2 2 3 3 3 3 2" xfId="3545"/>
    <cellStyle name="Процентный 2 2 3 3 3 3 3" xfId="5657"/>
    <cellStyle name="Процентный 2 2 3 3 3 4" xfId="2489"/>
    <cellStyle name="Процентный 2 2 3 3 3 5" xfId="4601"/>
    <cellStyle name="Процентный 2 2 3 3 4" xfId="641"/>
    <cellStyle name="Процентный 2 2 3 3 4 2" xfId="1697"/>
    <cellStyle name="Процентный 2 2 3 3 4 2 2" xfId="3809"/>
    <cellStyle name="Процентный 2 2 3 3 4 2 3" xfId="5921"/>
    <cellStyle name="Процентный 2 2 3 3 4 3" xfId="2753"/>
    <cellStyle name="Процентный 2 2 3 3 4 4" xfId="4865"/>
    <cellStyle name="Процентный 2 2 3 3 5" xfId="1169"/>
    <cellStyle name="Процентный 2 2 3 3 5 2" xfId="3281"/>
    <cellStyle name="Процентный 2 2 3 3 5 3" xfId="5393"/>
    <cellStyle name="Процентный 2 2 3 3 6" xfId="2225"/>
    <cellStyle name="Процентный 2 2 3 3 7" xfId="4337"/>
    <cellStyle name="Процентный 2 2 3 4" xfId="179"/>
    <cellStyle name="Процентный 2 2 3 4 2" xfId="443"/>
    <cellStyle name="Процентный 2 2 3 4 2 2" xfId="971"/>
    <cellStyle name="Процентный 2 2 3 4 2 2 2" xfId="2027"/>
    <cellStyle name="Процентный 2 2 3 4 2 2 2 2" xfId="4139"/>
    <cellStyle name="Процентный 2 2 3 4 2 2 2 3" xfId="6251"/>
    <cellStyle name="Процентный 2 2 3 4 2 2 3" xfId="3083"/>
    <cellStyle name="Процентный 2 2 3 4 2 2 4" xfId="5195"/>
    <cellStyle name="Процентный 2 2 3 4 2 3" xfId="1499"/>
    <cellStyle name="Процентный 2 2 3 4 2 3 2" xfId="3611"/>
    <cellStyle name="Процентный 2 2 3 4 2 3 3" xfId="5723"/>
    <cellStyle name="Процентный 2 2 3 4 2 4" xfId="2555"/>
    <cellStyle name="Процентный 2 2 3 4 2 5" xfId="4667"/>
    <cellStyle name="Процентный 2 2 3 4 3" xfId="707"/>
    <cellStyle name="Процентный 2 2 3 4 3 2" xfId="1763"/>
    <cellStyle name="Процентный 2 2 3 4 3 2 2" xfId="3875"/>
    <cellStyle name="Процентный 2 2 3 4 3 2 3" xfId="5987"/>
    <cellStyle name="Процентный 2 2 3 4 3 3" xfId="2819"/>
    <cellStyle name="Процентный 2 2 3 4 3 4" xfId="4931"/>
    <cellStyle name="Процентный 2 2 3 4 4" xfId="1235"/>
    <cellStyle name="Процентный 2 2 3 4 4 2" xfId="3347"/>
    <cellStyle name="Процентный 2 2 3 4 4 3" xfId="5459"/>
    <cellStyle name="Процентный 2 2 3 4 5" xfId="2291"/>
    <cellStyle name="Процентный 2 2 3 4 6" xfId="4403"/>
    <cellStyle name="Процентный 2 2 3 5" xfId="311"/>
    <cellStyle name="Процентный 2 2 3 5 2" xfId="839"/>
    <cellStyle name="Процентный 2 2 3 5 2 2" xfId="1895"/>
    <cellStyle name="Процентный 2 2 3 5 2 2 2" xfId="4007"/>
    <cellStyle name="Процентный 2 2 3 5 2 2 3" xfId="6119"/>
    <cellStyle name="Процентный 2 2 3 5 2 3" xfId="2951"/>
    <cellStyle name="Процентный 2 2 3 5 2 4" xfId="5063"/>
    <cellStyle name="Процентный 2 2 3 5 3" xfId="1367"/>
    <cellStyle name="Процентный 2 2 3 5 3 2" xfId="3479"/>
    <cellStyle name="Процентный 2 2 3 5 3 3" xfId="5591"/>
    <cellStyle name="Процентный 2 2 3 5 4" xfId="2423"/>
    <cellStyle name="Процентный 2 2 3 5 5" xfId="4535"/>
    <cellStyle name="Процентный 2 2 3 6" xfId="575"/>
    <cellStyle name="Процентный 2 2 3 6 2" xfId="1631"/>
    <cellStyle name="Процентный 2 2 3 6 2 2" xfId="3743"/>
    <cellStyle name="Процентный 2 2 3 6 2 3" xfId="5855"/>
    <cellStyle name="Процентный 2 2 3 6 3" xfId="2687"/>
    <cellStyle name="Процентный 2 2 3 6 4" xfId="4799"/>
    <cellStyle name="Процентный 2 2 3 7" xfId="1103"/>
    <cellStyle name="Процентный 2 2 3 7 2" xfId="3215"/>
    <cellStyle name="Процентный 2 2 3 7 3" xfId="5327"/>
    <cellStyle name="Процентный 2 2 3 8" xfId="2159"/>
    <cellStyle name="Процентный 2 2 3 9" xfId="4271"/>
    <cellStyle name="Процентный 2 2 4" xfId="64"/>
    <cellStyle name="Процентный 2 2 4 2" xfId="130"/>
    <cellStyle name="Процентный 2 2 4 2 2" xfId="262"/>
    <cellStyle name="Процентный 2 2 4 2 2 2" xfId="526"/>
    <cellStyle name="Процентный 2 2 4 2 2 2 2" xfId="1054"/>
    <cellStyle name="Процентный 2 2 4 2 2 2 2 2" xfId="2110"/>
    <cellStyle name="Процентный 2 2 4 2 2 2 2 2 2" xfId="4222"/>
    <cellStyle name="Процентный 2 2 4 2 2 2 2 2 3" xfId="6334"/>
    <cellStyle name="Процентный 2 2 4 2 2 2 2 3" xfId="3166"/>
    <cellStyle name="Процентный 2 2 4 2 2 2 2 4" xfId="5278"/>
    <cellStyle name="Процентный 2 2 4 2 2 2 3" xfId="1582"/>
    <cellStyle name="Процентный 2 2 4 2 2 2 3 2" xfId="3694"/>
    <cellStyle name="Процентный 2 2 4 2 2 2 3 3" xfId="5806"/>
    <cellStyle name="Процентный 2 2 4 2 2 2 4" xfId="2638"/>
    <cellStyle name="Процентный 2 2 4 2 2 2 5" xfId="4750"/>
    <cellStyle name="Процентный 2 2 4 2 2 3" xfId="790"/>
    <cellStyle name="Процентный 2 2 4 2 2 3 2" xfId="1846"/>
    <cellStyle name="Процентный 2 2 4 2 2 3 2 2" xfId="3958"/>
    <cellStyle name="Процентный 2 2 4 2 2 3 2 3" xfId="6070"/>
    <cellStyle name="Процентный 2 2 4 2 2 3 3" xfId="2902"/>
    <cellStyle name="Процентный 2 2 4 2 2 3 4" xfId="5014"/>
    <cellStyle name="Процентный 2 2 4 2 2 4" xfId="1318"/>
    <cellStyle name="Процентный 2 2 4 2 2 4 2" xfId="3430"/>
    <cellStyle name="Процентный 2 2 4 2 2 4 3" xfId="5542"/>
    <cellStyle name="Процентный 2 2 4 2 2 5" xfId="2374"/>
    <cellStyle name="Процентный 2 2 4 2 2 6" xfId="4486"/>
    <cellStyle name="Процентный 2 2 4 2 3" xfId="394"/>
    <cellStyle name="Процентный 2 2 4 2 3 2" xfId="922"/>
    <cellStyle name="Процентный 2 2 4 2 3 2 2" xfId="1978"/>
    <cellStyle name="Процентный 2 2 4 2 3 2 2 2" xfId="4090"/>
    <cellStyle name="Процентный 2 2 4 2 3 2 2 3" xfId="6202"/>
    <cellStyle name="Процентный 2 2 4 2 3 2 3" xfId="3034"/>
    <cellStyle name="Процентный 2 2 4 2 3 2 4" xfId="5146"/>
    <cellStyle name="Процентный 2 2 4 2 3 3" xfId="1450"/>
    <cellStyle name="Процентный 2 2 4 2 3 3 2" xfId="3562"/>
    <cellStyle name="Процентный 2 2 4 2 3 3 3" xfId="5674"/>
    <cellStyle name="Процентный 2 2 4 2 3 4" xfId="2506"/>
    <cellStyle name="Процентный 2 2 4 2 3 5" xfId="4618"/>
    <cellStyle name="Процентный 2 2 4 2 4" xfId="658"/>
    <cellStyle name="Процентный 2 2 4 2 4 2" xfId="1714"/>
    <cellStyle name="Процентный 2 2 4 2 4 2 2" xfId="3826"/>
    <cellStyle name="Процентный 2 2 4 2 4 2 3" xfId="5938"/>
    <cellStyle name="Процентный 2 2 4 2 4 3" xfId="2770"/>
    <cellStyle name="Процентный 2 2 4 2 4 4" xfId="4882"/>
    <cellStyle name="Процентный 2 2 4 2 5" xfId="1186"/>
    <cellStyle name="Процентный 2 2 4 2 5 2" xfId="3298"/>
    <cellStyle name="Процентный 2 2 4 2 5 3" xfId="5410"/>
    <cellStyle name="Процентный 2 2 4 2 6" xfId="2242"/>
    <cellStyle name="Процентный 2 2 4 2 7" xfId="4354"/>
    <cellStyle name="Процентный 2 2 4 3" xfId="196"/>
    <cellStyle name="Процентный 2 2 4 3 2" xfId="460"/>
    <cellStyle name="Процентный 2 2 4 3 2 2" xfId="988"/>
    <cellStyle name="Процентный 2 2 4 3 2 2 2" xfId="2044"/>
    <cellStyle name="Процентный 2 2 4 3 2 2 2 2" xfId="4156"/>
    <cellStyle name="Процентный 2 2 4 3 2 2 2 3" xfId="6268"/>
    <cellStyle name="Процентный 2 2 4 3 2 2 3" xfId="3100"/>
    <cellStyle name="Процентный 2 2 4 3 2 2 4" xfId="5212"/>
    <cellStyle name="Процентный 2 2 4 3 2 3" xfId="1516"/>
    <cellStyle name="Процентный 2 2 4 3 2 3 2" xfId="3628"/>
    <cellStyle name="Процентный 2 2 4 3 2 3 3" xfId="5740"/>
    <cellStyle name="Процентный 2 2 4 3 2 4" xfId="2572"/>
    <cellStyle name="Процентный 2 2 4 3 2 5" xfId="4684"/>
    <cellStyle name="Процентный 2 2 4 3 3" xfId="724"/>
    <cellStyle name="Процентный 2 2 4 3 3 2" xfId="1780"/>
    <cellStyle name="Процентный 2 2 4 3 3 2 2" xfId="3892"/>
    <cellStyle name="Процентный 2 2 4 3 3 2 3" xfId="6004"/>
    <cellStyle name="Процентный 2 2 4 3 3 3" xfId="2836"/>
    <cellStyle name="Процентный 2 2 4 3 3 4" xfId="4948"/>
    <cellStyle name="Процентный 2 2 4 3 4" xfId="1252"/>
    <cellStyle name="Процентный 2 2 4 3 4 2" xfId="3364"/>
    <cellStyle name="Процентный 2 2 4 3 4 3" xfId="5476"/>
    <cellStyle name="Процентный 2 2 4 3 5" xfId="2308"/>
    <cellStyle name="Процентный 2 2 4 3 6" xfId="4420"/>
    <cellStyle name="Процентный 2 2 4 4" xfId="328"/>
    <cellStyle name="Процентный 2 2 4 4 2" xfId="856"/>
    <cellStyle name="Процентный 2 2 4 4 2 2" xfId="1912"/>
    <cellStyle name="Процентный 2 2 4 4 2 2 2" xfId="4024"/>
    <cellStyle name="Процентный 2 2 4 4 2 2 3" xfId="6136"/>
    <cellStyle name="Процентный 2 2 4 4 2 3" xfId="2968"/>
    <cellStyle name="Процентный 2 2 4 4 2 4" xfId="5080"/>
    <cellStyle name="Процентный 2 2 4 4 3" xfId="1384"/>
    <cellStyle name="Процентный 2 2 4 4 3 2" xfId="3496"/>
    <cellStyle name="Процентный 2 2 4 4 3 3" xfId="5608"/>
    <cellStyle name="Процентный 2 2 4 4 4" xfId="2440"/>
    <cellStyle name="Процентный 2 2 4 4 5" xfId="4552"/>
    <cellStyle name="Процентный 2 2 4 5" xfId="592"/>
    <cellStyle name="Процентный 2 2 4 5 2" xfId="1648"/>
    <cellStyle name="Процентный 2 2 4 5 2 2" xfId="3760"/>
    <cellStyle name="Процентный 2 2 4 5 2 3" xfId="5872"/>
    <cellStyle name="Процентный 2 2 4 5 3" xfId="2704"/>
    <cellStyle name="Процентный 2 2 4 5 4" xfId="4816"/>
    <cellStyle name="Процентный 2 2 4 6" xfId="1120"/>
    <cellStyle name="Процентный 2 2 4 6 2" xfId="3232"/>
    <cellStyle name="Процентный 2 2 4 6 3" xfId="5344"/>
    <cellStyle name="Процентный 2 2 4 7" xfId="2176"/>
    <cellStyle name="Процентный 2 2 4 8" xfId="4288"/>
    <cellStyle name="Процентный 2 2 5" xfId="97"/>
    <cellStyle name="Процентный 2 2 5 2" xfId="229"/>
    <cellStyle name="Процентный 2 2 5 2 2" xfId="493"/>
    <cellStyle name="Процентный 2 2 5 2 2 2" xfId="1021"/>
    <cellStyle name="Процентный 2 2 5 2 2 2 2" xfId="2077"/>
    <cellStyle name="Процентный 2 2 5 2 2 2 2 2" xfId="4189"/>
    <cellStyle name="Процентный 2 2 5 2 2 2 2 3" xfId="6301"/>
    <cellStyle name="Процентный 2 2 5 2 2 2 3" xfId="3133"/>
    <cellStyle name="Процентный 2 2 5 2 2 2 4" xfId="5245"/>
    <cellStyle name="Процентный 2 2 5 2 2 3" xfId="1549"/>
    <cellStyle name="Процентный 2 2 5 2 2 3 2" xfId="3661"/>
    <cellStyle name="Процентный 2 2 5 2 2 3 3" xfId="5773"/>
    <cellStyle name="Процентный 2 2 5 2 2 4" xfId="2605"/>
    <cellStyle name="Процентный 2 2 5 2 2 5" xfId="4717"/>
    <cellStyle name="Процентный 2 2 5 2 3" xfId="757"/>
    <cellStyle name="Процентный 2 2 5 2 3 2" xfId="1813"/>
    <cellStyle name="Процентный 2 2 5 2 3 2 2" xfId="3925"/>
    <cellStyle name="Процентный 2 2 5 2 3 2 3" xfId="6037"/>
    <cellStyle name="Процентный 2 2 5 2 3 3" xfId="2869"/>
    <cellStyle name="Процентный 2 2 5 2 3 4" xfId="4981"/>
    <cellStyle name="Процентный 2 2 5 2 4" xfId="1285"/>
    <cellStyle name="Процентный 2 2 5 2 4 2" xfId="3397"/>
    <cellStyle name="Процентный 2 2 5 2 4 3" xfId="5509"/>
    <cellStyle name="Процентный 2 2 5 2 5" xfId="2341"/>
    <cellStyle name="Процентный 2 2 5 2 6" xfId="4453"/>
    <cellStyle name="Процентный 2 2 5 3" xfId="361"/>
    <cellStyle name="Процентный 2 2 5 3 2" xfId="889"/>
    <cellStyle name="Процентный 2 2 5 3 2 2" xfId="1945"/>
    <cellStyle name="Процентный 2 2 5 3 2 2 2" xfId="4057"/>
    <cellStyle name="Процентный 2 2 5 3 2 2 3" xfId="6169"/>
    <cellStyle name="Процентный 2 2 5 3 2 3" xfId="3001"/>
    <cellStyle name="Процентный 2 2 5 3 2 4" xfId="5113"/>
    <cellStyle name="Процентный 2 2 5 3 3" xfId="1417"/>
    <cellStyle name="Процентный 2 2 5 3 3 2" xfId="3529"/>
    <cellStyle name="Процентный 2 2 5 3 3 3" xfId="5641"/>
    <cellStyle name="Процентный 2 2 5 3 4" xfId="2473"/>
    <cellStyle name="Процентный 2 2 5 3 5" xfId="4585"/>
    <cellStyle name="Процентный 2 2 5 4" xfId="625"/>
    <cellStyle name="Процентный 2 2 5 4 2" xfId="1681"/>
    <cellStyle name="Процентный 2 2 5 4 2 2" xfId="3793"/>
    <cellStyle name="Процентный 2 2 5 4 2 3" xfId="5905"/>
    <cellStyle name="Процентный 2 2 5 4 3" xfId="2737"/>
    <cellStyle name="Процентный 2 2 5 4 4" xfId="4849"/>
    <cellStyle name="Процентный 2 2 5 5" xfId="1153"/>
    <cellStyle name="Процентный 2 2 5 5 2" xfId="3265"/>
    <cellStyle name="Процентный 2 2 5 5 3" xfId="5377"/>
    <cellStyle name="Процентный 2 2 5 6" xfId="2209"/>
    <cellStyle name="Процентный 2 2 5 7" xfId="4321"/>
    <cellStyle name="Процентный 2 2 6" xfId="163"/>
    <cellStyle name="Процентный 2 2 6 2" xfId="427"/>
    <cellStyle name="Процентный 2 2 6 2 2" xfId="955"/>
    <cellStyle name="Процентный 2 2 6 2 2 2" xfId="2011"/>
    <cellStyle name="Процентный 2 2 6 2 2 2 2" xfId="4123"/>
    <cellStyle name="Процентный 2 2 6 2 2 2 3" xfId="6235"/>
    <cellStyle name="Процентный 2 2 6 2 2 3" xfId="3067"/>
    <cellStyle name="Процентный 2 2 6 2 2 4" xfId="5179"/>
    <cellStyle name="Процентный 2 2 6 2 3" xfId="1483"/>
    <cellStyle name="Процентный 2 2 6 2 3 2" xfId="3595"/>
    <cellStyle name="Процентный 2 2 6 2 3 3" xfId="5707"/>
    <cellStyle name="Процентный 2 2 6 2 4" xfId="2539"/>
    <cellStyle name="Процентный 2 2 6 2 5" xfId="4651"/>
    <cellStyle name="Процентный 2 2 6 3" xfId="691"/>
    <cellStyle name="Процентный 2 2 6 3 2" xfId="1747"/>
    <cellStyle name="Процентный 2 2 6 3 2 2" xfId="3859"/>
    <cellStyle name="Процентный 2 2 6 3 2 3" xfId="5971"/>
    <cellStyle name="Процентный 2 2 6 3 3" xfId="2803"/>
    <cellStyle name="Процентный 2 2 6 3 4" xfId="4915"/>
    <cellStyle name="Процентный 2 2 6 4" xfId="1219"/>
    <cellStyle name="Процентный 2 2 6 4 2" xfId="3331"/>
    <cellStyle name="Процентный 2 2 6 4 3" xfId="5443"/>
    <cellStyle name="Процентный 2 2 6 5" xfId="2275"/>
    <cellStyle name="Процентный 2 2 6 6" xfId="4387"/>
    <cellStyle name="Процентный 2 2 7" xfId="295"/>
    <cellStyle name="Процентный 2 2 7 2" xfId="823"/>
    <cellStyle name="Процентный 2 2 7 2 2" xfId="1879"/>
    <cellStyle name="Процентный 2 2 7 2 2 2" xfId="3991"/>
    <cellStyle name="Процентный 2 2 7 2 2 3" xfId="6103"/>
    <cellStyle name="Процентный 2 2 7 2 3" xfId="2935"/>
    <cellStyle name="Процентный 2 2 7 2 4" xfId="5047"/>
    <cellStyle name="Процентный 2 2 7 3" xfId="1351"/>
    <cellStyle name="Процентный 2 2 7 3 2" xfId="3463"/>
    <cellStyle name="Процентный 2 2 7 3 3" xfId="5575"/>
    <cellStyle name="Процентный 2 2 7 4" xfId="2407"/>
    <cellStyle name="Процентный 2 2 7 5" xfId="4519"/>
    <cellStyle name="Процентный 2 2 8" xfId="559"/>
    <cellStyle name="Процентный 2 2 8 2" xfId="1615"/>
    <cellStyle name="Процентный 2 2 8 2 2" xfId="3727"/>
    <cellStyle name="Процентный 2 2 8 2 3" xfId="5839"/>
    <cellStyle name="Процентный 2 2 8 3" xfId="2671"/>
    <cellStyle name="Процентный 2 2 8 4" xfId="4783"/>
    <cellStyle name="Процентный 2 2 9" xfId="1087"/>
    <cellStyle name="Процентный 2 2 9 2" xfId="3199"/>
    <cellStyle name="Процентный 2 2 9 3" xfId="5311"/>
    <cellStyle name="Процентный 2 3" xfId="39"/>
    <cellStyle name="Процентный 2 3 2" xfId="72"/>
    <cellStyle name="Процентный 2 3 2 2" xfId="138"/>
    <cellStyle name="Процентный 2 3 2 2 2" xfId="270"/>
    <cellStyle name="Процентный 2 3 2 2 2 2" xfId="534"/>
    <cellStyle name="Процентный 2 3 2 2 2 2 2" xfId="1062"/>
    <cellStyle name="Процентный 2 3 2 2 2 2 2 2" xfId="2118"/>
    <cellStyle name="Процентный 2 3 2 2 2 2 2 2 2" xfId="4230"/>
    <cellStyle name="Процентный 2 3 2 2 2 2 2 2 3" xfId="6342"/>
    <cellStyle name="Процентный 2 3 2 2 2 2 2 3" xfId="3174"/>
    <cellStyle name="Процентный 2 3 2 2 2 2 2 4" xfId="5286"/>
    <cellStyle name="Процентный 2 3 2 2 2 2 3" xfId="1590"/>
    <cellStyle name="Процентный 2 3 2 2 2 2 3 2" xfId="3702"/>
    <cellStyle name="Процентный 2 3 2 2 2 2 3 3" xfId="5814"/>
    <cellStyle name="Процентный 2 3 2 2 2 2 4" xfId="2646"/>
    <cellStyle name="Процентный 2 3 2 2 2 2 5" xfId="4758"/>
    <cellStyle name="Процентный 2 3 2 2 2 3" xfId="798"/>
    <cellStyle name="Процентный 2 3 2 2 2 3 2" xfId="1854"/>
    <cellStyle name="Процентный 2 3 2 2 2 3 2 2" xfId="3966"/>
    <cellStyle name="Процентный 2 3 2 2 2 3 2 3" xfId="6078"/>
    <cellStyle name="Процентный 2 3 2 2 2 3 3" xfId="2910"/>
    <cellStyle name="Процентный 2 3 2 2 2 3 4" xfId="5022"/>
    <cellStyle name="Процентный 2 3 2 2 2 4" xfId="1326"/>
    <cellStyle name="Процентный 2 3 2 2 2 4 2" xfId="3438"/>
    <cellStyle name="Процентный 2 3 2 2 2 4 3" xfId="5550"/>
    <cellStyle name="Процентный 2 3 2 2 2 5" xfId="2382"/>
    <cellStyle name="Процентный 2 3 2 2 2 6" xfId="4494"/>
    <cellStyle name="Процентный 2 3 2 2 3" xfId="402"/>
    <cellStyle name="Процентный 2 3 2 2 3 2" xfId="930"/>
    <cellStyle name="Процентный 2 3 2 2 3 2 2" xfId="1986"/>
    <cellStyle name="Процентный 2 3 2 2 3 2 2 2" xfId="4098"/>
    <cellStyle name="Процентный 2 3 2 2 3 2 2 3" xfId="6210"/>
    <cellStyle name="Процентный 2 3 2 2 3 2 3" xfId="3042"/>
    <cellStyle name="Процентный 2 3 2 2 3 2 4" xfId="5154"/>
    <cellStyle name="Процентный 2 3 2 2 3 3" xfId="1458"/>
    <cellStyle name="Процентный 2 3 2 2 3 3 2" xfId="3570"/>
    <cellStyle name="Процентный 2 3 2 2 3 3 3" xfId="5682"/>
    <cellStyle name="Процентный 2 3 2 2 3 4" xfId="2514"/>
    <cellStyle name="Процентный 2 3 2 2 3 5" xfId="4626"/>
    <cellStyle name="Процентный 2 3 2 2 4" xfId="666"/>
    <cellStyle name="Процентный 2 3 2 2 4 2" xfId="1722"/>
    <cellStyle name="Процентный 2 3 2 2 4 2 2" xfId="3834"/>
    <cellStyle name="Процентный 2 3 2 2 4 2 3" xfId="5946"/>
    <cellStyle name="Процентный 2 3 2 2 4 3" xfId="2778"/>
    <cellStyle name="Процентный 2 3 2 2 4 4" xfId="4890"/>
    <cellStyle name="Процентный 2 3 2 2 5" xfId="1194"/>
    <cellStyle name="Процентный 2 3 2 2 5 2" xfId="3306"/>
    <cellStyle name="Процентный 2 3 2 2 5 3" xfId="5418"/>
    <cellStyle name="Процентный 2 3 2 2 6" xfId="2250"/>
    <cellStyle name="Процентный 2 3 2 2 7" xfId="4362"/>
    <cellStyle name="Процентный 2 3 2 3" xfId="204"/>
    <cellStyle name="Процентный 2 3 2 3 2" xfId="468"/>
    <cellStyle name="Процентный 2 3 2 3 2 2" xfId="996"/>
    <cellStyle name="Процентный 2 3 2 3 2 2 2" xfId="2052"/>
    <cellStyle name="Процентный 2 3 2 3 2 2 2 2" xfId="4164"/>
    <cellStyle name="Процентный 2 3 2 3 2 2 2 3" xfId="6276"/>
    <cellStyle name="Процентный 2 3 2 3 2 2 3" xfId="3108"/>
    <cellStyle name="Процентный 2 3 2 3 2 2 4" xfId="5220"/>
    <cellStyle name="Процентный 2 3 2 3 2 3" xfId="1524"/>
    <cellStyle name="Процентный 2 3 2 3 2 3 2" xfId="3636"/>
    <cellStyle name="Процентный 2 3 2 3 2 3 3" xfId="5748"/>
    <cellStyle name="Процентный 2 3 2 3 2 4" xfId="2580"/>
    <cellStyle name="Процентный 2 3 2 3 2 5" xfId="4692"/>
    <cellStyle name="Процентный 2 3 2 3 3" xfId="732"/>
    <cellStyle name="Процентный 2 3 2 3 3 2" xfId="1788"/>
    <cellStyle name="Процентный 2 3 2 3 3 2 2" xfId="3900"/>
    <cellStyle name="Процентный 2 3 2 3 3 2 3" xfId="6012"/>
    <cellStyle name="Процентный 2 3 2 3 3 3" xfId="2844"/>
    <cellStyle name="Процентный 2 3 2 3 3 4" xfId="4956"/>
    <cellStyle name="Процентный 2 3 2 3 4" xfId="1260"/>
    <cellStyle name="Процентный 2 3 2 3 4 2" xfId="3372"/>
    <cellStyle name="Процентный 2 3 2 3 4 3" xfId="5484"/>
    <cellStyle name="Процентный 2 3 2 3 5" xfId="2316"/>
    <cellStyle name="Процентный 2 3 2 3 6" xfId="4428"/>
    <cellStyle name="Процентный 2 3 2 4" xfId="336"/>
    <cellStyle name="Процентный 2 3 2 4 2" xfId="864"/>
    <cellStyle name="Процентный 2 3 2 4 2 2" xfId="1920"/>
    <cellStyle name="Процентный 2 3 2 4 2 2 2" xfId="4032"/>
    <cellStyle name="Процентный 2 3 2 4 2 2 3" xfId="6144"/>
    <cellStyle name="Процентный 2 3 2 4 2 3" xfId="2976"/>
    <cellStyle name="Процентный 2 3 2 4 2 4" xfId="5088"/>
    <cellStyle name="Процентный 2 3 2 4 3" xfId="1392"/>
    <cellStyle name="Процентный 2 3 2 4 3 2" xfId="3504"/>
    <cellStyle name="Процентный 2 3 2 4 3 3" xfId="5616"/>
    <cellStyle name="Процентный 2 3 2 4 4" xfId="2448"/>
    <cellStyle name="Процентный 2 3 2 4 5" xfId="4560"/>
    <cellStyle name="Процентный 2 3 2 5" xfId="600"/>
    <cellStyle name="Процентный 2 3 2 5 2" xfId="1656"/>
    <cellStyle name="Процентный 2 3 2 5 2 2" xfId="3768"/>
    <cellStyle name="Процентный 2 3 2 5 2 3" xfId="5880"/>
    <cellStyle name="Процентный 2 3 2 5 3" xfId="2712"/>
    <cellStyle name="Процентный 2 3 2 5 4" xfId="4824"/>
    <cellStyle name="Процентный 2 3 2 6" xfId="1128"/>
    <cellStyle name="Процентный 2 3 2 6 2" xfId="3240"/>
    <cellStyle name="Процентный 2 3 2 6 3" xfId="5352"/>
    <cellStyle name="Процентный 2 3 2 7" xfId="2184"/>
    <cellStyle name="Процентный 2 3 2 8" xfId="4296"/>
    <cellStyle name="Процентный 2 3 3" xfId="105"/>
    <cellStyle name="Процентный 2 3 3 2" xfId="237"/>
    <cellStyle name="Процентный 2 3 3 2 2" xfId="501"/>
    <cellStyle name="Процентный 2 3 3 2 2 2" xfId="1029"/>
    <cellStyle name="Процентный 2 3 3 2 2 2 2" xfId="2085"/>
    <cellStyle name="Процентный 2 3 3 2 2 2 2 2" xfId="4197"/>
    <cellStyle name="Процентный 2 3 3 2 2 2 2 3" xfId="6309"/>
    <cellStyle name="Процентный 2 3 3 2 2 2 3" xfId="3141"/>
    <cellStyle name="Процентный 2 3 3 2 2 2 4" xfId="5253"/>
    <cellStyle name="Процентный 2 3 3 2 2 3" xfId="1557"/>
    <cellStyle name="Процентный 2 3 3 2 2 3 2" xfId="3669"/>
    <cellStyle name="Процентный 2 3 3 2 2 3 3" xfId="5781"/>
    <cellStyle name="Процентный 2 3 3 2 2 4" xfId="2613"/>
    <cellStyle name="Процентный 2 3 3 2 2 5" xfId="4725"/>
    <cellStyle name="Процентный 2 3 3 2 3" xfId="765"/>
    <cellStyle name="Процентный 2 3 3 2 3 2" xfId="1821"/>
    <cellStyle name="Процентный 2 3 3 2 3 2 2" xfId="3933"/>
    <cellStyle name="Процентный 2 3 3 2 3 2 3" xfId="6045"/>
    <cellStyle name="Процентный 2 3 3 2 3 3" xfId="2877"/>
    <cellStyle name="Процентный 2 3 3 2 3 4" xfId="4989"/>
    <cellStyle name="Процентный 2 3 3 2 4" xfId="1293"/>
    <cellStyle name="Процентный 2 3 3 2 4 2" xfId="3405"/>
    <cellStyle name="Процентный 2 3 3 2 4 3" xfId="5517"/>
    <cellStyle name="Процентный 2 3 3 2 5" xfId="2349"/>
    <cellStyle name="Процентный 2 3 3 2 6" xfId="4461"/>
    <cellStyle name="Процентный 2 3 3 3" xfId="369"/>
    <cellStyle name="Процентный 2 3 3 3 2" xfId="897"/>
    <cellStyle name="Процентный 2 3 3 3 2 2" xfId="1953"/>
    <cellStyle name="Процентный 2 3 3 3 2 2 2" xfId="4065"/>
    <cellStyle name="Процентный 2 3 3 3 2 2 3" xfId="6177"/>
    <cellStyle name="Процентный 2 3 3 3 2 3" xfId="3009"/>
    <cellStyle name="Процентный 2 3 3 3 2 4" xfId="5121"/>
    <cellStyle name="Процентный 2 3 3 3 3" xfId="1425"/>
    <cellStyle name="Процентный 2 3 3 3 3 2" xfId="3537"/>
    <cellStyle name="Процентный 2 3 3 3 3 3" xfId="5649"/>
    <cellStyle name="Процентный 2 3 3 3 4" xfId="2481"/>
    <cellStyle name="Процентный 2 3 3 3 5" xfId="4593"/>
    <cellStyle name="Процентный 2 3 3 4" xfId="633"/>
    <cellStyle name="Процентный 2 3 3 4 2" xfId="1689"/>
    <cellStyle name="Процентный 2 3 3 4 2 2" xfId="3801"/>
    <cellStyle name="Процентный 2 3 3 4 2 3" xfId="5913"/>
    <cellStyle name="Процентный 2 3 3 4 3" xfId="2745"/>
    <cellStyle name="Процентный 2 3 3 4 4" xfId="4857"/>
    <cellStyle name="Процентный 2 3 3 5" xfId="1161"/>
    <cellStyle name="Процентный 2 3 3 5 2" xfId="3273"/>
    <cellStyle name="Процентный 2 3 3 5 3" xfId="5385"/>
    <cellStyle name="Процентный 2 3 3 6" xfId="2217"/>
    <cellStyle name="Процентный 2 3 3 7" xfId="4329"/>
    <cellStyle name="Процентный 2 3 4" xfId="171"/>
    <cellStyle name="Процентный 2 3 4 2" xfId="435"/>
    <cellStyle name="Процентный 2 3 4 2 2" xfId="963"/>
    <cellStyle name="Процентный 2 3 4 2 2 2" xfId="2019"/>
    <cellStyle name="Процентный 2 3 4 2 2 2 2" xfId="4131"/>
    <cellStyle name="Процентный 2 3 4 2 2 2 3" xfId="6243"/>
    <cellStyle name="Процентный 2 3 4 2 2 3" xfId="3075"/>
    <cellStyle name="Процентный 2 3 4 2 2 4" xfId="5187"/>
    <cellStyle name="Процентный 2 3 4 2 3" xfId="1491"/>
    <cellStyle name="Процентный 2 3 4 2 3 2" xfId="3603"/>
    <cellStyle name="Процентный 2 3 4 2 3 3" xfId="5715"/>
    <cellStyle name="Процентный 2 3 4 2 4" xfId="2547"/>
    <cellStyle name="Процентный 2 3 4 2 5" xfId="4659"/>
    <cellStyle name="Процентный 2 3 4 3" xfId="699"/>
    <cellStyle name="Процентный 2 3 4 3 2" xfId="1755"/>
    <cellStyle name="Процентный 2 3 4 3 2 2" xfId="3867"/>
    <cellStyle name="Процентный 2 3 4 3 2 3" xfId="5979"/>
    <cellStyle name="Процентный 2 3 4 3 3" xfId="2811"/>
    <cellStyle name="Процентный 2 3 4 3 4" xfId="4923"/>
    <cellStyle name="Процентный 2 3 4 4" xfId="1227"/>
    <cellStyle name="Процентный 2 3 4 4 2" xfId="3339"/>
    <cellStyle name="Процентный 2 3 4 4 3" xfId="5451"/>
    <cellStyle name="Процентный 2 3 4 5" xfId="2283"/>
    <cellStyle name="Процентный 2 3 4 6" xfId="4395"/>
    <cellStyle name="Процентный 2 3 5" xfId="303"/>
    <cellStyle name="Процентный 2 3 5 2" xfId="831"/>
    <cellStyle name="Процентный 2 3 5 2 2" xfId="1887"/>
    <cellStyle name="Процентный 2 3 5 2 2 2" xfId="3999"/>
    <cellStyle name="Процентный 2 3 5 2 2 3" xfId="6111"/>
    <cellStyle name="Процентный 2 3 5 2 3" xfId="2943"/>
    <cellStyle name="Процентный 2 3 5 2 4" xfId="5055"/>
    <cellStyle name="Процентный 2 3 5 3" xfId="1359"/>
    <cellStyle name="Процентный 2 3 5 3 2" xfId="3471"/>
    <cellStyle name="Процентный 2 3 5 3 3" xfId="5583"/>
    <cellStyle name="Процентный 2 3 5 4" xfId="2415"/>
    <cellStyle name="Процентный 2 3 5 5" xfId="4527"/>
    <cellStyle name="Процентный 2 3 6" xfId="567"/>
    <cellStyle name="Процентный 2 3 6 2" xfId="1623"/>
    <cellStyle name="Процентный 2 3 6 2 2" xfId="3735"/>
    <cellStyle name="Процентный 2 3 6 2 3" xfId="5847"/>
    <cellStyle name="Процентный 2 3 6 3" xfId="2679"/>
    <cellStyle name="Процентный 2 3 6 4" xfId="4791"/>
    <cellStyle name="Процентный 2 3 7" xfId="1095"/>
    <cellStyle name="Процентный 2 3 7 2" xfId="3207"/>
    <cellStyle name="Процентный 2 3 7 3" xfId="5319"/>
    <cellStyle name="Процентный 2 3 8" xfId="2151"/>
    <cellStyle name="Процентный 2 3 9" xfId="4263"/>
    <cellStyle name="Процентный 2 4" xfId="56"/>
    <cellStyle name="Процентный 2 4 2" xfId="122"/>
    <cellStyle name="Процентный 2 4 2 2" xfId="254"/>
    <cellStyle name="Процентный 2 4 2 2 2" xfId="518"/>
    <cellStyle name="Процентный 2 4 2 2 2 2" xfId="1046"/>
    <cellStyle name="Процентный 2 4 2 2 2 2 2" xfId="2102"/>
    <cellStyle name="Процентный 2 4 2 2 2 2 2 2" xfId="4214"/>
    <cellStyle name="Процентный 2 4 2 2 2 2 2 3" xfId="6326"/>
    <cellStyle name="Процентный 2 4 2 2 2 2 3" xfId="3158"/>
    <cellStyle name="Процентный 2 4 2 2 2 2 4" xfId="5270"/>
    <cellStyle name="Процентный 2 4 2 2 2 3" xfId="1574"/>
    <cellStyle name="Процентный 2 4 2 2 2 3 2" xfId="3686"/>
    <cellStyle name="Процентный 2 4 2 2 2 3 3" xfId="5798"/>
    <cellStyle name="Процентный 2 4 2 2 2 4" xfId="2630"/>
    <cellStyle name="Процентный 2 4 2 2 2 5" xfId="4742"/>
    <cellStyle name="Процентный 2 4 2 2 3" xfId="782"/>
    <cellStyle name="Процентный 2 4 2 2 3 2" xfId="1838"/>
    <cellStyle name="Процентный 2 4 2 2 3 2 2" xfId="3950"/>
    <cellStyle name="Процентный 2 4 2 2 3 2 3" xfId="6062"/>
    <cellStyle name="Процентный 2 4 2 2 3 3" xfId="2894"/>
    <cellStyle name="Процентный 2 4 2 2 3 4" xfId="5006"/>
    <cellStyle name="Процентный 2 4 2 2 4" xfId="1310"/>
    <cellStyle name="Процентный 2 4 2 2 4 2" xfId="3422"/>
    <cellStyle name="Процентный 2 4 2 2 4 3" xfId="5534"/>
    <cellStyle name="Процентный 2 4 2 2 5" xfId="2366"/>
    <cellStyle name="Процентный 2 4 2 2 6" xfId="4478"/>
    <cellStyle name="Процентный 2 4 2 3" xfId="386"/>
    <cellStyle name="Процентный 2 4 2 3 2" xfId="914"/>
    <cellStyle name="Процентный 2 4 2 3 2 2" xfId="1970"/>
    <cellStyle name="Процентный 2 4 2 3 2 2 2" xfId="4082"/>
    <cellStyle name="Процентный 2 4 2 3 2 2 3" xfId="6194"/>
    <cellStyle name="Процентный 2 4 2 3 2 3" xfId="3026"/>
    <cellStyle name="Процентный 2 4 2 3 2 4" xfId="5138"/>
    <cellStyle name="Процентный 2 4 2 3 3" xfId="1442"/>
    <cellStyle name="Процентный 2 4 2 3 3 2" xfId="3554"/>
    <cellStyle name="Процентный 2 4 2 3 3 3" xfId="5666"/>
    <cellStyle name="Процентный 2 4 2 3 4" xfId="2498"/>
    <cellStyle name="Процентный 2 4 2 3 5" xfId="4610"/>
    <cellStyle name="Процентный 2 4 2 4" xfId="650"/>
    <cellStyle name="Процентный 2 4 2 4 2" xfId="1706"/>
    <cellStyle name="Процентный 2 4 2 4 2 2" xfId="3818"/>
    <cellStyle name="Процентный 2 4 2 4 2 3" xfId="5930"/>
    <cellStyle name="Процентный 2 4 2 4 3" xfId="2762"/>
    <cellStyle name="Процентный 2 4 2 4 4" xfId="4874"/>
    <cellStyle name="Процентный 2 4 2 5" xfId="1178"/>
    <cellStyle name="Процентный 2 4 2 5 2" xfId="3290"/>
    <cellStyle name="Процентный 2 4 2 5 3" xfId="5402"/>
    <cellStyle name="Процентный 2 4 2 6" xfId="2234"/>
    <cellStyle name="Процентный 2 4 2 7" xfId="4346"/>
    <cellStyle name="Процентный 2 4 3" xfId="188"/>
    <cellStyle name="Процентный 2 4 3 2" xfId="452"/>
    <cellStyle name="Процентный 2 4 3 2 2" xfId="980"/>
    <cellStyle name="Процентный 2 4 3 2 2 2" xfId="2036"/>
    <cellStyle name="Процентный 2 4 3 2 2 2 2" xfId="4148"/>
    <cellStyle name="Процентный 2 4 3 2 2 2 3" xfId="6260"/>
    <cellStyle name="Процентный 2 4 3 2 2 3" xfId="3092"/>
    <cellStyle name="Процентный 2 4 3 2 2 4" xfId="5204"/>
    <cellStyle name="Процентный 2 4 3 2 3" xfId="1508"/>
    <cellStyle name="Процентный 2 4 3 2 3 2" xfId="3620"/>
    <cellStyle name="Процентный 2 4 3 2 3 3" xfId="5732"/>
    <cellStyle name="Процентный 2 4 3 2 4" xfId="2564"/>
    <cellStyle name="Процентный 2 4 3 2 5" xfId="4676"/>
    <cellStyle name="Процентный 2 4 3 3" xfId="716"/>
    <cellStyle name="Процентный 2 4 3 3 2" xfId="1772"/>
    <cellStyle name="Процентный 2 4 3 3 2 2" xfId="3884"/>
    <cellStyle name="Процентный 2 4 3 3 2 3" xfId="5996"/>
    <cellStyle name="Процентный 2 4 3 3 3" xfId="2828"/>
    <cellStyle name="Процентный 2 4 3 3 4" xfId="4940"/>
    <cellStyle name="Процентный 2 4 3 4" xfId="1244"/>
    <cellStyle name="Процентный 2 4 3 4 2" xfId="3356"/>
    <cellStyle name="Процентный 2 4 3 4 3" xfId="5468"/>
    <cellStyle name="Процентный 2 4 3 5" xfId="2300"/>
    <cellStyle name="Процентный 2 4 3 6" xfId="4412"/>
    <cellStyle name="Процентный 2 4 4" xfId="320"/>
    <cellStyle name="Процентный 2 4 4 2" xfId="848"/>
    <cellStyle name="Процентный 2 4 4 2 2" xfId="1904"/>
    <cellStyle name="Процентный 2 4 4 2 2 2" xfId="4016"/>
    <cellStyle name="Процентный 2 4 4 2 2 3" xfId="6128"/>
    <cellStyle name="Процентный 2 4 4 2 3" xfId="2960"/>
    <cellStyle name="Процентный 2 4 4 2 4" xfId="5072"/>
    <cellStyle name="Процентный 2 4 4 3" xfId="1376"/>
    <cellStyle name="Процентный 2 4 4 3 2" xfId="3488"/>
    <cellStyle name="Процентный 2 4 4 3 3" xfId="5600"/>
    <cellStyle name="Процентный 2 4 4 4" xfId="2432"/>
    <cellStyle name="Процентный 2 4 4 5" xfId="4544"/>
    <cellStyle name="Процентный 2 4 5" xfId="584"/>
    <cellStyle name="Процентный 2 4 5 2" xfId="1640"/>
    <cellStyle name="Процентный 2 4 5 2 2" xfId="3752"/>
    <cellStyle name="Процентный 2 4 5 2 3" xfId="5864"/>
    <cellStyle name="Процентный 2 4 5 3" xfId="2696"/>
    <cellStyle name="Процентный 2 4 5 4" xfId="4808"/>
    <cellStyle name="Процентный 2 4 6" xfId="1112"/>
    <cellStyle name="Процентный 2 4 6 2" xfId="3224"/>
    <cellStyle name="Процентный 2 4 6 3" xfId="5336"/>
    <cellStyle name="Процентный 2 4 7" xfId="2168"/>
    <cellStyle name="Процентный 2 4 8" xfId="4280"/>
    <cellStyle name="Процентный 2 5" xfId="89"/>
    <cellStyle name="Процентный 2 5 2" xfId="221"/>
    <cellStyle name="Процентный 2 5 2 2" xfId="485"/>
    <cellStyle name="Процентный 2 5 2 2 2" xfId="1013"/>
    <cellStyle name="Процентный 2 5 2 2 2 2" xfId="2069"/>
    <cellStyle name="Процентный 2 5 2 2 2 2 2" xfId="4181"/>
    <cellStyle name="Процентный 2 5 2 2 2 2 3" xfId="6293"/>
    <cellStyle name="Процентный 2 5 2 2 2 3" xfId="3125"/>
    <cellStyle name="Процентный 2 5 2 2 2 4" xfId="5237"/>
    <cellStyle name="Процентный 2 5 2 2 3" xfId="1541"/>
    <cellStyle name="Процентный 2 5 2 2 3 2" xfId="3653"/>
    <cellStyle name="Процентный 2 5 2 2 3 3" xfId="5765"/>
    <cellStyle name="Процентный 2 5 2 2 4" xfId="2597"/>
    <cellStyle name="Процентный 2 5 2 2 5" xfId="4709"/>
    <cellStyle name="Процентный 2 5 2 3" xfId="749"/>
    <cellStyle name="Процентный 2 5 2 3 2" xfId="1805"/>
    <cellStyle name="Процентный 2 5 2 3 2 2" xfId="3917"/>
    <cellStyle name="Процентный 2 5 2 3 2 3" xfId="6029"/>
    <cellStyle name="Процентный 2 5 2 3 3" xfId="2861"/>
    <cellStyle name="Процентный 2 5 2 3 4" xfId="4973"/>
    <cellStyle name="Процентный 2 5 2 4" xfId="1277"/>
    <cellStyle name="Процентный 2 5 2 4 2" xfId="3389"/>
    <cellStyle name="Процентный 2 5 2 4 3" xfId="5501"/>
    <cellStyle name="Процентный 2 5 2 5" xfId="2333"/>
    <cellStyle name="Процентный 2 5 2 6" xfId="4445"/>
    <cellStyle name="Процентный 2 5 3" xfId="353"/>
    <cellStyle name="Процентный 2 5 3 2" xfId="881"/>
    <cellStyle name="Процентный 2 5 3 2 2" xfId="1937"/>
    <cellStyle name="Процентный 2 5 3 2 2 2" xfId="4049"/>
    <cellStyle name="Процентный 2 5 3 2 2 3" xfId="6161"/>
    <cellStyle name="Процентный 2 5 3 2 3" xfId="2993"/>
    <cellStyle name="Процентный 2 5 3 2 4" xfId="5105"/>
    <cellStyle name="Процентный 2 5 3 3" xfId="1409"/>
    <cellStyle name="Процентный 2 5 3 3 2" xfId="3521"/>
    <cellStyle name="Процентный 2 5 3 3 3" xfId="5633"/>
    <cellStyle name="Процентный 2 5 3 4" xfId="2465"/>
    <cellStyle name="Процентный 2 5 3 5" xfId="4577"/>
    <cellStyle name="Процентный 2 5 4" xfId="617"/>
    <cellStyle name="Процентный 2 5 4 2" xfId="1673"/>
    <cellStyle name="Процентный 2 5 4 2 2" xfId="3785"/>
    <cellStyle name="Процентный 2 5 4 2 3" xfId="5897"/>
    <cellStyle name="Процентный 2 5 4 3" xfId="2729"/>
    <cellStyle name="Процентный 2 5 4 4" xfId="4841"/>
    <cellStyle name="Процентный 2 5 5" xfId="1145"/>
    <cellStyle name="Процентный 2 5 5 2" xfId="3257"/>
    <cellStyle name="Процентный 2 5 5 3" xfId="5369"/>
    <cellStyle name="Процентный 2 5 6" xfId="2201"/>
    <cellStyle name="Процентный 2 5 7" xfId="4313"/>
    <cellStyle name="Процентный 2 6" xfId="155"/>
    <cellStyle name="Процентный 2 6 2" xfId="419"/>
    <cellStyle name="Процентный 2 6 2 2" xfId="947"/>
    <cellStyle name="Процентный 2 6 2 2 2" xfId="2003"/>
    <cellStyle name="Процентный 2 6 2 2 2 2" xfId="4115"/>
    <cellStyle name="Процентный 2 6 2 2 2 3" xfId="6227"/>
    <cellStyle name="Процентный 2 6 2 2 3" xfId="3059"/>
    <cellStyle name="Процентный 2 6 2 2 4" xfId="5171"/>
    <cellStyle name="Процентный 2 6 2 3" xfId="1475"/>
    <cellStyle name="Процентный 2 6 2 3 2" xfId="3587"/>
    <cellStyle name="Процентный 2 6 2 3 3" xfId="5699"/>
    <cellStyle name="Процентный 2 6 2 4" xfId="2531"/>
    <cellStyle name="Процентный 2 6 2 5" xfId="4643"/>
    <cellStyle name="Процентный 2 6 3" xfId="683"/>
    <cellStyle name="Процентный 2 6 3 2" xfId="1739"/>
    <cellStyle name="Процентный 2 6 3 2 2" xfId="3851"/>
    <cellStyle name="Процентный 2 6 3 2 3" xfId="5963"/>
    <cellStyle name="Процентный 2 6 3 3" xfId="2795"/>
    <cellStyle name="Процентный 2 6 3 4" xfId="4907"/>
    <cellStyle name="Процентный 2 6 4" xfId="1211"/>
    <cellStyle name="Процентный 2 6 4 2" xfId="3323"/>
    <cellStyle name="Процентный 2 6 4 3" xfId="5435"/>
    <cellStyle name="Процентный 2 6 5" xfId="2267"/>
    <cellStyle name="Процентный 2 6 6" xfId="4379"/>
    <cellStyle name="Процентный 2 7" xfId="287"/>
    <cellStyle name="Процентный 2 7 2" xfId="815"/>
    <cellStyle name="Процентный 2 7 2 2" xfId="1871"/>
    <cellStyle name="Процентный 2 7 2 2 2" xfId="3983"/>
    <cellStyle name="Процентный 2 7 2 2 3" xfId="6095"/>
    <cellStyle name="Процентный 2 7 2 3" xfId="2927"/>
    <cellStyle name="Процентный 2 7 2 4" xfId="5039"/>
    <cellStyle name="Процентный 2 7 3" xfId="1343"/>
    <cellStyle name="Процентный 2 7 3 2" xfId="3455"/>
    <cellStyle name="Процентный 2 7 3 3" xfId="5567"/>
    <cellStyle name="Процентный 2 7 4" xfId="2399"/>
    <cellStyle name="Процентный 2 7 5" xfId="4511"/>
    <cellStyle name="Процентный 2 8" xfId="551"/>
    <cellStyle name="Процентный 2 8 2" xfId="1607"/>
    <cellStyle name="Процентный 2 8 2 2" xfId="3719"/>
    <cellStyle name="Процентный 2 8 2 3" xfId="5831"/>
    <cellStyle name="Процентный 2 8 3" xfId="2663"/>
    <cellStyle name="Процентный 2 8 4" xfId="4775"/>
    <cellStyle name="Процентный 2 9" xfId="1079"/>
    <cellStyle name="Процентный 2 9 2" xfId="3191"/>
    <cellStyle name="Процентный 2 9 3" xfId="5303"/>
    <cellStyle name="Процентный 3" xfId="20"/>
    <cellStyle name="Стиль 1" xfId="21"/>
    <cellStyle name="Финансовый 2" xfId="22"/>
    <cellStyle name="Финансовый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n_reshetnikova/Desktop/&#1043;&#1086;&#1089;&#1087;&#1088;&#1086;&#1075;&#1088;&#1072;&#1084;&#1084;&#1072;/&#1055;&#1077;&#1088;&#1077;&#1095;&#1085;&#1080;%20&#1086;&#1073;&#1098;&#1077;&#1082;&#1090;&#1086;&#1074;/&#1055;&#1077;&#1088;&#1077;&#1095;&#1077;&#1085;&#1100;%20&#1086;&#1073;&#1098;&#1077;&#1082;&#1090;&#1086;&#1074;%20&#1044;&#1045;&#1050;&#1040;&#1041;&#1056;&#1068;%20&#1076;&#1086;&#1087;&#1086;&#1083;&#1085;&#1077;&#1085;&#1080;&#1077;/&#1055;&#1072;&#1087;&#1072;&#1082;&#1072;%20&#1085;&#1072;%20&#1086;&#1090;&#1087;&#1088;&#1072;&#1074;&#1082;&#1091;/&#1055;&#1088;&#1080;&#1083;&#1086;&#1078;&#1077;&#1085;&#1080;&#1077;%20&#8470;%201%20&#1082;%20&#1087;&#1088;&#1086;&#1077;&#1082;&#1090;&#1091;%20&#1055;&#1055;&#1051;&#1054;%20&#8470;%2045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n_reshetnikova/Desktop/&#1043;&#1086;&#1089;&#1087;&#1088;&#1086;&#1075;&#1088;&#1072;&#1084;&#1084;&#1072;/&#1055;&#1077;&#1088;&#1077;&#1095;&#1085;&#1080;%20&#1086;&#1073;&#1098;&#1077;&#1082;&#1090;&#1086;&#1074;/&#1055;&#1077;&#1088;&#1077;&#1095;&#1077;&#1085;&#1100;%20&#1086;&#1073;&#1098;&#1077;&#1082;&#1090;&#1086;&#1074;%20&#1072;&#1087;&#1088;&#1077;&#1083;&#1100;/&#1055;&#1088;&#1080;&#1083;&#1086;&#1078;&#1077;&#1085;&#1080;&#1077;%20&#8470;%201%20&#1082;%20&#1087;&#1088;&#1086;&#1077;&#1082;&#1090;&#1091;%20&#1055;&#1055;&#1051;&#1054;%20&#8470;%20450%2013.04.21%20&#1084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1.11"/>
    </sheetNames>
    <sheetDataSet>
      <sheetData sheetId="0">
        <row r="128">
          <cell r="B128" t="str">
            <v xml:space="preserve">Строительство автодорожного путепровода на перегоне Выборг – Таммисуо участка Выборг – Каменногорск взамен закрываемых переездов                                                  на ПК 26+30.92,                                 ПК 1276+10.80 и ПК 15+89.60 </v>
          </cell>
          <cell r="C128" t="str">
            <v>1,43/ 102,3</v>
          </cell>
          <cell r="E128" t="str">
            <v>Положительное заключение государственной экспертизы проектной документации (№ 755-14/ГГЭ-9077/04                                                    от 16 июня 2014 года)                                         и сметной стоимости                               (№ 1278-14/ГГЭ-9077/10                                               от 17 октября                            2014 года)</v>
          </cell>
          <cell r="F128" t="str">
            <v xml:space="preserve">941977,6 
 (в ценах 
III квартала 2014 года)
</v>
          </cell>
          <cell r="G128" t="str">
            <v>ГКУ "Ленавтодор"</v>
          </cell>
          <cell r="H128" t="str">
            <v>ГКУ "Ленавтодор"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1.11"/>
    </sheetNames>
    <sheetDataSet>
      <sheetData sheetId="0">
        <row r="209">
          <cell r="D209" t="str">
            <v>2017 - 2021</v>
          </cell>
          <cell r="E209" t="str">
            <v>Положительное заключение государственной экспертизы проектной документации (№ 275-17/СПЭ-4203/02                                                                от 14 августа 2017 года)                                          и  сметной стоимости  (№ 276-17/СПЭ-4203/05                       от 14 августа 2017 года)</v>
          </cell>
          <cell r="F209" t="str">
            <v>975733,2                   (в ценах                          II квартала                     2017 года)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474"/>
  <sheetViews>
    <sheetView tabSelected="1" view="pageBreakPreview" topLeftCell="A215" zoomScale="73" zoomScaleNormal="73" zoomScaleSheetLayoutView="73" workbookViewId="0">
      <selection activeCell="S237" sqref="S237"/>
    </sheetView>
  </sheetViews>
  <sheetFormatPr defaultColWidth="9.140625" defaultRowHeight="15" x14ac:dyDescent="0.25"/>
  <cols>
    <col min="1" max="1" width="11.28515625" style="20" customWidth="1"/>
    <col min="2" max="2" width="33.7109375" style="40" customWidth="1"/>
    <col min="3" max="3" width="13.42578125" style="1" customWidth="1"/>
    <col min="4" max="4" width="11.140625" style="1" customWidth="1"/>
    <col min="5" max="5" width="28.85546875" style="24" customWidth="1"/>
    <col min="6" max="6" width="14.85546875" style="1" customWidth="1"/>
    <col min="7" max="7" width="21" style="1" customWidth="1"/>
    <col min="8" max="8" width="20.85546875" style="1" customWidth="1"/>
    <col min="9" max="9" width="12.28515625" style="1" customWidth="1"/>
    <col min="10" max="10" width="21.42578125" style="32" customWidth="1"/>
    <col min="11" max="11" width="24.28515625" style="1" customWidth="1"/>
    <col min="12" max="12" width="22.85546875" style="67" customWidth="1"/>
    <col min="13" max="13" width="19.140625" style="1" customWidth="1"/>
    <col min="14" max="14" width="12.5703125" style="1" customWidth="1"/>
    <col min="15" max="15" width="22" style="17" customWidth="1"/>
    <col min="16" max="16" width="22.28515625" style="1" customWidth="1"/>
    <col min="17" max="17" width="26.5703125" style="1" customWidth="1"/>
    <col min="18" max="18" width="24.7109375" style="1" customWidth="1"/>
    <col min="19" max="19" width="25.42578125" style="1" customWidth="1"/>
    <col min="20" max="20" width="24" style="1" customWidth="1"/>
    <col min="21" max="21" width="21.28515625" style="1" customWidth="1"/>
    <col min="22" max="22" width="24.140625" style="1" customWidth="1"/>
    <col min="23" max="23" width="23.7109375" style="1" customWidth="1"/>
    <col min="24" max="16384" width="9.140625" style="1"/>
  </cols>
  <sheetData>
    <row r="1" spans="1:35" ht="18.75" x14ac:dyDescent="0.25">
      <c r="A1" s="31"/>
      <c r="C1" s="32"/>
      <c r="D1" s="32"/>
      <c r="E1" s="33"/>
      <c r="F1" s="32"/>
      <c r="G1" s="32"/>
      <c r="H1" s="32"/>
      <c r="I1" s="32"/>
      <c r="K1" s="32"/>
      <c r="L1" s="52"/>
      <c r="M1" s="34"/>
      <c r="N1" s="34"/>
      <c r="O1" s="35" t="s">
        <v>0</v>
      </c>
    </row>
    <row r="2" spans="1:35" ht="18.75" x14ac:dyDescent="0.25">
      <c r="A2" s="46"/>
      <c r="B2" s="41"/>
      <c r="C2" s="46"/>
      <c r="D2" s="46"/>
      <c r="E2" s="46"/>
      <c r="F2" s="46"/>
      <c r="G2" s="46"/>
      <c r="H2" s="46"/>
      <c r="I2" s="46"/>
      <c r="J2" s="46"/>
      <c r="K2" s="46"/>
      <c r="L2" s="333" t="s">
        <v>1</v>
      </c>
      <c r="M2" s="334"/>
      <c r="N2" s="334"/>
      <c r="O2" s="33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8.75" x14ac:dyDescent="0.3">
      <c r="A3" s="46"/>
      <c r="B3" s="41"/>
      <c r="C3" s="46"/>
      <c r="D3" s="46"/>
      <c r="E3" s="46"/>
      <c r="F3" s="46"/>
      <c r="G3" s="46"/>
      <c r="H3" s="46"/>
      <c r="I3" s="46"/>
      <c r="J3" s="46"/>
      <c r="K3" s="46"/>
      <c r="L3" s="53"/>
      <c r="M3" s="335" t="s">
        <v>2</v>
      </c>
      <c r="N3" s="336"/>
      <c r="O3" s="336"/>
      <c r="P3" s="21"/>
      <c r="Q3" s="2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8.75" x14ac:dyDescent="0.3">
      <c r="A4" s="127"/>
      <c r="B4" s="48"/>
      <c r="C4" s="127"/>
      <c r="D4" s="127"/>
      <c r="E4" s="127"/>
      <c r="F4" s="127"/>
      <c r="G4" s="127"/>
      <c r="H4" s="127"/>
      <c r="I4" s="127"/>
      <c r="J4" s="127"/>
      <c r="K4" s="127"/>
      <c r="L4" s="54"/>
      <c r="M4" s="335" t="s">
        <v>3</v>
      </c>
      <c r="N4" s="337"/>
      <c r="O4" s="337"/>
      <c r="P4" s="21"/>
      <c r="Q4" s="2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8.75" x14ac:dyDescent="0.3">
      <c r="A5" s="127"/>
      <c r="B5" s="48"/>
      <c r="C5" s="127"/>
      <c r="D5" s="127"/>
      <c r="E5" s="127"/>
      <c r="F5" s="127"/>
      <c r="G5" s="127"/>
      <c r="H5" s="127"/>
      <c r="I5" s="127"/>
      <c r="J5" s="127"/>
      <c r="K5" s="127"/>
      <c r="L5" s="335" t="s">
        <v>4</v>
      </c>
      <c r="M5" s="338"/>
      <c r="N5" s="338"/>
      <c r="O5" s="338"/>
      <c r="P5" s="21"/>
      <c r="Q5" s="2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 x14ac:dyDescent="0.3">
      <c r="A6" s="127"/>
      <c r="B6" s="48"/>
      <c r="C6" s="127"/>
      <c r="D6" s="127"/>
      <c r="E6" s="127"/>
      <c r="F6" s="127"/>
      <c r="G6" s="127"/>
      <c r="H6" s="127"/>
      <c r="I6" s="127"/>
      <c r="J6" s="127"/>
      <c r="K6" s="127"/>
      <c r="L6" s="54"/>
      <c r="M6" s="335" t="s">
        <v>2</v>
      </c>
      <c r="N6" s="337"/>
      <c r="O6" s="337"/>
      <c r="P6" s="21"/>
      <c r="Q6" s="2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 x14ac:dyDescent="0.3">
      <c r="A7" s="127"/>
      <c r="B7" s="48"/>
      <c r="C7" s="127"/>
      <c r="D7" s="127"/>
      <c r="E7" s="127"/>
      <c r="F7" s="127"/>
      <c r="G7" s="127"/>
      <c r="H7" s="127"/>
      <c r="I7" s="127"/>
      <c r="J7" s="127"/>
      <c r="K7" s="127"/>
      <c r="L7" s="54"/>
      <c r="M7" s="335" t="s">
        <v>5</v>
      </c>
      <c r="N7" s="337"/>
      <c r="O7" s="337"/>
      <c r="P7" s="21"/>
      <c r="Q7" s="2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" customHeight="1" x14ac:dyDescent="0.3">
      <c r="A8" s="127"/>
      <c r="B8" s="48"/>
      <c r="C8" s="127"/>
      <c r="D8" s="127"/>
      <c r="E8" s="127"/>
      <c r="F8" s="127"/>
      <c r="G8" s="127"/>
      <c r="H8" s="127"/>
      <c r="I8" s="127"/>
      <c r="J8" s="127"/>
      <c r="K8" s="127"/>
      <c r="L8" s="54"/>
      <c r="M8" s="205"/>
      <c r="N8" s="206"/>
      <c r="O8" s="206"/>
      <c r="P8" s="21"/>
      <c r="Q8" s="21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8.75" hidden="1" x14ac:dyDescent="0.3">
      <c r="A9" s="127"/>
      <c r="B9" s="48"/>
      <c r="C9" s="127"/>
      <c r="D9" s="127"/>
      <c r="E9" s="127"/>
      <c r="F9" s="127"/>
      <c r="G9" s="127"/>
      <c r="H9" s="127"/>
      <c r="I9" s="127"/>
      <c r="J9" s="127"/>
      <c r="K9" s="127"/>
      <c r="L9" s="54"/>
      <c r="M9" s="205"/>
      <c r="N9" s="206"/>
      <c r="O9" s="206"/>
      <c r="P9" s="21"/>
      <c r="Q9" s="2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x14ac:dyDescent="0.25">
      <c r="A10" s="339" t="s">
        <v>6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21"/>
      <c r="Q10" s="2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x14ac:dyDescent="0.25">
      <c r="A11" s="339" t="s">
        <v>130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21"/>
      <c r="Q11" s="2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8.75" x14ac:dyDescent="0.25">
      <c r="A12" s="339" t="s">
        <v>7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21"/>
      <c r="Q12" s="2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3.5" customHeight="1" x14ac:dyDescent="0.25">
      <c r="A13" s="127"/>
      <c r="B13" s="48"/>
      <c r="C13" s="127"/>
      <c r="D13" s="127"/>
      <c r="E13" s="127"/>
      <c r="F13" s="127"/>
      <c r="G13" s="127"/>
      <c r="H13" s="127"/>
      <c r="I13" s="127"/>
      <c r="J13" s="127"/>
      <c r="K13" s="127"/>
      <c r="L13" s="54"/>
      <c r="M13" s="127"/>
      <c r="N13" s="127"/>
      <c r="O13" s="49"/>
      <c r="P13" s="21"/>
      <c r="Q13" s="2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89.25" customHeight="1" x14ac:dyDescent="0.25">
      <c r="A14" s="341" t="s">
        <v>8</v>
      </c>
      <c r="B14" s="247" t="s">
        <v>113</v>
      </c>
      <c r="C14" s="320" t="s">
        <v>9</v>
      </c>
      <c r="D14" s="320" t="s">
        <v>10</v>
      </c>
      <c r="E14" s="320" t="s">
        <v>66</v>
      </c>
      <c r="F14" s="343" t="s">
        <v>127</v>
      </c>
      <c r="G14" s="320" t="s">
        <v>12</v>
      </c>
      <c r="H14" s="320" t="s">
        <v>67</v>
      </c>
      <c r="I14" s="320" t="s">
        <v>290</v>
      </c>
      <c r="J14" s="341" t="s">
        <v>11</v>
      </c>
      <c r="K14" s="342"/>
      <c r="L14" s="342"/>
      <c r="M14" s="342"/>
      <c r="N14" s="342"/>
      <c r="O14" s="320" t="s">
        <v>299</v>
      </c>
      <c r="P14" s="21"/>
      <c r="Q14" s="37"/>
      <c r="R14" s="22"/>
      <c r="S14" s="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05.75" customHeight="1" x14ac:dyDescent="0.3">
      <c r="A15" s="342"/>
      <c r="B15" s="331"/>
      <c r="C15" s="345"/>
      <c r="D15" s="332"/>
      <c r="E15" s="332"/>
      <c r="F15" s="344"/>
      <c r="G15" s="332"/>
      <c r="H15" s="332"/>
      <c r="I15" s="332"/>
      <c r="J15" s="185" t="s">
        <v>13</v>
      </c>
      <c r="K15" s="185" t="s">
        <v>265</v>
      </c>
      <c r="L15" s="55" t="s">
        <v>14</v>
      </c>
      <c r="M15" s="185" t="s">
        <v>241</v>
      </c>
      <c r="N15" s="185" t="s">
        <v>15</v>
      </c>
      <c r="O15" s="332"/>
      <c r="P15" s="21"/>
      <c r="Q15" s="37"/>
      <c r="R15" s="101"/>
      <c r="S15" s="10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8.75" x14ac:dyDescent="0.25">
      <c r="A16" s="188">
        <v>1</v>
      </c>
      <c r="B16" s="148">
        <v>2</v>
      </c>
      <c r="C16" s="188">
        <v>3</v>
      </c>
      <c r="D16" s="188">
        <v>4</v>
      </c>
      <c r="E16" s="188">
        <v>5</v>
      </c>
      <c r="F16" s="188">
        <v>6</v>
      </c>
      <c r="G16" s="188">
        <v>7</v>
      </c>
      <c r="H16" s="188">
        <v>8</v>
      </c>
      <c r="I16" s="188">
        <v>9</v>
      </c>
      <c r="J16" s="188">
        <v>10</v>
      </c>
      <c r="K16" s="188">
        <v>11</v>
      </c>
      <c r="L16" s="154">
        <v>12</v>
      </c>
      <c r="M16" s="188">
        <v>13</v>
      </c>
      <c r="N16" s="188">
        <v>14</v>
      </c>
      <c r="O16" s="185">
        <v>15</v>
      </c>
      <c r="P16" s="21"/>
      <c r="Q16" s="23"/>
      <c r="R16" s="3"/>
      <c r="S16" s="30"/>
      <c r="T16" s="3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35.25" customHeight="1" x14ac:dyDescent="0.25">
      <c r="A17" s="241">
        <v>1</v>
      </c>
      <c r="B17" s="244" t="s">
        <v>326</v>
      </c>
      <c r="C17" s="247"/>
      <c r="D17" s="241"/>
      <c r="E17" s="247"/>
      <c r="F17" s="241"/>
      <c r="G17" s="247" t="s">
        <v>261</v>
      </c>
      <c r="H17" s="247" t="s">
        <v>262</v>
      </c>
      <c r="I17" s="171">
        <v>2022</v>
      </c>
      <c r="J17" s="131">
        <f>L17+K17</f>
        <v>8919757.6450299993</v>
      </c>
      <c r="K17" s="131">
        <f>K26+K46+K74+K84+K104+K115+K127+K146+K164+K184+K186+K188+K296+K179+K59</f>
        <v>3620253.9000000004</v>
      </c>
      <c r="L17" s="131">
        <f>L26+L46+L74+L84+L104+L115+L127+L146+L164+L184+L186+L188+L296+L179+L59</f>
        <v>5299503.7450299999</v>
      </c>
      <c r="M17" s="131"/>
      <c r="N17" s="131"/>
      <c r="O17" s="265"/>
      <c r="P17" s="105"/>
      <c r="Q17" s="106"/>
      <c r="R17" s="93"/>
      <c r="S17" s="45"/>
      <c r="T17" s="4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42.75" customHeight="1" x14ac:dyDescent="0.25">
      <c r="A18" s="242"/>
      <c r="B18" s="245"/>
      <c r="C18" s="248"/>
      <c r="D18" s="242"/>
      <c r="E18" s="248"/>
      <c r="F18" s="242"/>
      <c r="G18" s="248"/>
      <c r="H18" s="248"/>
      <c r="I18" s="185">
        <v>2023</v>
      </c>
      <c r="J18" s="196">
        <f>K18+L18+M18+N18</f>
        <v>4583717.3457200006</v>
      </c>
      <c r="K18" s="196">
        <f>K50+K60+K75+K105+K116+K128+K147+K165+K189+K200+K297</f>
        <v>1601943.2000000002</v>
      </c>
      <c r="L18" s="196">
        <f>L50+L60+L75+L105+L116+L128+L147+L165+L189+L297+L214+L87</f>
        <v>2981774.1457200004</v>
      </c>
      <c r="M18" s="196"/>
      <c r="N18" s="196"/>
      <c r="O18" s="323"/>
      <c r="P18" s="107"/>
      <c r="Q18" s="108"/>
      <c r="R18" s="36"/>
      <c r="S18" s="44"/>
      <c r="T18" s="47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43.5" customHeight="1" x14ac:dyDescent="0.25">
      <c r="A19" s="242"/>
      <c r="B19" s="245"/>
      <c r="C19" s="248"/>
      <c r="D19" s="242"/>
      <c r="E19" s="248"/>
      <c r="F19" s="242"/>
      <c r="G19" s="248"/>
      <c r="H19" s="248"/>
      <c r="I19" s="185">
        <v>2024</v>
      </c>
      <c r="J19" s="196">
        <f>K19+L19+M19+N19</f>
        <v>8044296.0056499997</v>
      </c>
      <c r="K19" s="196">
        <f>K32+K106+K117+K129+K148+K166+K190+K250+K298</f>
        <v>1257505.3</v>
      </c>
      <c r="L19" s="196">
        <f>L32+L63+L91+L106+L117+L129+L148+L166+L190+L200+L209+L215+L220+L250+L270+L274+L278+L282+L298</f>
        <v>6786790.7056499999</v>
      </c>
      <c r="M19" s="196"/>
      <c r="N19" s="196"/>
      <c r="O19" s="323"/>
      <c r="P19" s="107"/>
      <c r="Q19" s="109">
        <v>8659138.8868300002</v>
      </c>
      <c r="R19" s="55">
        <v>4607947.0787300002</v>
      </c>
      <c r="S19" s="55">
        <v>10842067.768881381</v>
      </c>
      <c r="T19" s="4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41.25" customHeight="1" x14ac:dyDescent="0.25">
      <c r="A20" s="242"/>
      <c r="B20" s="245"/>
      <c r="C20" s="248"/>
      <c r="D20" s="242"/>
      <c r="E20" s="248"/>
      <c r="F20" s="242"/>
      <c r="G20" s="248"/>
      <c r="H20" s="248"/>
      <c r="I20" s="185">
        <v>2025</v>
      </c>
      <c r="J20" s="196">
        <f>K20+L20+M20+N20</f>
        <v>4777970.9976700004</v>
      </c>
      <c r="K20" s="196">
        <f>K33+K92+K149+K167+K201+K207+K210+K221+K224+K226+K238+K251+K299+K130</f>
        <v>857867.2</v>
      </c>
      <c r="L20" s="196">
        <f>L33+L92+L130+L149+L167+L201+L207+L210+L221+L251+L271+L275+L279+L283+L299</f>
        <v>3920103.7976700002</v>
      </c>
      <c r="M20" s="196"/>
      <c r="N20" s="196"/>
      <c r="O20" s="323"/>
      <c r="P20" s="39"/>
      <c r="Q20" s="44"/>
      <c r="R20" s="44"/>
      <c r="S20" s="36"/>
      <c r="T20" s="3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40.5" customHeight="1" x14ac:dyDescent="0.25">
      <c r="A21" s="242"/>
      <c r="B21" s="245"/>
      <c r="C21" s="248"/>
      <c r="D21" s="242"/>
      <c r="E21" s="248"/>
      <c r="F21" s="242"/>
      <c r="G21" s="248"/>
      <c r="H21" s="248"/>
      <c r="I21" s="171">
        <v>2026</v>
      </c>
      <c r="J21" s="131">
        <f t="shared" ref="J21:J22" si="0">K21+L21+M21+N21</f>
        <v>10842067.768881381</v>
      </c>
      <c r="K21" s="131">
        <f>K27+K34++K96++K131+K150+K168+K202+K227+K239+K252+K260+K300</f>
        <v>3811717.4999999995</v>
      </c>
      <c r="L21" s="131">
        <f>L27+L34++L96+L131+L150+L168+L227+L239+L252+L260++L284+L300+L202</f>
        <v>7030350.2688813806</v>
      </c>
      <c r="M21" s="131"/>
      <c r="N21" s="131"/>
      <c r="O21" s="323"/>
      <c r="P21" s="39"/>
      <c r="Q21" s="36">
        <v>6786790.7203399995</v>
      </c>
      <c r="R21" s="36">
        <f>L19-Q21</f>
        <v>-1.4689999632537365E-2</v>
      </c>
      <c r="S21" s="36"/>
      <c r="T21" s="36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39.75" customHeight="1" x14ac:dyDescent="0.25">
      <c r="A22" s="242"/>
      <c r="B22" s="245"/>
      <c r="C22" s="248"/>
      <c r="D22" s="242"/>
      <c r="E22" s="248"/>
      <c r="F22" s="242"/>
      <c r="G22" s="248"/>
      <c r="H22" s="248"/>
      <c r="I22" s="171">
        <v>2027</v>
      </c>
      <c r="J22" s="131">
        <f t="shared" si="0"/>
        <v>1396567</v>
      </c>
      <c r="K22" s="131"/>
      <c r="L22" s="131">
        <f>L42+L132+L151+L228+L240+L253+L261+L309+L288</f>
        <v>1396567</v>
      </c>
      <c r="M22" s="131"/>
      <c r="N22" s="131"/>
      <c r="O22" s="323"/>
      <c r="P22" s="39"/>
      <c r="Q22" s="36">
        <v>3920103.7976699998</v>
      </c>
      <c r="R22" s="36"/>
      <c r="S22" s="36"/>
      <c r="T22" s="36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43.5" customHeight="1" x14ac:dyDescent="0.25">
      <c r="A23" s="242"/>
      <c r="B23" s="245"/>
      <c r="C23" s="248"/>
      <c r="D23" s="242"/>
      <c r="E23" s="248"/>
      <c r="F23" s="242"/>
      <c r="G23" s="248"/>
      <c r="H23" s="248"/>
      <c r="I23" s="171">
        <v>2028</v>
      </c>
      <c r="J23" s="131">
        <f>L23+K23</f>
        <v>700000</v>
      </c>
      <c r="K23" s="131"/>
      <c r="L23" s="131">
        <f>L36+L229+L241+L254+L262+L310+L289</f>
        <v>700000</v>
      </c>
      <c r="M23" s="131"/>
      <c r="N23" s="131"/>
      <c r="O23" s="323"/>
      <c r="P23" s="39"/>
      <c r="Q23" s="36">
        <v>7030350.2688813806</v>
      </c>
      <c r="R23" s="36">
        <f>Q23-L21</f>
        <v>0</v>
      </c>
      <c r="S23" s="36"/>
      <c r="T23" s="36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41.25" customHeight="1" x14ac:dyDescent="0.25">
      <c r="A24" s="242"/>
      <c r="B24" s="245"/>
      <c r="C24" s="248"/>
      <c r="D24" s="242"/>
      <c r="E24" s="248"/>
      <c r="F24" s="242"/>
      <c r="G24" s="248"/>
      <c r="H24" s="248"/>
      <c r="I24" s="171">
        <v>2029</v>
      </c>
      <c r="J24" s="131">
        <f t="shared" ref="J24:J25" si="1">L24+K24</f>
        <v>700000</v>
      </c>
      <c r="K24" s="131"/>
      <c r="L24" s="131">
        <f>L37+L230+L242+L263+L311+L294</f>
        <v>700000</v>
      </c>
      <c r="M24" s="131"/>
      <c r="N24" s="131"/>
      <c r="O24" s="323"/>
      <c r="P24" s="39"/>
      <c r="Q24" s="36"/>
      <c r="R24" s="36"/>
      <c r="S24" s="36"/>
      <c r="T24" s="36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46.5" customHeight="1" x14ac:dyDescent="0.25">
      <c r="A25" s="243"/>
      <c r="B25" s="246"/>
      <c r="C25" s="249"/>
      <c r="D25" s="243"/>
      <c r="E25" s="249"/>
      <c r="F25" s="243"/>
      <c r="G25" s="249"/>
      <c r="H25" s="249"/>
      <c r="I25" s="171">
        <v>2030</v>
      </c>
      <c r="J25" s="131">
        <f t="shared" si="1"/>
        <v>700000</v>
      </c>
      <c r="K25" s="131"/>
      <c r="L25" s="131">
        <f>L38+L231+L243+L264+L312+L295</f>
        <v>700000</v>
      </c>
      <c r="M25" s="131"/>
      <c r="N25" s="131"/>
      <c r="O25" s="266"/>
      <c r="P25" s="39"/>
      <c r="Q25" s="36"/>
      <c r="R25" s="36"/>
      <c r="S25" s="36"/>
      <c r="T25" s="36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59.25" customHeight="1" x14ac:dyDescent="0.25">
      <c r="A26" s="241" t="s">
        <v>16</v>
      </c>
      <c r="B26" s="329" t="s">
        <v>327</v>
      </c>
      <c r="C26" s="265">
        <v>5</v>
      </c>
      <c r="D26" s="241" t="s">
        <v>266</v>
      </c>
      <c r="E26" s="247" t="s">
        <v>17</v>
      </c>
      <c r="F26" s="241" t="s">
        <v>237</v>
      </c>
      <c r="G26" s="247" t="s">
        <v>262</v>
      </c>
      <c r="H26" s="241" t="s">
        <v>262</v>
      </c>
      <c r="I26" s="171">
        <v>2022</v>
      </c>
      <c r="J26" s="131">
        <f t="shared" ref="J26" si="2">K26+L26+M26+N26</f>
        <v>27975.679000000004</v>
      </c>
      <c r="K26" s="131"/>
      <c r="L26" s="131">
        <f>L29+L28</f>
        <v>27975.679000000004</v>
      </c>
      <c r="M26" s="131"/>
      <c r="N26" s="131"/>
      <c r="O26" s="264">
        <v>49023.8</v>
      </c>
      <c r="P26" s="60"/>
      <c r="Q26" s="36"/>
      <c r="R26" s="110"/>
      <c r="S26" s="59"/>
      <c r="T26" s="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54" customHeight="1" x14ac:dyDescent="0.25">
      <c r="A27" s="243"/>
      <c r="B27" s="330"/>
      <c r="C27" s="266"/>
      <c r="D27" s="243"/>
      <c r="E27" s="249"/>
      <c r="F27" s="243"/>
      <c r="G27" s="249"/>
      <c r="H27" s="243"/>
      <c r="I27" s="185">
        <v>2026</v>
      </c>
      <c r="J27" s="196">
        <f>L27+K27</f>
        <v>348754.88565401756</v>
      </c>
      <c r="K27" s="196">
        <v>149964.6</v>
      </c>
      <c r="L27" s="196">
        <v>198790.28565401753</v>
      </c>
      <c r="M27" s="196"/>
      <c r="N27" s="196"/>
      <c r="O27" s="264"/>
      <c r="P27" s="60"/>
      <c r="Q27" s="60"/>
      <c r="R27" s="60"/>
      <c r="S27" s="57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25.5" customHeight="1" x14ac:dyDescent="0.25">
      <c r="A28" s="220" t="s">
        <v>188</v>
      </c>
      <c r="B28" s="226" t="s">
        <v>135</v>
      </c>
      <c r="C28" s="227"/>
      <c r="D28" s="227"/>
      <c r="E28" s="227"/>
      <c r="F28" s="227"/>
      <c r="G28" s="227"/>
      <c r="H28" s="228"/>
      <c r="I28" s="185">
        <v>2022</v>
      </c>
      <c r="J28" s="196">
        <f>K28+L28+M28+N28</f>
        <v>27975.679000000004</v>
      </c>
      <c r="K28" s="196"/>
      <c r="L28" s="196">
        <v>27975.679000000004</v>
      </c>
      <c r="M28" s="196"/>
      <c r="N28" s="196"/>
      <c r="O28" s="264"/>
      <c r="P28" s="60"/>
      <c r="Q28" s="60"/>
      <c r="R28" s="60"/>
      <c r="S28" s="5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24.75" hidden="1" customHeight="1" x14ac:dyDescent="0.25">
      <c r="A29" s="221"/>
      <c r="B29" s="253"/>
      <c r="C29" s="254"/>
      <c r="D29" s="254"/>
      <c r="E29" s="254"/>
      <c r="F29" s="254"/>
      <c r="G29" s="254"/>
      <c r="H29" s="255"/>
      <c r="I29" s="171">
        <v>2022</v>
      </c>
      <c r="J29" s="131"/>
      <c r="K29" s="131"/>
      <c r="L29" s="131"/>
      <c r="M29" s="196"/>
      <c r="N29" s="196"/>
      <c r="O29" s="264"/>
      <c r="P29" s="60"/>
      <c r="Q29" s="60"/>
      <c r="R29" s="60"/>
      <c r="S29" s="57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24.75" hidden="1" customHeight="1" x14ac:dyDescent="0.25">
      <c r="A30" s="222"/>
      <c r="B30" s="229"/>
      <c r="C30" s="230"/>
      <c r="D30" s="230"/>
      <c r="E30" s="230"/>
      <c r="F30" s="230"/>
      <c r="G30" s="230"/>
      <c r="H30" s="231"/>
      <c r="I30" s="171">
        <v>2024</v>
      </c>
      <c r="J30" s="131"/>
      <c r="K30" s="131"/>
      <c r="L30" s="131"/>
      <c r="M30" s="196"/>
      <c r="N30" s="196"/>
      <c r="O30" s="264"/>
      <c r="P30" s="60"/>
      <c r="Q30" s="60"/>
      <c r="R30" s="60"/>
      <c r="S30" s="57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24.75" customHeight="1" x14ac:dyDescent="0.25">
      <c r="A31" s="202" t="s">
        <v>69</v>
      </c>
      <c r="B31" s="284" t="s">
        <v>70</v>
      </c>
      <c r="C31" s="284"/>
      <c r="D31" s="284"/>
      <c r="E31" s="284"/>
      <c r="F31" s="284"/>
      <c r="G31" s="284"/>
      <c r="H31" s="284"/>
      <c r="I31" s="171">
        <v>2026</v>
      </c>
      <c r="J31" s="131">
        <f>L31+K31</f>
        <v>348754.88565401756</v>
      </c>
      <c r="K31" s="131">
        <f>K27</f>
        <v>149964.6</v>
      </c>
      <c r="L31" s="131">
        <f>L27</f>
        <v>198790.28565401753</v>
      </c>
      <c r="M31" s="196"/>
      <c r="N31" s="196"/>
      <c r="O31" s="264"/>
      <c r="P31" s="60"/>
      <c r="Q31" s="60"/>
      <c r="R31" s="60"/>
      <c r="S31" s="57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26.25" customHeight="1" x14ac:dyDescent="0.25">
      <c r="A32" s="241" t="s">
        <v>18</v>
      </c>
      <c r="B32" s="244" t="s">
        <v>174</v>
      </c>
      <c r="C32" s="377">
        <v>2.2999999999999998</v>
      </c>
      <c r="D32" s="241" t="s">
        <v>289</v>
      </c>
      <c r="E32" s="247" t="s">
        <v>17</v>
      </c>
      <c r="F32" s="374" t="s">
        <v>284</v>
      </c>
      <c r="G32" s="247" t="s">
        <v>262</v>
      </c>
      <c r="H32" s="241" t="s">
        <v>262</v>
      </c>
      <c r="I32" s="185">
        <v>2024</v>
      </c>
      <c r="J32" s="196">
        <f>L32+K32</f>
        <v>5000</v>
      </c>
      <c r="K32" s="196"/>
      <c r="L32" s="196">
        <f t="shared" ref="L32:L38" si="3">L39</f>
        <v>5000</v>
      </c>
      <c r="M32" s="196"/>
      <c r="N32" s="196"/>
      <c r="O32" s="383">
        <v>58756.1</v>
      </c>
      <c r="P32" s="60"/>
      <c r="Q32" s="60"/>
      <c r="R32" s="60"/>
      <c r="S32" s="5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26.25" customHeight="1" x14ac:dyDescent="0.25">
      <c r="A33" s="242"/>
      <c r="B33" s="245"/>
      <c r="C33" s="378"/>
      <c r="D33" s="242"/>
      <c r="E33" s="248"/>
      <c r="F33" s="375"/>
      <c r="G33" s="248"/>
      <c r="H33" s="242"/>
      <c r="I33" s="185">
        <v>2025</v>
      </c>
      <c r="J33" s="196">
        <f>L33+K33</f>
        <v>30000</v>
      </c>
      <c r="K33" s="196"/>
      <c r="L33" s="196">
        <f t="shared" si="3"/>
        <v>30000</v>
      </c>
      <c r="M33" s="196"/>
      <c r="N33" s="196"/>
      <c r="O33" s="384"/>
      <c r="P33" s="60"/>
      <c r="Q33" s="60"/>
      <c r="R33" s="60"/>
      <c r="S33" s="57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22.5" customHeight="1" x14ac:dyDescent="0.25">
      <c r="A34" s="242"/>
      <c r="B34" s="245"/>
      <c r="C34" s="378"/>
      <c r="D34" s="242"/>
      <c r="E34" s="248"/>
      <c r="F34" s="375"/>
      <c r="G34" s="248"/>
      <c r="H34" s="242"/>
      <c r="I34" s="185">
        <v>2026</v>
      </c>
      <c r="J34" s="189">
        <f>M34+L34+K34</f>
        <v>2079414.1975699998</v>
      </c>
      <c r="K34" s="189">
        <f>K41</f>
        <v>894148.1</v>
      </c>
      <c r="L34" s="189">
        <f t="shared" si="3"/>
        <v>1185266.09757</v>
      </c>
      <c r="M34" s="196"/>
      <c r="N34" s="196"/>
      <c r="O34" s="384"/>
      <c r="P34" s="60"/>
      <c r="Q34" s="60"/>
      <c r="R34" s="60"/>
      <c r="S34" s="5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22.5" customHeight="1" x14ac:dyDescent="0.25">
      <c r="A35" s="242"/>
      <c r="B35" s="245"/>
      <c r="C35" s="378"/>
      <c r="D35" s="242"/>
      <c r="E35" s="248"/>
      <c r="F35" s="375"/>
      <c r="G35" s="248"/>
      <c r="H35" s="242"/>
      <c r="I35" s="185">
        <v>2027</v>
      </c>
      <c r="J35" s="196">
        <f t="shared" ref="J35:J38" si="4">M35+L35+K35</f>
        <v>50963.6</v>
      </c>
      <c r="K35" s="196"/>
      <c r="L35" s="196">
        <f t="shared" si="3"/>
        <v>50963.6</v>
      </c>
      <c r="M35" s="196"/>
      <c r="N35" s="196"/>
      <c r="O35" s="384"/>
      <c r="P35" s="60"/>
      <c r="Q35" s="60"/>
      <c r="R35" s="60"/>
      <c r="S35" s="5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21" customHeight="1" x14ac:dyDescent="0.25">
      <c r="A36" s="242"/>
      <c r="B36" s="245"/>
      <c r="C36" s="378"/>
      <c r="D36" s="242"/>
      <c r="E36" s="248"/>
      <c r="F36" s="375"/>
      <c r="G36" s="248"/>
      <c r="H36" s="242"/>
      <c r="I36" s="185">
        <v>2028</v>
      </c>
      <c r="J36" s="196">
        <f t="shared" si="4"/>
        <v>236340.5</v>
      </c>
      <c r="K36" s="196"/>
      <c r="L36" s="196">
        <f t="shared" si="3"/>
        <v>236340.5</v>
      </c>
      <c r="M36" s="196"/>
      <c r="N36" s="196"/>
      <c r="O36" s="384"/>
      <c r="P36" s="60"/>
      <c r="Q36" s="60"/>
      <c r="R36" s="60"/>
      <c r="S36" s="5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22.5" customHeight="1" x14ac:dyDescent="0.25">
      <c r="A37" s="242"/>
      <c r="B37" s="245"/>
      <c r="C37" s="378"/>
      <c r="D37" s="242"/>
      <c r="E37" s="248"/>
      <c r="F37" s="375"/>
      <c r="G37" s="248"/>
      <c r="H37" s="242"/>
      <c r="I37" s="185">
        <v>2029</v>
      </c>
      <c r="J37" s="196">
        <f t="shared" si="4"/>
        <v>350000</v>
      </c>
      <c r="K37" s="196"/>
      <c r="L37" s="196">
        <f t="shared" si="3"/>
        <v>350000</v>
      </c>
      <c r="M37" s="196"/>
      <c r="N37" s="196"/>
      <c r="O37" s="384"/>
      <c r="P37" s="60"/>
      <c r="Q37" s="60"/>
      <c r="R37" s="60"/>
      <c r="S37" s="57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24.75" customHeight="1" x14ac:dyDescent="0.25">
      <c r="A38" s="243"/>
      <c r="B38" s="246"/>
      <c r="C38" s="379"/>
      <c r="D38" s="243"/>
      <c r="E38" s="249"/>
      <c r="F38" s="376"/>
      <c r="G38" s="249"/>
      <c r="H38" s="243"/>
      <c r="I38" s="185">
        <v>2030</v>
      </c>
      <c r="J38" s="196">
        <f t="shared" si="4"/>
        <v>348281.7</v>
      </c>
      <c r="K38" s="196"/>
      <c r="L38" s="196">
        <f t="shared" si="3"/>
        <v>348281.7</v>
      </c>
      <c r="M38" s="196"/>
      <c r="N38" s="196"/>
      <c r="O38" s="384"/>
      <c r="P38" s="60"/>
      <c r="Q38" s="60"/>
      <c r="R38" s="60"/>
      <c r="S38" s="5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24.75" customHeight="1" x14ac:dyDescent="0.25">
      <c r="A39" s="247" t="s">
        <v>115</v>
      </c>
      <c r="B39" s="270" t="s">
        <v>70</v>
      </c>
      <c r="C39" s="271"/>
      <c r="D39" s="271"/>
      <c r="E39" s="271"/>
      <c r="F39" s="271"/>
      <c r="G39" s="271"/>
      <c r="H39" s="272"/>
      <c r="I39" s="185">
        <v>2024</v>
      </c>
      <c r="J39" s="196">
        <f>L39</f>
        <v>5000</v>
      </c>
      <c r="K39" s="196"/>
      <c r="L39" s="196">
        <v>5000</v>
      </c>
      <c r="M39" s="196"/>
      <c r="N39" s="196"/>
      <c r="O39" s="384"/>
      <c r="P39" s="60"/>
      <c r="Q39" s="60"/>
      <c r="R39" s="60"/>
      <c r="S39" s="5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24.75" customHeight="1" x14ac:dyDescent="0.25">
      <c r="A40" s="248"/>
      <c r="B40" s="273"/>
      <c r="C40" s="274"/>
      <c r="D40" s="274"/>
      <c r="E40" s="274"/>
      <c r="F40" s="274"/>
      <c r="G40" s="274"/>
      <c r="H40" s="275"/>
      <c r="I40" s="171">
        <v>2025</v>
      </c>
      <c r="J40" s="131">
        <f>L40+K40</f>
        <v>30000</v>
      </c>
      <c r="K40" s="131"/>
      <c r="L40" s="131">
        <v>30000</v>
      </c>
      <c r="M40" s="131"/>
      <c r="N40" s="131"/>
      <c r="O40" s="384"/>
      <c r="P40" s="60"/>
      <c r="Q40" s="60"/>
      <c r="R40" s="60"/>
      <c r="S40" s="5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26.25" customHeight="1" x14ac:dyDescent="0.25">
      <c r="A41" s="248"/>
      <c r="B41" s="273"/>
      <c r="C41" s="274"/>
      <c r="D41" s="274"/>
      <c r="E41" s="274"/>
      <c r="F41" s="274"/>
      <c r="G41" s="274"/>
      <c r="H41" s="275"/>
      <c r="I41" s="171">
        <v>2026</v>
      </c>
      <c r="J41" s="131">
        <f>M41+L41+K41</f>
        <v>2079414.1975699998</v>
      </c>
      <c r="K41" s="131">
        <v>894148.1</v>
      </c>
      <c r="L41" s="131">
        <v>1185266.09757</v>
      </c>
      <c r="M41" s="131"/>
      <c r="N41" s="131"/>
      <c r="O41" s="384"/>
      <c r="P41" s="60"/>
      <c r="Q41" s="60"/>
      <c r="R41" s="60"/>
      <c r="S41" s="5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27" customHeight="1" x14ac:dyDescent="0.25">
      <c r="A42" s="248"/>
      <c r="B42" s="273"/>
      <c r="C42" s="274"/>
      <c r="D42" s="274"/>
      <c r="E42" s="274"/>
      <c r="F42" s="274"/>
      <c r="G42" s="274"/>
      <c r="H42" s="275"/>
      <c r="I42" s="171">
        <v>2027</v>
      </c>
      <c r="J42" s="131">
        <f>L42</f>
        <v>50963.6</v>
      </c>
      <c r="K42" s="131"/>
      <c r="L42" s="131">
        <v>50963.6</v>
      </c>
      <c r="M42" s="131"/>
      <c r="N42" s="131"/>
      <c r="O42" s="384"/>
      <c r="P42" s="60"/>
      <c r="Q42" s="60"/>
      <c r="R42" s="60"/>
      <c r="S42" s="57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24.75" customHeight="1" x14ac:dyDescent="0.25">
      <c r="A43" s="248"/>
      <c r="B43" s="273"/>
      <c r="C43" s="274"/>
      <c r="D43" s="274"/>
      <c r="E43" s="274"/>
      <c r="F43" s="274"/>
      <c r="G43" s="274"/>
      <c r="H43" s="275"/>
      <c r="I43" s="171">
        <v>2028</v>
      </c>
      <c r="J43" s="131">
        <f t="shared" ref="J43:J45" si="5">L43</f>
        <v>236340.5</v>
      </c>
      <c r="K43" s="131"/>
      <c r="L43" s="131">
        <v>236340.5</v>
      </c>
      <c r="M43" s="131"/>
      <c r="N43" s="131"/>
      <c r="O43" s="384"/>
      <c r="P43" s="60"/>
      <c r="Q43" s="60"/>
      <c r="R43" s="60"/>
      <c r="S43" s="57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23.25" customHeight="1" x14ac:dyDescent="0.25">
      <c r="A44" s="248"/>
      <c r="B44" s="273"/>
      <c r="C44" s="274"/>
      <c r="D44" s="274"/>
      <c r="E44" s="274"/>
      <c r="F44" s="274"/>
      <c r="G44" s="274"/>
      <c r="H44" s="275"/>
      <c r="I44" s="171">
        <v>2029</v>
      </c>
      <c r="J44" s="131">
        <f t="shared" si="5"/>
        <v>350000</v>
      </c>
      <c r="K44" s="131"/>
      <c r="L44" s="131">
        <v>350000</v>
      </c>
      <c r="M44" s="131"/>
      <c r="N44" s="131"/>
      <c r="O44" s="384"/>
      <c r="P44" s="60"/>
      <c r="Q44" s="60"/>
      <c r="R44" s="60"/>
      <c r="S44" s="5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27" customHeight="1" x14ac:dyDescent="0.25">
      <c r="A45" s="249"/>
      <c r="B45" s="276"/>
      <c r="C45" s="277"/>
      <c r="D45" s="277"/>
      <c r="E45" s="277"/>
      <c r="F45" s="277"/>
      <c r="G45" s="277"/>
      <c r="H45" s="278"/>
      <c r="I45" s="171">
        <v>2030</v>
      </c>
      <c r="J45" s="131">
        <f t="shared" si="5"/>
        <v>348281.7</v>
      </c>
      <c r="K45" s="131"/>
      <c r="L45" s="131">
        <v>348281.7</v>
      </c>
      <c r="M45" s="131"/>
      <c r="N45" s="131"/>
      <c r="O45" s="385"/>
      <c r="P45" s="60"/>
      <c r="Q45" s="60"/>
      <c r="R45" s="60"/>
      <c r="S45" s="57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21" customHeight="1" x14ac:dyDescent="0.25">
      <c r="A46" s="318" t="s">
        <v>19</v>
      </c>
      <c r="B46" s="319" t="s">
        <v>328</v>
      </c>
      <c r="C46" s="247" t="s">
        <v>132</v>
      </c>
      <c r="D46" s="318" t="s">
        <v>258</v>
      </c>
      <c r="E46" s="320" t="s">
        <v>250</v>
      </c>
      <c r="F46" s="318" t="s">
        <v>152</v>
      </c>
      <c r="G46" s="220" t="s">
        <v>262</v>
      </c>
      <c r="H46" s="220" t="s">
        <v>262</v>
      </c>
      <c r="I46" s="247">
        <v>2022</v>
      </c>
      <c r="J46" s="265">
        <f>K46+L46+M49+N49</f>
        <v>1551260.95771</v>
      </c>
      <c r="K46" s="265">
        <f>K55+K53</f>
        <v>1281881</v>
      </c>
      <c r="L46" s="265">
        <f>L53+L55</f>
        <v>269379.95771000005</v>
      </c>
      <c r="M46" s="265"/>
      <c r="N46" s="265"/>
      <c r="O46" s="207">
        <v>4574478.0199999996</v>
      </c>
      <c r="P46" s="60"/>
      <c r="Q46" s="60"/>
      <c r="R46" s="60"/>
      <c r="S46" s="57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0.75" customHeight="1" x14ac:dyDescent="0.25">
      <c r="A47" s="318"/>
      <c r="B47" s="319"/>
      <c r="C47" s="248"/>
      <c r="D47" s="318"/>
      <c r="E47" s="320"/>
      <c r="F47" s="318"/>
      <c r="G47" s="221"/>
      <c r="H47" s="221"/>
      <c r="I47" s="248"/>
      <c r="J47" s="323"/>
      <c r="K47" s="323"/>
      <c r="L47" s="323"/>
      <c r="M47" s="323"/>
      <c r="N47" s="323"/>
      <c r="O47" s="213"/>
      <c r="P47" s="60"/>
      <c r="Q47" s="60"/>
      <c r="R47" s="60"/>
      <c r="S47" s="57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0.75" customHeight="1" x14ac:dyDescent="0.25">
      <c r="A48" s="318"/>
      <c r="B48" s="319"/>
      <c r="C48" s="248"/>
      <c r="D48" s="318"/>
      <c r="E48" s="320"/>
      <c r="F48" s="318"/>
      <c r="G48" s="221"/>
      <c r="H48" s="221"/>
      <c r="I48" s="248"/>
      <c r="J48" s="323"/>
      <c r="K48" s="323"/>
      <c r="L48" s="323"/>
      <c r="M48" s="323"/>
      <c r="N48" s="323"/>
      <c r="O48" s="213"/>
      <c r="P48" s="60"/>
      <c r="Q48" s="60"/>
      <c r="R48" s="60"/>
      <c r="S48" s="57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52" ht="35.25" customHeight="1" x14ac:dyDescent="0.25">
      <c r="A49" s="318"/>
      <c r="B49" s="319"/>
      <c r="C49" s="248"/>
      <c r="D49" s="318"/>
      <c r="E49" s="320"/>
      <c r="F49" s="318"/>
      <c r="G49" s="221"/>
      <c r="H49" s="221"/>
      <c r="I49" s="249"/>
      <c r="J49" s="266"/>
      <c r="K49" s="266"/>
      <c r="L49" s="266"/>
      <c r="M49" s="266"/>
      <c r="N49" s="266"/>
      <c r="O49" s="213"/>
      <c r="P49" s="60"/>
      <c r="Q49" s="60"/>
      <c r="R49" s="60"/>
      <c r="S49" s="57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52" ht="52.5" customHeight="1" x14ac:dyDescent="0.25">
      <c r="A50" s="318"/>
      <c r="B50" s="319"/>
      <c r="C50" s="248"/>
      <c r="D50" s="318"/>
      <c r="E50" s="320"/>
      <c r="F50" s="318"/>
      <c r="G50" s="221"/>
      <c r="H50" s="221"/>
      <c r="I50" s="185">
        <v>2023</v>
      </c>
      <c r="J50" s="196">
        <f t="shared" ref="J50:J62" si="6">K50+L50+M50+N50</f>
        <v>369142.22850999993</v>
      </c>
      <c r="K50" s="196">
        <v>256504.59125</v>
      </c>
      <c r="L50" s="196">
        <f>L54+L56</f>
        <v>112637.63725999996</v>
      </c>
      <c r="M50" s="196"/>
      <c r="N50" s="196"/>
      <c r="O50" s="213"/>
      <c r="P50" s="111"/>
      <c r="Q50" s="112"/>
      <c r="R50" s="60"/>
      <c r="S50" s="57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52" ht="20.25" hidden="1" customHeight="1" x14ac:dyDescent="0.25">
      <c r="A51" s="318"/>
      <c r="B51" s="319"/>
      <c r="C51" s="248"/>
      <c r="D51" s="318"/>
      <c r="E51" s="320"/>
      <c r="F51" s="318"/>
      <c r="G51" s="221"/>
      <c r="H51" s="221"/>
      <c r="I51" s="185">
        <v>2026</v>
      </c>
      <c r="J51" s="196"/>
      <c r="K51" s="196"/>
      <c r="L51" s="196"/>
      <c r="M51" s="196"/>
      <c r="N51" s="196"/>
      <c r="O51" s="213"/>
      <c r="P51" s="60"/>
      <c r="Q51" s="60"/>
      <c r="R51" s="60"/>
      <c r="S51" s="57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52" ht="18.75" hidden="1" customHeight="1" x14ac:dyDescent="0.25">
      <c r="A52" s="318"/>
      <c r="B52" s="319"/>
      <c r="C52" s="249"/>
      <c r="D52" s="318"/>
      <c r="E52" s="320"/>
      <c r="F52" s="318"/>
      <c r="G52" s="222"/>
      <c r="H52" s="222"/>
      <c r="I52" s="185">
        <v>2027</v>
      </c>
      <c r="J52" s="196"/>
      <c r="K52" s="196"/>
      <c r="L52" s="196"/>
      <c r="M52" s="196"/>
      <c r="N52" s="196"/>
      <c r="O52" s="213"/>
      <c r="P52" s="60"/>
      <c r="Q52" s="60"/>
      <c r="R52" s="60"/>
      <c r="S52" s="57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52" ht="18.75" customHeight="1" x14ac:dyDescent="0.25">
      <c r="A53" s="318" t="s">
        <v>267</v>
      </c>
      <c r="B53" s="328" t="s">
        <v>71</v>
      </c>
      <c r="C53" s="328"/>
      <c r="D53" s="328"/>
      <c r="E53" s="328"/>
      <c r="F53" s="328"/>
      <c r="G53" s="328"/>
      <c r="H53" s="328"/>
      <c r="I53" s="185">
        <v>2022</v>
      </c>
      <c r="J53" s="196">
        <f t="shared" si="6"/>
        <v>16716.557710000001</v>
      </c>
      <c r="K53" s="196"/>
      <c r="L53" s="196">
        <v>16716.557710000001</v>
      </c>
      <c r="M53" s="196"/>
      <c r="N53" s="196"/>
      <c r="O53" s="213"/>
      <c r="P53" s="111"/>
      <c r="Q53" s="372"/>
      <c r="R53" s="372"/>
      <c r="S53" s="57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52" ht="18" customHeight="1" x14ac:dyDescent="0.25">
      <c r="A54" s="318"/>
      <c r="B54" s="328"/>
      <c r="C54" s="328"/>
      <c r="D54" s="328"/>
      <c r="E54" s="328"/>
      <c r="F54" s="328"/>
      <c r="G54" s="328"/>
      <c r="H54" s="328"/>
      <c r="I54" s="185">
        <v>2023</v>
      </c>
      <c r="J54" s="196">
        <f>L54</f>
        <v>5120.7039000000004</v>
      </c>
      <c r="K54" s="196"/>
      <c r="L54" s="196">
        <v>5120.7039000000004</v>
      </c>
      <c r="M54" s="196"/>
      <c r="N54" s="196"/>
      <c r="O54" s="213"/>
      <c r="P54" s="113"/>
      <c r="Q54" s="60"/>
      <c r="R54" s="60"/>
      <c r="S54" s="57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52" ht="18.75" customHeight="1" x14ac:dyDescent="0.25">
      <c r="A55" s="314" t="s">
        <v>268</v>
      </c>
      <c r="B55" s="279" t="s">
        <v>70</v>
      </c>
      <c r="C55" s="279"/>
      <c r="D55" s="279"/>
      <c r="E55" s="279"/>
      <c r="F55" s="279"/>
      <c r="G55" s="279"/>
      <c r="H55" s="279"/>
      <c r="I55" s="185">
        <v>2022</v>
      </c>
      <c r="J55" s="196">
        <f t="shared" si="6"/>
        <v>1534544.4</v>
      </c>
      <c r="K55" s="196">
        <v>1281881</v>
      </c>
      <c r="L55" s="196">
        <v>252663.40000000002</v>
      </c>
      <c r="M55" s="196"/>
      <c r="N55" s="196"/>
      <c r="O55" s="213"/>
      <c r="P55" s="114"/>
      <c r="Q55" s="60"/>
      <c r="R55" s="60"/>
      <c r="S55" s="57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52" ht="19.5" customHeight="1" x14ac:dyDescent="0.25">
      <c r="A56" s="314"/>
      <c r="B56" s="279"/>
      <c r="C56" s="279"/>
      <c r="D56" s="279"/>
      <c r="E56" s="279"/>
      <c r="F56" s="279"/>
      <c r="G56" s="279"/>
      <c r="H56" s="279"/>
      <c r="I56" s="185">
        <v>2023</v>
      </c>
      <c r="J56" s="196">
        <f t="shared" si="6"/>
        <v>364021.52460999996</v>
      </c>
      <c r="K56" s="196">
        <v>256504.59125</v>
      </c>
      <c r="L56" s="196">
        <v>107516.93335999997</v>
      </c>
      <c r="M56" s="196"/>
      <c r="N56" s="196"/>
      <c r="O56" s="213"/>
      <c r="P56" s="114"/>
      <c r="Q56" s="60"/>
      <c r="R56" s="60"/>
      <c r="S56" s="57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52" ht="18.75" hidden="1" customHeight="1" x14ac:dyDescent="0.25">
      <c r="A57" s="314"/>
      <c r="B57" s="279"/>
      <c r="C57" s="279"/>
      <c r="D57" s="279"/>
      <c r="E57" s="279"/>
      <c r="F57" s="279"/>
      <c r="G57" s="279"/>
      <c r="H57" s="279"/>
      <c r="I57" s="185">
        <v>2024</v>
      </c>
      <c r="J57" s="196">
        <f t="shared" si="6"/>
        <v>0</v>
      </c>
      <c r="K57" s="196"/>
      <c r="L57" s="196"/>
      <c r="M57" s="196"/>
      <c r="N57" s="196"/>
      <c r="O57" s="213"/>
      <c r="P57" s="114"/>
      <c r="Q57" s="60"/>
      <c r="R57" s="60"/>
      <c r="S57" s="57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52" ht="36" hidden="1" customHeight="1" x14ac:dyDescent="0.25">
      <c r="A58" s="314"/>
      <c r="B58" s="279"/>
      <c r="C58" s="279"/>
      <c r="D58" s="279"/>
      <c r="E58" s="279"/>
      <c r="F58" s="279"/>
      <c r="G58" s="279"/>
      <c r="H58" s="279"/>
      <c r="I58" s="185">
        <v>2025</v>
      </c>
      <c r="J58" s="196">
        <f t="shared" si="6"/>
        <v>0</v>
      </c>
      <c r="K58" s="196"/>
      <c r="L58" s="196"/>
      <c r="M58" s="196"/>
      <c r="N58" s="196"/>
      <c r="O58" s="214"/>
      <c r="P58" s="114"/>
      <c r="Q58" s="60"/>
      <c r="R58" s="60"/>
      <c r="S58" s="57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52" ht="42" customHeight="1" x14ac:dyDescent="0.25">
      <c r="A59" s="241" t="s">
        <v>20</v>
      </c>
      <c r="B59" s="244" t="s">
        <v>329</v>
      </c>
      <c r="C59" s="320" t="s">
        <v>182</v>
      </c>
      <c r="D59" s="318" t="s">
        <v>175</v>
      </c>
      <c r="E59" s="320" t="s">
        <v>172</v>
      </c>
      <c r="F59" s="318" t="s">
        <v>173</v>
      </c>
      <c r="G59" s="320" t="s">
        <v>68</v>
      </c>
      <c r="H59" s="320" t="s">
        <v>68</v>
      </c>
      <c r="I59" s="171">
        <v>2022</v>
      </c>
      <c r="J59" s="131">
        <f>K59+L59+M59+N59</f>
        <v>320984.78909999999</v>
      </c>
      <c r="K59" s="131">
        <f>K67</f>
        <v>310000</v>
      </c>
      <c r="L59" s="131">
        <f>L67+L64</f>
        <v>10984.789099999998</v>
      </c>
      <c r="M59" s="131"/>
      <c r="N59" s="131"/>
      <c r="O59" s="215">
        <v>722523.52</v>
      </c>
      <c r="P59" s="114"/>
      <c r="Q59" s="60"/>
      <c r="R59" s="60"/>
      <c r="S59" s="57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52" ht="46.5" customHeight="1" x14ac:dyDescent="0.25">
      <c r="A60" s="242"/>
      <c r="B60" s="245"/>
      <c r="C60" s="320"/>
      <c r="D60" s="318"/>
      <c r="E60" s="320"/>
      <c r="F60" s="318"/>
      <c r="G60" s="320"/>
      <c r="H60" s="320"/>
      <c r="I60" s="185">
        <v>2023</v>
      </c>
      <c r="J60" s="196">
        <f t="shared" si="6"/>
        <v>376097.90500000003</v>
      </c>
      <c r="K60" s="196"/>
      <c r="L60" s="196">
        <f>L65+L68</f>
        <v>376097.90500000003</v>
      </c>
      <c r="M60" s="196"/>
      <c r="N60" s="196"/>
      <c r="O60" s="215"/>
      <c r="P60" s="115"/>
      <c r="Q60" s="110"/>
      <c r="R60" s="110"/>
      <c r="S60" s="59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ht="1.5" hidden="1" customHeight="1" x14ac:dyDescent="0.25">
      <c r="A61" s="242"/>
      <c r="B61" s="245"/>
      <c r="C61" s="320"/>
      <c r="D61" s="318"/>
      <c r="E61" s="320"/>
      <c r="F61" s="318"/>
      <c r="G61" s="320"/>
      <c r="H61" s="320"/>
      <c r="I61" s="152">
        <v>2021</v>
      </c>
      <c r="J61" s="173">
        <f t="shared" si="6"/>
        <v>0</v>
      </c>
      <c r="K61" s="173"/>
      <c r="L61" s="173">
        <v>0</v>
      </c>
      <c r="M61" s="173"/>
      <c r="N61" s="173"/>
      <c r="O61" s="216"/>
      <c r="P61" s="115"/>
      <c r="Q61" s="110"/>
      <c r="R61" s="110"/>
      <c r="S61" s="59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ht="45.75" hidden="1" customHeight="1" x14ac:dyDescent="0.25">
      <c r="A62" s="242"/>
      <c r="B62" s="245"/>
      <c r="C62" s="320"/>
      <c r="D62" s="318"/>
      <c r="E62" s="320"/>
      <c r="F62" s="318"/>
      <c r="G62" s="320"/>
      <c r="H62" s="320"/>
      <c r="I62" s="171">
        <v>2022</v>
      </c>
      <c r="J62" s="131">
        <f t="shared" si="6"/>
        <v>0</v>
      </c>
      <c r="K62" s="131"/>
      <c r="L62" s="131">
        <v>0</v>
      </c>
      <c r="M62" s="131"/>
      <c r="N62" s="131"/>
      <c r="O62" s="216"/>
      <c r="P62" s="115"/>
      <c r="Q62" s="110"/>
      <c r="R62" s="110"/>
      <c r="S62" s="59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ht="45.75" customHeight="1" x14ac:dyDescent="0.25">
      <c r="A63" s="243"/>
      <c r="B63" s="246"/>
      <c r="C63" s="320"/>
      <c r="D63" s="318"/>
      <c r="E63" s="320"/>
      <c r="F63" s="318"/>
      <c r="G63" s="320"/>
      <c r="H63" s="320"/>
      <c r="I63" s="171">
        <v>2024</v>
      </c>
      <c r="J63" s="131">
        <f>L63</f>
        <v>6154.6596300000001</v>
      </c>
      <c r="K63" s="131"/>
      <c r="L63" s="131">
        <f>L69+L66</f>
        <v>6154.6596300000001</v>
      </c>
      <c r="M63" s="131"/>
      <c r="N63" s="131"/>
      <c r="O63" s="216"/>
      <c r="P63" s="115">
        <v>6154.6596300000001</v>
      </c>
      <c r="Q63" s="110"/>
      <c r="R63" s="110"/>
      <c r="S63" s="59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s="51" customFormat="1" ht="27.75" customHeight="1" x14ac:dyDescent="0.25">
      <c r="A64" s="220" t="s">
        <v>269</v>
      </c>
      <c r="B64" s="226" t="s">
        <v>71</v>
      </c>
      <c r="C64" s="227"/>
      <c r="D64" s="227"/>
      <c r="E64" s="227"/>
      <c r="F64" s="227"/>
      <c r="G64" s="227"/>
      <c r="H64" s="228"/>
      <c r="I64" s="185">
        <v>2022</v>
      </c>
      <c r="J64" s="196">
        <f t="shared" ref="J64:J67" si="7">N64+M64+L64+K64</f>
        <v>2623.0971</v>
      </c>
      <c r="K64" s="196"/>
      <c r="L64" s="196">
        <v>2623.0971</v>
      </c>
      <c r="M64" s="196"/>
      <c r="N64" s="196"/>
      <c r="O64" s="216"/>
      <c r="P64" s="115"/>
      <c r="Q64" s="110"/>
      <c r="R64" s="110"/>
      <c r="S64" s="59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s="7" customFormat="1" ht="25.5" customHeight="1" x14ac:dyDescent="0.25">
      <c r="A65" s="221"/>
      <c r="B65" s="253"/>
      <c r="C65" s="254"/>
      <c r="D65" s="254"/>
      <c r="E65" s="254"/>
      <c r="F65" s="254"/>
      <c r="G65" s="254"/>
      <c r="H65" s="255"/>
      <c r="I65" s="185">
        <v>2023</v>
      </c>
      <c r="J65" s="196">
        <f t="shared" si="7"/>
        <v>9600.7356600000003</v>
      </c>
      <c r="K65" s="196"/>
      <c r="L65" s="196">
        <v>9600.7356600000003</v>
      </c>
      <c r="M65" s="196"/>
      <c r="N65" s="196"/>
      <c r="O65" s="216"/>
      <c r="P65" s="115"/>
      <c r="Q65" s="110"/>
      <c r="R65" s="110"/>
      <c r="S65" s="59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52" s="7" customFormat="1" ht="25.5" customHeight="1" x14ac:dyDescent="0.25">
      <c r="A66" s="222"/>
      <c r="B66" s="229"/>
      <c r="C66" s="230"/>
      <c r="D66" s="230"/>
      <c r="E66" s="230"/>
      <c r="F66" s="230"/>
      <c r="G66" s="230"/>
      <c r="H66" s="231"/>
      <c r="I66" s="145">
        <v>2024</v>
      </c>
      <c r="J66" s="189">
        <f>L66</f>
        <v>178.88118</v>
      </c>
      <c r="K66" s="189"/>
      <c r="L66" s="189">
        <v>178.88118</v>
      </c>
      <c r="M66" s="189"/>
      <c r="N66" s="189"/>
      <c r="O66" s="216"/>
      <c r="P66" s="115"/>
      <c r="Q66" s="110"/>
      <c r="R66" s="110"/>
      <c r="S66" s="59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52" ht="24" customHeight="1" x14ac:dyDescent="0.25">
      <c r="A67" s="285" t="s">
        <v>270</v>
      </c>
      <c r="B67" s="226" t="s">
        <v>70</v>
      </c>
      <c r="C67" s="227"/>
      <c r="D67" s="227"/>
      <c r="E67" s="227"/>
      <c r="F67" s="227"/>
      <c r="G67" s="227"/>
      <c r="H67" s="228"/>
      <c r="I67" s="185">
        <v>2022</v>
      </c>
      <c r="J67" s="196">
        <f t="shared" si="7"/>
        <v>318361.69199999998</v>
      </c>
      <c r="K67" s="196">
        <v>310000</v>
      </c>
      <c r="L67" s="196">
        <v>8361.6919999999991</v>
      </c>
      <c r="M67" s="196"/>
      <c r="N67" s="196"/>
      <c r="O67" s="216"/>
      <c r="P67" s="115"/>
      <c r="Q67" s="110"/>
      <c r="R67" s="110"/>
      <c r="S67" s="59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24" customHeight="1" x14ac:dyDescent="0.25">
      <c r="A68" s="286"/>
      <c r="B68" s="253"/>
      <c r="C68" s="254"/>
      <c r="D68" s="254"/>
      <c r="E68" s="254"/>
      <c r="F68" s="254"/>
      <c r="G68" s="254"/>
      <c r="H68" s="255"/>
      <c r="I68" s="171">
        <v>2023</v>
      </c>
      <c r="J68" s="131">
        <v>366497.16934000002</v>
      </c>
      <c r="K68" s="131"/>
      <c r="L68" s="131">
        <v>366497.16934000002</v>
      </c>
      <c r="M68" s="131"/>
      <c r="N68" s="131"/>
      <c r="O68" s="216"/>
      <c r="P68" s="115"/>
      <c r="Q68" s="110"/>
      <c r="R68" s="110"/>
      <c r="S68" s="59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1:52" ht="24" customHeight="1" x14ac:dyDescent="0.25">
      <c r="A69" s="287"/>
      <c r="B69" s="229"/>
      <c r="C69" s="230"/>
      <c r="D69" s="230"/>
      <c r="E69" s="230"/>
      <c r="F69" s="230"/>
      <c r="G69" s="230"/>
      <c r="H69" s="231"/>
      <c r="I69" s="171">
        <v>2024</v>
      </c>
      <c r="J69" s="131">
        <f>L69</f>
        <v>5975.7784499999998</v>
      </c>
      <c r="K69" s="131"/>
      <c r="L69" s="131">
        <v>5975.7784499999998</v>
      </c>
      <c r="M69" s="131"/>
      <c r="N69" s="131"/>
      <c r="O69" s="216"/>
      <c r="P69" s="60"/>
      <c r="Q69" s="60"/>
      <c r="R69" s="60"/>
      <c r="S69" s="57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52" ht="1.5" hidden="1" customHeight="1" x14ac:dyDescent="0.25">
      <c r="A70" s="241" t="s">
        <v>21</v>
      </c>
      <c r="B70" s="267" t="s">
        <v>330</v>
      </c>
      <c r="C70" s="159"/>
      <c r="D70" s="318" t="s">
        <v>236</v>
      </c>
      <c r="E70" s="320" t="s">
        <v>150</v>
      </c>
      <c r="F70" s="318" t="s">
        <v>151</v>
      </c>
      <c r="G70" s="157"/>
      <c r="H70" s="157"/>
      <c r="I70" s="185"/>
      <c r="J70" s="196"/>
      <c r="K70" s="196"/>
      <c r="L70" s="196"/>
      <c r="M70" s="196"/>
      <c r="N70" s="196"/>
      <c r="O70" s="215">
        <v>4417339.78</v>
      </c>
      <c r="P70" s="114"/>
      <c r="Q70" s="60"/>
      <c r="R70" s="60"/>
      <c r="S70" s="57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52" ht="18.75" hidden="1" customHeight="1" x14ac:dyDescent="0.25">
      <c r="A71" s="242"/>
      <c r="B71" s="312"/>
      <c r="C71" s="159"/>
      <c r="D71" s="318"/>
      <c r="E71" s="320"/>
      <c r="F71" s="318"/>
      <c r="G71" s="157"/>
      <c r="H71" s="157"/>
      <c r="I71" s="185"/>
      <c r="J71" s="196"/>
      <c r="K71" s="196"/>
      <c r="L71" s="196"/>
      <c r="M71" s="196"/>
      <c r="N71" s="196"/>
      <c r="O71" s="215"/>
      <c r="P71" s="114"/>
      <c r="Q71" s="60"/>
      <c r="R71" s="60"/>
      <c r="S71" s="57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52" ht="11.25" hidden="1" customHeight="1" x14ac:dyDescent="0.25">
      <c r="A72" s="242"/>
      <c r="B72" s="312"/>
      <c r="C72" s="159"/>
      <c r="D72" s="318"/>
      <c r="E72" s="320"/>
      <c r="F72" s="318"/>
      <c r="G72" s="157"/>
      <c r="H72" s="157"/>
      <c r="I72" s="185"/>
      <c r="J72" s="196"/>
      <c r="K72" s="196"/>
      <c r="L72" s="196"/>
      <c r="M72" s="196"/>
      <c r="N72" s="196"/>
      <c r="O72" s="215"/>
      <c r="P72" s="114"/>
      <c r="Q72" s="60"/>
      <c r="R72" s="60"/>
      <c r="S72" s="57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52" ht="16.5" hidden="1" customHeight="1" x14ac:dyDescent="0.25">
      <c r="A73" s="242"/>
      <c r="B73" s="312"/>
      <c r="C73" s="159"/>
      <c r="D73" s="318"/>
      <c r="E73" s="320"/>
      <c r="F73" s="318"/>
      <c r="G73" s="157"/>
      <c r="H73" s="157"/>
      <c r="I73" s="185"/>
      <c r="J73" s="196"/>
      <c r="K73" s="196"/>
      <c r="L73" s="196"/>
      <c r="M73" s="196"/>
      <c r="N73" s="196"/>
      <c r="O73" s="215"/>
      <c r="P73" s="114"/>
      <c r="Q73" s="60"/>
      <c r="R73" s="60"/>
      <c r="S73" s="57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52" ht="77.25" customHeight="1" x14ac:dyDescent="0.25">
      <c r="A74" s="242"/>
      <c r="B74" s="312"/>
      <c r="C74" s="320" t="s">
        <v>234</v>
      </c>
      <c r="D74" s="318"/>
      <c r="E74" s="320"/>
      <c r="F74" s="318"/>
      <c r="G74" s="241" t="s">
        <v>262</v>
      </c>
      <c r="H74" s="241" t="s">
        <v>262</v>
      </c>
      <c r="I74" s="171" t="s">
        <v>176</v>
      </c>
      <c r="J74" s="131">
        <f>N74+M74+L74+K74</f>
        <v>1160411.10573</v>
      </c>
      <c r="K74" s="131">
        <f>K81+K76</f>
        <v>1145639.2</v>
      </c>
      <c r="L74" s="131">
        <f>L81+L76</f>
        <v>14771.90573</v>
      </c>
      <c r="M74" s="196"/>
      <c r="N74" s="196"/>
      <c r="O74" s="215"/>
      <c r="P74" s="126"/>
      <c r="Q74" s="60"/>
      <c r="R74" s="60"/>
      <c r="S74" s="57">
        <v>490502.98916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52" ht="69" customHeight="1" x14ac:dyDescent="0.25">
      <c r="A75" s="243"/>
      <c r="B75" s="313"/>
      <c r="C75" s="320"/>
      <c r="D75" s="318"/>
      <c r="E75" s="320"/>
      <c r="F75" s="318"/>
      <c r="G75" s="289"/>
      <c r="H75" s="289"/>
      <c r="I75" s="185" t="s">
        <v>177</v>
      </c>
      <c r="J75" s="196">
        <f>N75+M75+L75+K75</f>
        <v>495691.82950999995</v>
      </c>
      <c r="K75" s="196">
        <f>K82</f>
        <v>292806.65896999999</v>
      </c>
      <c r="L75" s="196">
        <f>L80+L82</f>
        <v>202885.17053999999</v>
      </c>
      <c r="M75" s="196"/>
      <c r="N75" s="196"/>
      <c r="O75" s="215"/>
      <c r="P75" s="116"/>
      <c r="Q75" s="111"/>
      <c r="R75" s="60"/>
      <c r="S75" s="57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52" s="7" customFormat="1" ht="24" customHeight="1" x14ac:dyDescent="0.25">
      <c r="A76" s="241" t="s">
        <v>191</v>
      </c>
      <c r="B76" s="270" t="s">
        <v>71</v>
      </c>
      <c r="C76" s="271"/>
      <c r="D76" s="271"/>
      <c r="E76" s="271"/>
      <c r="F76" s="271"/>
      <c r="G76" s="271"/>
      <c r="H76" s="272"/>
      <c r="I76" s="185">
        <v>2022</v>
      </c>
      <c r="J76" s="196">
        <f>L76</f>
        <v>14771.90573</v>
      </c>
      <c r="K76" s="196"/>
      <c r="L76" s="196">
        <v>14771.90573</v>
      </c>
      <c r="M76" s="196"/>
      <c r="N76" s="196"/>
      <c r="O76" s="216"/>
      <c r="P76" s="115"/>
      <c r="Q76" s="110"/>
      <c r="R76" s="110"/>
      <c r="S76" s="59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52" s="7" customFormat="1" ht="36" hidden="1" customHeight="1" x14ac:dyDescent="0.25">
      <c r="A77" s="242"/>
      <c r="B77" s="273"/>
      <c r="C77" s="274"/>
      <c r="D77" s="274"/>
      <c r="E77" s="274"/>
      <c r="F77" s="274"/>
      <c r="G77" s="274"/>
      <c r="H77" s="275"/>
      <c r="I77" s="185">
        <v>2023</v>
      </c>
      <c r="J77" s="196">
        <v>1365610.4202899998</v>
      </c>
      <c r="K77" s="196"/>
      <c r="L77" s="196"/>
      <c r="M77" s="196"/>
      <c r="N77" s="196"/>
      <c r="O77" s="216"/>
      <c r="P77" s="115"/>
      <c r="Q77" s="110"/>
      <c r="R77" s="110"/>
      <c r="S77" s="59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52" s="7" customFormat="1" ht="36" hidden="1" customHeight="1" x14ac:dyDescent="0.25">
      <c r="A78" s="242"/>
      <c r="B78" s="273"/>
      <c r="C78" s="274"/>
      <c r="D78" s="274"/>
      <c r="E78" s="274"/>
      <c r="F78" s="274"/>
      <c r="G78" s="274"/>
      <c r="H78" s="275"/>
      <c r="I78" s="185">
        <v>2024</v>
      </c>
      <c r="J78" s="196"/>
      <c r="K78" s="196"/>
      <c r="L78" s="196"/>
      <c r="M78" s="196"/>
      <c r="N78" s="196"/>
      <c r="O78" s="216"/>
      <c r="P78" s="115"/>
      <c r="Q78" s="110"/>
      <c r="R78" s="110"/>
      <c r="S78" s="59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52" s="7" customFormat="1" ht="36" hidden="1" customHeight="1" x14ac:dyDescent="0.25">
      <c r="A79" s="242"/>
      <c r="B79" s="273"/>
      <c r="C79" s="274"/>
      <c r="D79" s="274"/>
      <c r="E79" s="274"/>
      <c r="F79" s="274"/>
      <c r="G79" s="274"/>
      <c r="H79" s="275"/>
      <c r="I79" s="185">
        <v>2025</v>
      </c>
      <c r="J79" s="196"/>
      <c r="K79" s="196"/>
      <c r="L79" s="196"/>
      <c r="M79" s="196"/>
      <c r="N79" s="196"/>
      <c r="O79" s="216"/>
      <c r="P79" s="115"/>
      <c r="Q79" s="110"/>
      <c r="R79" s="110"/>
      <c r="S79" s="59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52" s="7" customFormat="1" ht="24" customHeight="1" x14ac:dyDescent="0.25">
      <c r="A80" s="243"/>
      <c r="B80" s="276"/>
      <c r="C80" s="277"/>
      <c r="D80" s="277"/>
      <c r="E80" s="277"/>
      <c r="F80" s="277"/>
      <c r="G80" s="277"/>
      <c r="H80" s="278"/>
      <c r="I80" s="185">
        <v>2023</v>
      </c>
      <c r="J80" s="196">
        <f>L80</f>
        <v>10316.251340000001</v>
      </c>
      <c r="K80" s="196"/>
      <c r="L80" s="196">
        <v>10316.251340000001</v>
      </c>
      <c r="M80" s="196"/>
      <c r="N80" s="196"/>
      <c r="O80" s="216"/>
      <c r="P80" s="115"/>
      <c r="Q80" s="110"/>
      <c r="R80" s="110"/>
      <c r="S80" s="59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s="7" customFormat="1" ht="20.25" customHeight="1" x14ac:dyDescent="0.25">
      <c r="A81" s="220" t="s">
        <v>192</v>
      </c>
      <c r="B81" s="324" t="s">
        <v>70</v>
      </c>
      <c r="C81" s="315"/>
      <c r="D81" s="315"/>
      <c r="E81" s="315"/>
      <c r="F81" s="315"/>
      <c r="G81" s="315"/>
      <c r="H81" s="316"/>
      <c r="I81" s="185">
        <v>2022</v>
      </c>
      <c r="J81" s="196">
        <f>N81+M81+L81+K81</f>
        <v>1145639.2</v>
      </c>
      <c r="K81" s="196">
        <v>1145639.2</v>
      </c>
      <c r="L81" s="175"/>
      <c r="M81" s="196"/>
      <c r="N81" s="196"/>
      <c r="O81" s="216"/>
      <c r="P81" s="115"/>
      <c r="Q81" s="110"/>
      <c r="R81" s="110"/>
      <c r="S81" s="59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7" customFormat="1" ht="20.25" customHeight="1" x14ac:dyDescent="0.25">
      <c r="A82" s="222"/>
      <c r="B82" s="325"/>
      <c r="C82" s="326"/>
      <c r="D82" s="326"/>
      <c r="E82" s="326"/>
      <c r="F82" s="326"/>
      <c r="G82" s="326"/>
      <c r="H82" s="327"/>
      <c r="I82" s="185">
        <v>2023</v>
      </c>
      <c r="J82" s="131">
        <f>N82+M82+L82+K82</f>
        <v>485375.57816999999</v>
      </c>
      <c r="K82" s="196">
        <v>292806.65896999999</v>
      </c>
      <c r="L82" s="196">
        <v>192568.9192</v>
      </c>
      <c r="M82" s="196"/>
      <c r="N82" s="196"/>
      <c r="O82" s="216"/>
      <c r="P82" s="110"/>
      <c r="Q82" s="117"/>
      <c r="R82" s="110"/>
      <c r="S82" s="59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3.25" hidden="1" customHeight="1" x14ac:dyDescent="0.25">
      <c r="A83" s="138"/>
      <c r="B83" s="232"/>
      <c r="C83" s="233"/>
      <c r="D83" s="233"/>
      <c r="E83" s="233"/>
      <c r="F83" s="233"/>
      <c r="G83" s="233"/>
      <c r="H83" s="234"/>
      <c r="I83" s="152"/>
      <c r="J83" s="173"/>
      <c r="K83" s="173"/>
      <c r="L83" s="173"/>
      <c r="M83" s="173"/>
      <c r="N83" s="173"/>
      <c r="O83" s="190"/>
      <c r="P83" s="104"/>
      <c r="Q83" s="56"/>
      <c r="R83" s="57"/>
      <c r="S83" s="57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22.5" customHeight="1" x14ac:dyDescent="0.25">
      <c r="A84" s="241" t="s">
        <v>22</v>
      </c>
      <c r="B84" s="244" t="s">
        <v>331</v>
      </c>
      <c r="C84" s="247" t="s">
        <v>28</v>
      </c>
      <c r="D84" s="241" t="s">
        <v>27</v>
      </c>
      <c r="E84" s="247" t="s">
        <v>148</v>
      </c>
      <c r="F84" s="241" t="s">
        <v>149</v>
      </c>
      <c r="G84" s="241" t="s">
        <v>68</v>
      </c>
      <c r="H84" s="241" t="s">
        <v>68</v>
      </c>
      <c r="I84" s="247" t="s">
        <v>176</v>
      </c>
      <c r="J84" s="265">
        <f>K84+L84+M86+N86</f>
        <v>283442.68131000001</v>
      </c>
      <c r="K84" s="265">
        <f>K90+K88</f>
        <v>282733.7</v>
      </c>
      <c r="L84" s="265">
        <f>L88</f>
        <v>708.98131000000001</v>
      </c>
      <c r="M84" s="265"/>
      <c r="N84" s="265"/>
      <c r="O84" s="392">
        <v>2082155.2</v>
      </c>
      <c r="P84" s="104"/>
      <c r="Q84" s="56"/>
      <c r="R84" s="57"/>
      <c r="S84" s="57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26.25" customHeight="1" x14ac:dyDescent="0.25">
      <c r="A85" s="242"/>
      <c r="B85" s="245"/>
      <c r="C85" s="248"/>
      <c r="D85" s="242"/>
      <c r="E85" s="248"/>
      <c r="F85" s="242"/>
      <c r="G85" s="242"/>
      <c r="H85" s="242"/>
      <c r="I85" s="248"/>
      <c r="J85" s="323"/>
      <c r="K85" s="323"/>
      <c r="L85" s="323"/>
      <c r="M85" s="323"/>
      <c r="N85" s="323"/>
      <c r="O85" s="392"/>
      <c r="P85" s="56"/>
      <c r="Q85" s="56"/>
      <c r="R85" s="57"/>
      <c r="S85" s="57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57.5" customHeight="1" x14ac:dyDescent="0.25">
      <c r="A86" s="242"/>
      <c r="B86" s="245"/>
      <c r="C86" s="248"/>
      <c r="D86" s="242"/>
      <c r="E86" s="248"/>
      <c r="F86" s="242"/>
      <c r="G86" s="242"/>
      <c r="H86" s="242"/>
      <c r="I86" s="249"/>
      <c r="J86" s="266"/>
      <c r="K86" s="266"/>
      <c r="L86" s="266"/>
      <c r="M86" s="266"/>
      <c r="N86" s="266"/>
      <c r="O86" s="367"/>
      <c r="P86" s="86"/>
      <c r="Q86" s="87"/>
      <c r="R86" s="57"/>
      <c r="S86" s="57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11.75" hidden="1" customHeight="1" x14ac:dyDescent="0.25">
      <c r="A87" s="243"/>
      <c r="B87" s="246"/>
      <c r="C87" s="249"/>
      <c r="D87" s="243"/>
      <c r="E87" s="249"/>
      <c r="F87" s="243"/>
      <c r="G87" s="243"/>
      <c r="H87" s="243"/>
      <c r="I87" s="152">
        <v>2023</v>
      </c>
      <c r="J87" s="173">
        <f>L87+K87</f>
        <v>0</v>
      </c>
      <c r="K87" s="173"/>
      <c r="L87" s="173">
        <f>L89</f>
        <v>0</v>
      </c>
      <c r="M87" s="173"/>
      <c r="N87" s="173"/>
      <c r="O87" s="367"/>
      <c r="P87" s="84"/>
      <c r="Q87" s="56"/>
      <c r="R87" s="57"/>
      <c r="S87" s="57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27" customHeight="1" x14ac:dyDescent="0.25">
      <c r="A88" s="217" t="s">
        <v>271</v>
      </c>
      <c r="B88" s="226" t="s">
        <v>71</v>
      </c>
      <c r="C88" s="227"/>
      <c r="D88" s="227"/>
      <c r="E88" s="227"/>
      <c r="F88" s="227"/>
      <c r="G88" s="227"/>
      <c r="H88" s="228"/>
      <c r="I88" s="185">
        <v>2022</v>
      </c>
      <c r="J88" s="196">
        <f>N88+M88+L88+K88</f>
        <v>708.98131000000001</v>
      </c>
      <c r="K88" s="196"/>
      <c r="L88" s="196">
        <v>708.98131000000001</v>
      </c>
      <c r="M88" s="196"/>
      <c r="N88" s="196"/>
      <c r="O88" s="216"/>
      <c r="P88" s="56"/>
      <c r="Q88" s="56"/>
      <c r="R88" s="57"/>
      <c r="S88" s="57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23.25" hidden="1" customHeight="1" x14ac:dyDescent="0.25">
      <c r="A89" s="219"/>
      <c r="B89" s="229"/>
      <c r="C89" s="230"/>
      <c r="D89" s="230"/>
      <c r="E89" s="230"/>
      <c r="F89" s="230"/>
      <c r="G89" s="230"/>
      <c r="H89" s="231"/>
      <c r="I89" s="185">
        <v>2023</v>
      </c>
      <c r="J89" s="196"/>
      <c r="K89" s="196"/>
      <c r="L89" s="196"/>
      <c r="M89" s="196"/>
      <c r="N89" s="196"/>
      <c r="O89" s="216"/>
      <c r="P89" s="56"/>
      <c r="Q89" s="56"/>
      <c r="R89" s="57"/>
      <c r="S89" s="57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24.75" customHeight="1" x14ac:dyDescent="0.25">
      <c r="A90" s="176" t="s">
        <v>272</v>
      </c>
      <c r="B90" s="226" t="s">
        <v>70</v>
      </c>
      <c r="C90" s="315"/>
      <c r="D90" s="315"/>
      <c r="E90" s="315"/>
      <c r="F90" s="315"/>
      <c r="G90" s="315"/>
      <c r="H90" s="316"/>
      <c r="I90" s="185">
        <v>2022</v>
      </c>
      <c r="J90" s="196">
        <f>N90+M90+L90+K90</f>
        <v>282733.7</v>
      </c>
      <c r="K90" s="196">
        <v>282733.7</v>
      </c>
      <c r="L90" s="196"/>
      <c r="M90" s="196"/>
      <c r="N90" s="196"/>
      <c r="O90" s="216"/>
      <c r="P90" s="56"/>
      <c r="Q90" s="56"/>
      <c r="R90" s="57"/>
      <c r="S90" s="57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39.75" customHeight="1" x14ac:dyDescent="0.25">
      <c r="A91" s="241" t="s">
        <v>23</v>
      </c>
      <c r="B91" s="244" t="s">
        <v>181</v>
      </c>
      <c r="C91" s="247">
        <v>1.6919999999999999</v>
      </c>
      <c r="D91" s="241" t="s">
        <v>283</v>
      </c>
      <c r="E91" s="247" t="s">
        <v>260</v>
      </c>
      <c r="F91" s="241" t="s">
        <v>259</v>
      </c>
      <c r="G91" s="250" t="s">
        <v>262</v>
      </c>
      <c r="H91" s="250" t="s">
        <v>262</v>
      </c>
      <c r="I91" s="171">
        <v>2024</v>
      </c>
      <c r="J91" s="131">
        <f>L91</f>
        <v>80000</v>
      </c>
      <c r="K91" s="131"/>
      <c r="L91" s="131">
        <f>L99</f>
        <v>80000</v>
      </c>
      <c r="M91" s="131"/>
      <c r="N91" s="131"/>
      <c r="O91" s="215">
        <v>12060</v>
      </c>
      <c r="P91" s="56"/>
      <c r="Q91" s="56"/>
      <c r="R91" s="57"/>
      <c r="S91" s="57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6.5" customHeight="1" x14ac:dyDescent="0.25">
      <c r="A92" s="242"/>
      <c r="B92" s="245"/>
      <c r="C92" s="248"/>
      <c r="D92" s="242"/>
      <c r="E92" s="248"/>
      <c r="F92" s="242"/>
      <c r="G92" s="251"/>
      <c r="H92" s="251"/>
      <c r="I92" s="247">
        <v>2025</v>
      </c>
      <c r="J92" s="265">
        <f>K97+L92+M97+N97</f>
        <v>247409.10952</v>
      </c>
      <c r="K92" s="265"/>
      <c r="L92" s="265">
        <f>L100</f>
        <v>247409.10952</v>
      </c>
      <c r="M92" s="265"/>
      <c r="N92" s="265"/>
      <c r="O92" s="215"/>
      <c r="P92" s="56"/>
      <c r="Q92" s="56"/>
      <c r="R92" s="57"/>
      <c r="S92" s="57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.5" customHeight="1" x14ac:dyDescent="0.25">
      <c r="A93" s="242"/>
      <c r="B93" s="245"/>
      <c r="C93" s="248"/>
      <c r="D93" s="242"/>
      <c r="E93" s="248"/>
      <c r="F93" s="242"/>
      <c r="G93" s="251"/>
      <c r="H93" s="251"/>
      <c r="I93" s="248"/>
      <c r="J93" s="323"/>
      <c r="K93" s="323"/>
      <c r="L93" s="323"/>
      <c r="M93" s="323"/>
      <c r="N93" s="323"/>
      <c r="O93" s="215"/>
      <c r="P93" s="56"/>
      <c r="Q93" s="56"/>
      <c r="R93" s="57"/>
      <c r="S93" s="57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8.75" customHeight="1" x14ac:dyDescent="0.25">
      <c r="A94" s="242"/>
      <c r="B94" s="245"/>
      <c r="C94" s="248"/>
      <c r="D94" s="242"/>
      <c r="E94" s="248"/>
      <c r="F94" s="242"/>
      <c r="G94" s="251"/>
      <c r="H94" s="251"/>
      <c r="I94" s="248"/>
      <c r="J94" s="323"/>
      <c r="K94" s="323"/>
      <c r="L94" s="323"/>
      <c r="M94" s="323"/>
      <c r="N94" s="323"/>
      <c r="O94" s="215"/>
      <c r="P94" s="56"/>
      <c r="Q94" s="56"/>
      <c r="R94" s="57"/>
      <c r="S94" s="57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3.75" hidden="1" customHeight="1" x14ac:dyDescent="0.25">
      <c r="A95" s="242"/>
      <c r="B95" s="245"/>
      <c r="C95" s="248"/>
      <c r="D95" s="242"/>
      <c r="E95" s="248"/>
      <c r="F95" s="242"/>
      <c r="G95" s="251"/>
      <c r="H95" s="251"/>
      <c r="I95" s="249"/>
      <c r="J95" s="266"/>
      <c r="K95" s="266"/>
      <c r="L95" s="266"/>
      <c r="M95" s="266"/>
      <c r="N95" s="266"/>
      <c r="O95" s="215"/>
      <c r="P95" s="56"/>
      <c r="Q95" s="56"/>
      <c r="R95" s="57"/>
      <c r="S95" s="57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27.75" customHeight="1" x14ac:dyDescent="0.25">
      <c r="A96" s="242"/>
      <c r="B96" s="245"/>
      <c r="C96" s="248"/>
      <c r="D96" s="242"/>
      <c r="E96" s="248"/>
      <c r="F96" s="242"/>
      <c r="G96" s="251"/>
      <c r="H96" s="251"/>
      <c r="I96" s="247">
        <v>2026</v>
      </c>
      <c r="J96" s="265">
        <f>M96+L96+K96</f>
        <v>1315111.5186773632</v>
      </c>
      <c r="K96" s="265">
        <f>K101</f>
        <v>546881.1</v>
      </c>
      <c r="L96" s="265">
        <f>L98+L101</f>
        <v>768230.41867736331</v>
      </c>
      <c r="M96" s="265"/>
      <c r="N96" s="265"/>
      <c r="O96" s="215"/>
      <c r="P96" s="56"/>
      <c r="Q96" s="56">
        <f>J92+J96</f>
        <v>1562520.6281973631</v>
      </c>
      <c r="R96" s="57"/>
      <c r="S96" s="57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1.25" customHeight="1" x14ac:dyDescent="0.25">
      <c r="A97" s="243"/>
      <c r="B97" s="246"/>
      <c r="C97" s="249"/>
      <c r="D97" s="243"/>
      <c r="E97" s="249"/>
      <c r="F97" s="243"/>
      <c r="G97" s="252"/>
      <c r="H97" s="252"/>
      <c r="I97" s="249"/>
      <c r="J97" s="266"/>
      <c r="K97" s="266"/>
      <c r="L97" s="266"/>
      <c r="M97" s="266"/>
      <c r="N97" s="266"/>
      <c r="O97" s="216"/>
      <c r="P97" s="56"/>
      <c r="Q97" s="56"/>
      <c r="R97" s="57"/>
      <c r="S97" s="30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29.25" hidden="1" customHeight="1" x14ac:dyDescent="0.25">
      <c r="A98" s="202" t="s">
        <v>189</v>
      </c>
      <c r="B98" s="261" t="s">
        <v>71</v>
      </c>
      <c r="C98" s="262"/>
      <c r="D98" s="262"/>
      <c r="E98" s="262"/>
      <c r="F98" s="262"/>
      <c r="G98" s="262"/>
      <c r="H98" s="263"/>
      <c r="I98" s="152">
        <v>2025</v>
      </c>
      <c r="J98" s="173"/>
      <c r="K98" s="173"/>
      <c r="L98" s="173"/>
      <c r="M98" s="173"/>
      <c r="N98" s="173"/>
      <c r="O98" s="216"/>
      <c r="P98" s="56"/>
      <c r="Q98" s="56"/>
      <c r="R98" s="57"/>
      <c r="S98" s="57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29.25" customHeight="1" x14ac:dyDescent="0.25">
      <c r="A99" s="220" t="s">
        <v>273</v>
      </c>
      <c r="B99" s="226" t="s">
        <v>70</v>
      </c>
      <c r="C99" s="227"/>
      <c r="D99" s="227"/>
      <c r="E99" s="227"/>
      <c r="F99" s="227"/>
      <c r="G99" s="227"/>
      <c r="H99" s="228"/>
      <c r="I99" s="152">
        <v>2024</v>
      </c>
      <c r="J99" s="173">
        <f>L99</f>
        <v>80000</v>
      </c>
      <c r="K99" s="173"/>
      <c r="L99" s="173">
        <v>80000</v>
      </c>
      <c r="M99" s="173"/>
      <c r="N99" s="173"/>
      <c r="O99" s="216"/>
      <c r="P99" s="56">
        <v>80000</v>
      </c>
      <c r="Q99" s="56"/>
      <c r="R99" s="57"/>
      <c r="S99" s="57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29.25" customHeight="1" x14ac:dyDescent="0.25">
      <c r="A100" s="221"/>
      <c r="B100" s="253"/>
      <c r="C100" s="254"/>
      <c r="D100" s="254"/>
      <c r="E100" s="254"/>
      <c r="F100" s="254"/>
      <c r="G100" s="254"/>
      <c r="H100" s="255"/>
      <c r="I100" s="152">
        <v>2025</v>
      </c>
      <c r="J100" s="173">
        <f>M100+L100+K100</f>
        <v>247409.10952</v>
      </c>
      <c r="K100" s="173"/>
      <c r="L100" s="173">
        <v>247409.10952</v>
      </c>
      <c r="M100" s="173"/>
      <c r="N100" s="173"/>
      <c r="O100" s="216"/>
      <c r="P100" s="56">
        <v>-80000</v>
      </c>
      <c r="Q100" s="56"/>
      <c r="R100" s="57"/>
      <c r="S100" s="57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31.5" customHeight="1" x14ac:dyDescent="0.25">
      <c r="A101" s="222"/>
      <c r="B101" s="229"/>
      <c r="C101" s="230"/>
      <c r="D101" s="230"/>
      <c r="E101" s="230"/>
      <c r="F101" s="230"/>
      <c r="G101" s="230"/>
      <c r="H101" s="231"/>
      <c r="I101" s="185">
        <v>2026</v>
      </c>
      <c r="J101" s="196">
        <f t="shared" ref="J101" si="8">K101+L101+M101+N101</f>
        <v>1315111.5186773632</v>
      </c>
      <c r="K101" s="196">
        <v>546881.1</v>
      </c>
      <c r="L101" s="196">
        <v>768230.41867736331</v>
      </c>
      <c r="M101" s="196"/>
      <c r="N101" s="196"/>
      <c r="O101" s="216"/>
      <c r="P101" s="56"/>
      <c r="Q101" s="56"/>
      <c r="R101" s="57"/>
      <c r="S101" s="57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36.75" hidden="1" customHeight="1" x14ac:dyDescent="0.25">
      <c r="A102" s="318" t="s">
        <v>24</v>
      </c>
      <c r="B102" s="319" t="s">
        <v>332</v>
      </c>
      <c r="C102" s="159"/>
      <c r="D102" s="318" t="s">
        <v>131</v>
      </c>
      <c r="E102" s="320" t="s">
        <v>31</v>
      </c>
      <c r="F102" s="321" t="s">
        <v>238</v>
      </c>
      <c r="G102" s="203"/>
      <c r="H102" s="157"/>
      <c r="I102" s="185"/>
      <c r="J102" s="196"/>
      <c r="K102" s="196"/>
      <c r="L102" s="196"/>
      <c r="M102" s="196"/>
      <c r="N102" s="196"/>
      <c r="O102" s="393">
        <v>859363.23340999999</v>
      </c>
      <c r="P102" s="56"/>
      <c r="Q102" s="56"/>
      <c r="R102" s="57"/>
      <c r="S102" s="57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51.75" hidden="1" customHeight="1" x14ac:dyDescent="0.25">
      <c r="A103" s="318"/>
      <c r="B103" s="319"/>
      <c r="C103" s="159"/>
      <c r="D103" s="318"/>
      <c r="E103" s="320"/>
      <c r="F103" s="321"/>
      <c r="G103" s="203"/>
      <c r="H103" s="157"/>
      <c r="I103" s="185" t="s">
        <v>65</v>
      </c>
      <c r="J103" s="196" t="e">
        <f>#REF!+#REF!+#REF!+#REF!+J104+J105+J106</f>
        <v>#REF!</v>
      </c>
      <c r="K103" s="196" t="e">
        <f>#REF!+#REF!+#REF!+#REF!+#REF!+K105+K106</f>
        <v>#REF!</v>
      </c>
      <c r="L103" s="196" t="e">
        <f>#REF!+#REF!+#REF!+#REF!+K104+L105+L106</f>
        <v>#REF!</v>
      </c>
      <c r="M103" s="196"/>
      <c r="N103" s="196"/>
      <c r="O103" s="394"/>
      <c r="P103" s="56"/>
      <c r="Q103" s="56"/>
      <c r="R103" s="57"/>
      <c r="S103" s="57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s="32" customFormat="1" ht="51.75" customHeight="1" x14ac:dyDescent="0.25">
      <c r="A104" s="259"/>
      <c r="B104" s="279"/>
      <c r="C104" s="259">
        <v>2.2599999999999998</v>
      </c>
      <c r="D104" s="259"/>
      <c r="E104" s="259"/>
      <c r="F104" s="322"/>
      <c r="G104" s="221" t="s">
        <v>262</v>
      </c>
      <c r="H104" s="221" t="s">
        <v>262</v>
      </c>
      <c r="I104" s="185" t="s">
        <v>176</v>
      </c>
      <c r="J104" s="196">
        <f t="shared" ref="J104:J318" si="9">K104+L104+M104+N104</f>
        <v>179409.50667</v>
      </c>
      <c r="K104" s="196"/>
      <c r="L104" s="163">
        <f>L107</f>
        <v>179409.50667</v>
      </c>
      <c r="M104" s="196"/>
      <c r="N104" s="196"/>
      <c r="O104" s="394"/>
      <c r="P104" s="60"/>
      <c r="Q104" s="60"/>
      <c r="R104" s="60"/>
      <c r="S104" s="60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s="32" customFormat="1" ht="55.5" customHeight="1" x14ac:dyDescent="0.25">
      <c r="A105" s="259"/>
      <c r="B105" s="279"/>
      <c r="C105" s="259"/>
      <c r="D105" s="259"/>
      <c r="E105" s="259"/>
      <c r="F105" s="322"/>
      <c r="G105" s="221"/>
      <c r="H105" s="221"/>
      <c r="I105" s="185" t="s">
        <v>177</v>
      </c>
      <c r="J105" s="196">
        <f t="shared" si="9"/>
        <v>454485.03211999999</v>
      </c>
      <c r="K105" s="196">
        <f>K113</f>
        <v>232914</v>
      </c>
      <c r="L105" s="196">
        <f>L110+L113</f>
        <v>221571.03212000002</v>
      </c>
      <c r="M105" s="196"/>
      <c r="N105" s="196"/>
      <c r="O105" s="394"/>
      <c r="P105" s="96"/>
      <c r="Q105" s="88"/>
      <c r="R105" s="60"/>
      <c r="S105" s="60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s="32" customFormat="1" ht="181.5" customHeight="1" x14ac:dyDescent="0.25">
      <c r="A106" s="259"/>
      <c r="B106" s="279"/>
      <c r="C106" s="259"/>
      <c r="D106" s="259"/>
      <c r="E106" s="259"/>
      <c r="F106" s="322"/>
      <c r="G106" s="222"/>
      <c r="H106" s="222"/>
      <c r="I106" s="185">
        <v>2024</v>
      </c>
      <c r="J106" s="196">
        <f t="shared" si="9"/>
        <v>1490234.4173399999</v>
      </c>
      <c r="K106" s="196">
        <f>K114</f>
        <v>973120.6</v>
      </c>
      <c r="L106" s="196">
        <f>L111+L114</f>
        <v>517113.81734000001</v>
      </c>
      <c r="M106" s="196"/>
      <c r="N106" s="196"/>
      <c r="O106" s="394"/>
      <c r="P106" s="95"/>
      <c r="Q106" s="60"/>
      <c r="R106" s="60"/>
      <c r="S106" s="60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35" ht="19.5" customHeight="1" x14ac:dyDescent="0.25">
      <c r="A107" s="217" t="s">
        <v>274</v>
      </c>
      <c r="B107" s="226" t="s">
        <v>71</v>
      </c>
      <c r="C107" s="227"/>
      <c r="D107" s="227"/>
      <c r="E107" s="227"/>
      <c r="F107" s="227"/>
      <c r="G107" s="227"/>
      <c r="H107" s="228"/>
      <c r="I107" s="185">
        <v>2022</v>
      </c>
      <c r="J107" s="196">
        <f t="shared" si="9"/>
        <v>179409.50667</v>
      </c>
      <c r="K107" s="196"/>
      <c r="L107" s="196">
        <v>179409.50667</v>
      </c>
      <c r="M107" s="196"/>
      <c r="N107" s="196"/>
      <c r="O107" s="394"/>
      <c r="P107" s="56"/>
      <c r="Q107" s="56"/>
      <c r="R107" s="57"/>
      <c r="S107" s="57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30.75" hidden="1" customHeight="1" x14ac:dyDescent="0.25">
      <c r="A108" s="218"/>
      <c r="B108" s="253"/>
      <c r="C108" s="254"/>
      <c r="D108" s="254"/>
      <c r="E108" s="254"/>
      <c r="F108" s="254"/>
      <c r="G108" s="254"/>
      <c r="H108" s="255"/>
      <c r="I108" s="185">
        <v>2023</v>
      </c>
      <c r="J108" s="196"/>
      <c r="K108" s="196"/>
      <c r="L108" s="196"/>
      <c r="M108" s="196"/>
      <c r="N108" s="196"/>
      <c r="O108" s="394"/>
      <c r="P108" s="56"/>
      <c r="Q108" s="56"/>
      <c r="R108" s="57"/>
      <c r="S108" s="57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29.25" hidden="1" customHeight="1" x14ac:dyDescent="0.25">
      <c r="A109" s="218"/>
      <c r="B109" s="253"/>
      <c r="C109" s="254"/>
      <c r="D109" s="254"/>
      <c r="E109" s="254"/>
      <c r="F109" s="254"/>
      <c r="G109" s="254"/>
      <c r="H109" s="255"/>
      <c r="I109" s="185">
        <v>2024</v>
      </c>
      <c r="J109" s="196"/>
      <c r="K109" s="196"/>
      <c r="L109" s="196"/>
      <c r="M109" s="196"/>
      <c r="N109" s="196"/>
      <c r="O109" s="394"/>
      <c r="P109" s="56"/>
      <c r="Q109" s="56"/>
      <c r="R109" s="57"/>
      <c r="S109" s="57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8" customHeight="1" x14ac:dyDescent="0.25">
      <c r="A110" s="218"/>
      <c r="B110" s="253"/>
      <c r="C110" s="254"/>
      <c r="D110" s="254"/>
      <c r="E110" s="254"/>
      <c r="F110" s="254"/>
      <c r="G110" s="254"/>
      <c r="H110" s="255"/>
      <c r="I110" s="185">
        <v>2023</v>
      </c>
      <c r="J110" s="196">
        <f>L110</f>
        <v>201897.59927000001</v>
      </c>
      <c r="K110" s="196"/>
      <c r="L110" s="196">
        <v>201897.59927000001</v>
      </c>
      <c r="M110" s="196"/>
      <c r="N110" s="196"/>
      <c r="O110" s="394"/>
      <c r="P110" s="75"/>
      <c r="Q110" s="56"/>
      <c r="R110" s="57"/>
      <c r="S110" s="57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20.25" customHeight="1" x14ac:dyDescent="0.25">
      <c r="A111" s="219"/>
      <c r="B111" s="229"/>
      <c r="C111" s="230"/>
      <c r="D111" s="230"/>
      <c r="E111" s="230"/>
      <c r="F111" s="230"/>
      <c r="G111" s="230"/>
      <c r="H111" s="231"/>
      <c r="I111" s="185">
        <v>2024</v>
      </c>
      <c r="J111" s="196">
        <f>L111+K111</f>
        <v>31323.360800000002</v>
      </c>
      <c r="K111" s="196"/>
      <c r="L111" s="196">
        <v>31323.360800000002</v>
      </c>
      <c r="M111" s="196"/>
      <c r="N111" s="196"/>
      <c r="O111" s="394"/>
      <c r="P111" s="56">
        <v>6608.26206</v>
      </c>
      <c r="Q111" s="56"/>
      <c r="R111" s="57"/>
      <c r="S111" s="57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20.25" hidden="1" customHeight="1" x14ac:dyDescent="0.25">
      <c r="A112" s="217" t="s">
        <v>275</v>
      </c>
      <c r="B112" s="226" t="s">
        <v>70</v>
      </c>
      <c r="C112" s="227"/>
      <c r="D112" s="227"/>
      <c r="E112" s="227"/>
      <c r="F112" s="227"/>
      <c r="G112" s="227"/>
      <c r="H112" s="228"/>
      <c r="I112" s="185">
        <v>2022</v>
      </c>
      <c r="J112" s="196"/>
      <c r="K112" s="196"/>
      <c r="L112" s="196"/>
      <c r="M112" s="196"/>
      <c r="N112" s="196"/>
      <c r="O112" s="394"/>
      <c r="P112" s="56"/>
      <c r="Q112" s="56"/>
      <c r="R112" s="57"/>
      <c r="S112" s="57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8.75" customHeight="1" x14ac:dyDescent="0.25">
      <c r="A113" s="218"/>
      <c r="B113" s="253"/>
      <c r="C113" s="254"/>
      <c r="D113" s="254"/>
      <c r="E113" s="254"/>
      <c r="F113" s="254"/>
      <c r="G113" s="254"/>
      <c r="H113" s="255"/>
      <c r="I113" s="185">
        <v>2023</v>
      </c>
      <c r="J113" s="196">
        <f t="shared" si="9"/>
        <v>252587.43285000001</v>
      </c>
      <c r="K113" s="196">
        <v>232914</v>
      </c>
      <c r="L113" s="196">
        <v>19673.432850000001</v>
      </c>
      <c r="M113" s="196"/>
      <c r="N113" s="196"/>
      <c r="O113" s="394"/>
      <c r="P113" s="56"/>
      <c r="Q113" s="56"/>
      <c r="R113" s="57"/>
      <c r="S113" s="57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8.75" customHeight="1" x14ac:dyDescent="0.25">
      <c r="A114" s="219"/>
      <c r="B114" s="229"/>
      <c r="C114" s="230"/>
      <c r="D114" s="230"/>
      <c r="E114" s="230"/>
      <c r="F114" s="230"/>
      <c r="G114" s="230"/>
      <c r="H114" s="231"/>
      <c r="I114" s="171">
        <v>2024</v>
      </c>
      <c r="J114" s="131">
        <f t="shared" si="9"/>
        <v>1458911.05654</v>
      </c>
      <c r="K114" s="131">
        <v>973120.6</v>
      </c>
      <c r="L114" s="131">
        <v>485790.45653999998</v>
      </c>
      <c r="M114" s="131"/>
      <c r="N114" s="131"/>
      <c r="O114" s="395"/>
      <c r="P114" s="56"/>
      <c r="Q114" s="56"/>
      <c r="R114" s="57"/>
      <c r="S114" s="57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49.5" customHeight="1" x14ac:dyDescent="0.25">
      <c r="A115" s="241" t="s">
        <v>25</v>
      </c>
      <c r="B115" s="267" t="s">
        <v>333</v>
      </c>
      <c r="C115" s="220" t="s">
        <v>256</v>
      </c>
      <c r="D115" s="241" t="s">
        <v>184</v>
      </c>
      <c r="E115" s="247" t="s">
        <v>83</v>
      </c>
      <c r="F115" s="241" t="s">
        <v>239</v>
      </c>
      <c r="G115" s="221" t="s">
        <v>262</v>
      </c>
      <c r="H115" s="221" t="s">
        <v>262</v>
      </c>
      <c r="I115" s="171" t="s">
        <v>176</v>
      </c>
      <c r="J115" s="131">
        <f>L115+K115</f>
        <v>868343.78865</v>
      </c>
      <c r="K115" s="131">
        <f>K123</f>
        <v>600000</v>
      </c>
      <c r="L115" s="131">
        <f>L118+L123</f>
        <v>268343.78865</v>
      </c>
      <c r="M115" s="131"/>
      <c r="N115" s="131"/>
      <c r="O115" s="207">
        <v>1266960.48</v>
      </c>
      <c r="P115" s="56"/>
      <c r="Q115" s="56"/>
      <c r="R115" s="57"/>
      <c r="S115" s="57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48" customHeight="1" x14ac:dyDescent="0.25">
      <c r="A116" s="221"/>
      <c r="B116" s="268"/>
      <c r="C116" s="268"/>
      <c r="D116" s="221"/>
      <c r="E116" s="221"/>
      <c r="F116" s="221"/>
      <c r="G116" s="221"/>
      <c r="H116" s="221"/>
      <c r="I116" s="185" t="s">
        <v>177</v>
      </c>
      <c r="J116" s="196">
        <f t="shared" si="9"/>
        <v>854676.06359999999</v>
      </c>
      <c r="K116" s="196">
        <f>K124</f>
        <v>385443.28448000003</v>
      </c>
      <c r="L116" s="196">
        <f>L121+L124</f>
        <v>469232.77911999996</v>
      </c>
      <c r="M116" s="196"/>
      <c r="N116" s="196"/>
      <c r="O116" s="208"/>
      <c r="P116" s="85"/>
      <c r="Q116" s="61"/>
      <c r="R116" s="57"/>
      <c r="S116" s="57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96.75" customHeight="1" x14ac:dyDescent="0.25">
      <c r="A117" s="222"/>
      <c r="B117" s="269"/>
      <c r="C117" s="269"/>
      <c r="D117" s="222"/>
      <c r="E117" s="222"/>
      <c r="F117" s="222"/>
      <c r="G117" s="222"/>
      <c r="H117" s="222"/>
      <c r="I117" s="185" t="s">
        <v>178</v>
      </c>
      <c r="J117" s="196">
        <f t="shared" si="9"/>
        <v>550150.91960999998</v>
      </c>
      <c r="K117" s="196">
        <f>K125+K122</f>
        <v>123562.19999999998</v>
      </c>
      <c r="L117" s="196">
        <f>L122+L125</f>
        <v>426588.71961000003</v>
      </c>
      <c r="M117" s="196"/>
      <c r="N117" s="196"/>
      <c r="O117" s="208"/>
      <c r="P117" s="84"/>
      <c r="Q117" s="89"/>
      <c r="R117" s="57"/>
      <c r="S117" s="57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20.25" customHeight="1" x14ac:dyDescent="0.25">
      <c r="A118" s="217" t="s">
        <v>116</v>
      </c>
      <c r="B118" s="226" t="s">
        <v>71</v>
      </c>
      <c r="C118" s="227"/>
      <c r="D118" s="227"/>
      <c r="E118" s="227"/>
      <c r="F118" s="227"/>
      <c r="G118" s="227"/>
      <c r="H118" s="228"/>
      <c r="I118" s="185">
        <v>2022</v>
      </c>
      <c r="J118" s="196">
        <f t="shared" si="9"/>
        <v>227688.88864999998</v>
      </c>
      <c r="K118" s="196"/>
      <c r="L118" s="196">
        <v>227688.88864999998</v>
      </c>
      <c r="M118" s="196"/>
      <c r="N118" s="196"/>
      <c r="O118" s="209"/>
      <c r="P118" s="75"/>
      <c r="Q118" s="56"/>
      <c r="R118" s="57"/>
      <c r="S118" s="57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27.75" hidden="1" customHeight="1" x14ac:dyDescent="0.25">
      <c r="A119" s="218"/>
      <c r="B119" s="253"/>
      <c r="C119" s="254"/>
      <c r="D119" s="254"/>
      <c r="E119" s="254"/>
      <c r="F119" s="254"/>
      <c r="G119" s="254"/>
      <c r="H119" s="255"/>
      <c r="I119" s="185">
        <v>2023</v>
      </c>
      <c r="J119" s="196"/>
      <c r="K119" s="196"/>
      <c r="L119" s="196"/>
      <c r="M119" s="196"/>
      <c r="N119" s="196"/>
      <c r="O119" s="209"/>
      <c r="P119" s="75"/>
      <c r="Q119" s="56"/>
      <c r="R119" s="57"/>
      <c r="S119" s="57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33" hidden="1" customHeight="1" x14ac:dyDescent="0.25">
      <c r="A120" s="218"/>
      <c r="B120" s="253"/>
      <c r="C120" s="254"/>
      <c r="D120" s="254"/>
      <c r="E120" s="254"/>
      <c r="F120" s="254"/>
      <c r="G120" s="254"/>
      <c r="H120" s="255"/>
      <c r="I120" s="185">
        <v>2024</v>
      </c>
      <c r="J120" s="196"/>
      <c r="K120" s="196"/>
      <c r="L120" s="196"/>
      <c r="M120" s="196"/>
      <c r="N120" s="196"/>
      <c r="O120" s="209"/>
      <c r="P120" s="75"/>
      <c r="Q120" s="56"/>
      <c r="R120" s="57"/>
      <c r="S120" s="57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20.25" customHeight="1" x14ac:dyDescent="0.25">
      <c r="A121" s="218"/>
      <c r="B121" s="253"/>
      <c r="C121" s="254"/>
      <c r="D121" s="254"/>
      <c r="E121" s="254"/>
      <c r="F121" s="254"/>
      <c r="G121" s="254"/>
      <c r="H121" s="255"/>
      <c r="I121" s="185">
        <v>2023</v>
      </c>
      <c r="J121" s="196">
        <f t="shared" si="9"/>
        <v>53113.919349999996</v>
      </c>
      <c r="K121" s="129"/>
      <c r="L121" s="196">
        <v>53113.919349999996</v>
      </c>
      <c r="M121" s="196"/>
      <c r="N121" s="196"/>
      <c r="O121" s="209"/>
      <c r="P121" s="75"/>
      <c r="Q121" s="56"/>
      <c r="R121" s="57"/>
      <c r="S121" s="57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20.25" customHeight="1" x14ac:dyDescent="0.25">
      <c r="A122" s="219"/>
      <c r="B122" s="229"/>
      <c r="C122" s="230"/>
      <c r="D122" s="230"/>
      <c r="E122" s="230"/>
      <c r="F122" s="230"/>
      <c r="G122" s="230"/>
      <c r="H122" s="231"/>
      <c r="I122" s="185">
        <v>2024</v>
      </c>
      <c r="J122" s="196">
        <f>L122</f>
        <v>14044.06709</v>
      </c>
      <c r="K122" s="196"/>
      <c r="L122" s="196">
        <v>14044.06709</v>
      </c>
      <c r="M122" s="196"/>
      <c r="N122" s="196"/>
      <c r="O122" s="209"/>
      <c r="P122" s="56"/>
      <c r="Q122" s="56"/>
      <c r="R122" s="57"/>
      <c r="S122" s="57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24" customHeight="1" x14ac:dyDescent="0.25">
      <c r="A123" s="217" t="s">
        <v>117</v>
      </c>
      <c r="B123" s="279" t="s">
        <v>70</v>
      </c>
      <c r="C123" s="279"/>
      <c r="D123" s="279"/>
      <c r="E123" s="279"/>
      <c r="F123" s="279"/>
      <c r="G123" s="279"/>
      <c r="H123" s="279"/>
      <c r="I123" s="185">
        <v>2022</v>
      </c>
      <c r="J123" s="196">
        <f t="shared" si="9"/>
        <v>640654.9</v>
      </c>
      <c r="K123" s="196">
        <v>600000</v>
      </c>
      <c r="L123" s="196">
        <v>40654.899999999994</v>
      </c>
      <c r="M123" s="196"/>
      <c r="N123" s="196"/>
      <c r="O123" s="209"/>
      <c r="P123" s="56"/>
      <c r="Q123" s="56"/>
      <c r="R123" s="57"/>
      <c r="S123" s="57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21.75" customHeight="1" x14ac:dyDescent="0.25">
      <c r="A124" s="218"/>
      <c r="B124" s="279"/>
      <c r="C124" s="279"/>
      <c r="D124" s="279"/>
      <c r="E124" s="279"/>
      <c r="F124" s="279"/>
      <c r="G124" s="279"/>
      <c r="H124" s="279"/>
      <c r="I124" s="185">
        <v>2023</v>
      </c>
      <c r="J124" s="196">
        <f t="shared" si="9"/>
        <v>801562.14425000001</v>
      </c>
      <c r="K124" s="196">
        <f>636056.4-250613.11552</f>
        <v>385443.28448000003</v>
      </c>
      <c r="L124" s="196">
        <v>416118.85976999998</v>
      </c>
      <c r="M124" s="196"/>
      <c r="N124" s="196"/>
      <c r="O124" s="209"/>
      <c r="P124" s="56"/>
      <c r="Q124" s="56"/>
      <c r="R124" s="57"/>
      <c r="S124" s="57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21.75" customHeight="1" x14ac:dyDescent="0.25">
      <c r="A125" s="219"/>
      <c r="B125" s="279"/>
      <c r="C125" s="279"/>
      <c r="D125" s="279"/>
      <c r="E125" s="279"/>
      <c r="F125" s="279"/>
      <c r="G125" s="279"/>
      <c r="H125" s="279"/>
      <c r="I125" s="185">
        <v>2024</v>
      </c>
      <c r="J125" s="196">
        <f t="shared" si="9"/>
        <v>536106.85251999996</v>
      </c>
      <c r="K125" s="196">
        <v>123562.19999999998</v>
      </c>
      <c r="L125" s="196">
        <v>412544.65252</v>
      </c>
      <c r="M125" s="196"/>
      <c r="N125" s="196"/>
      <c r="O125" s="210"/>
      <c r="P125" s="56">
        <v>206566.94792999997</v>
      </c>
      <c r="Q125" s="56"/>
      <c r="R125" s="57"/>
      <c r="S125" s="57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40.5" hidden="1" customHeight="1" x14ac:dyDescent="0.25">
      <c r="A126" s="157" t="s">
        <v>33</v>
      </c>
      <c r="B126" s="186" t="s">
        <v>34</v>
      </c>
      <c r="C126" s="159"/>
      <c r="D126" s="157" t="s">
        <v>35</v>
      </c>
      <c r="E126" s="185" t="s">
        <v>36</v>
      </c>
      <c r="F126" s="157" t="s">
        <v>37</v>
      </c>
      <c r="G126" s="157"/>
      <c r="H126" s="157"/>
      <c r="I126" s="185"/>
      <c r="J126" s="196"/>
      <c r="K126" s="196"/>
      <c r="L126" s="196"/>
      <c r="M126" s="196"/>
      <c r="N126" s="196"/>
      <c r="O126" s="155">
        <v>3984</v>
      </c>
      <c r="P126" s="56"/>
      <c r="Q126" s="56"/>
      <c r="R126" s="57"/>
      <c r="S126" s="57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39.75" customHeight="1" x14ac:dyDescent="0.25">
      <c r="A127" s="241" t="s">
        <v>26</v>
      </c>
      <c r="B127" s="244" t="s">
        <v>334</v>
      </c>
      <c r="C127" s="247" t="s">
        <v>257</v>
      </c>
      <c r="D127" s="241" t="s">
        <v>185</v>
      </c>
      <c r="E127" s="247" t="s">
        <v>83</v>
      </c>
      <c r="F127" s="241" t="s">
        <v>318</v>
      </c>
      <c r="G127" s="241" t="s">
        <v>68</v>
      </c>
      <c r="H127" s="241" t="s">
        <v>68</v>
      </c>
      <c r="I127" s="171">
        <v>2022</v>
      </c>
      <c r="J127" s="166">
        <f t="shared" si="9"/>
        <v>1262474.1839999999</v>
      </c>
      <c r="K127" s="166"/>
      <c r="L127" s="166">
        <f>L133+L140</f>
        <v>1262474.1839999999</v>
      </c>
      <c r="M127" s="156"/>
      <c r="N127" s="131"/>
      <c r="O127" s="396">
        <v>527045.92991000006</v>
      </c>
      <c r="P127" s="56"/>
      <c r="Q127" s="58"/>
      <c r="R127" s="59"/>
      <c r="S127" s="59"/>
      <c r="T127" s="6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33.75" customHeight="1" x14ac:dyDescent="0.25">
      <c r="A128" s="242"/>
      <c r="B128" s="245"/>
      <c r="C128" s="248"/>
      <c r="D128" s="242"/>
      <c r="E128" s="248"/>
      <c r="F128" s="242"/>
      <c r="G128" s="242"/>
      <c r="H128" s="242"/>
      <c r="I128" s="171">
        <v>2023</v>
      </c>
      <c r="J128" s="166">
        <f t="shared" si="9"/>
        <v>527045.92990999995</v>
      </c>
      <c r="K128" s="166"/>
      <c r="L128" s="166">
        <f>L134+L141</f>
        <v>527045.92990999995</v>
      </c>
      <c r="M128" s="156"/>
      <c r="N128" s="131"/>
      <c r="O128" s="397"/>
      <c r="P128" s="84"/>
      <c r="Q128" s="58"/>
      <c r="R128" s="45"/>
      <c r="S128" s="59"/>
      <c r="T128" s="6"/>
      <c r="U128" s="5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35.25" customHeight="1" x14ac:dyDescent="0.25">
      <c r="A129" s="242"/>
      <c r="B129" s="245"/>
      <c r="C129" s="248"/>
      <c r="D129" s="242"/>
      <c r="E129" s="248"/>
      <c r="F129" s="242"/>
      <c r="G129" s="242"/>
      <c r="H129" s="242"/>
      <c r="I129" s="171">
        <v>2024</v>
      </c>
      <c r="J129" s="166">
        <f t="shared" si="9"/>
        <v>847784.61147000012</v>
      </c>
      <c r="K129" s="166"/>
      <c r="L129" s="166">
        <f>L142+L136</f>
        <v>847784.61147000012</v>
      </c>
      <c r="M129" s="156"/>
      <c r="N129" s="131"/>
      <c r="O129" s="397"/>
      <c r="P129" s="90"/>
      <c r="Q129" s="58"/>
      <c r="R129" s="45"/>
      <c r="S129" s="59"/>
      <c r="T129" s="6"/>
      <c r="U129" s="57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34.5" customHeight="1" x14ac:dyDescent="0.25">
      <c r="A130" s="242"/>
      <c r="B130" s="245"/>
      <c r="C130" s="248"/>
      <c r="D130" s="242"/>
      <c r="E130" s="248"/>
      <c r="F130" s="242"/>
      <c r="G130" s="242"/>
      <c r="H130" s="242"/>
      <c r="I130" s="171">
        <v>2025</v>
      </c>
      <c r="J130" s="166">
        <f t="shared" si="9"/>
        <v>643749.40480999998</v>
      </c>
      <c r="K130" s="166">
        <f>K137+K143</f>
        <v>431312.1</v>
      </c>
      <c r="L130" s="166">
        <f>L137+L143</f>
        <v>212437.30481</v>
      </c>
      <c r="M130" s="156"/>
      <c r="N130" s="131"/>
      <c r="O130" s="397"/>
      <c r="P130" s="56"/>
      <c r="Q130" s="58"/>
      <c r="R130" s="59"/>
      <c r="S130" s="59"/>
      <c r="T130" s="6"/>
      <c r="U130" s="5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27.75" customHeight="1" x14ac:dyDescent="0.25">
      <c r="A131" s="242"/>
      <c r="B131" s="245"/>
      <c r="C131" s="248"/>
      <c r="D131" s="242"/>
      <c r="E131" s="248"/>
      <c r="F131" s="242"/>
      <c r="G131" s="242"/>
      <c r="H131" s="242"/>
      <c r="I131" s="171">
        <v>2026</v>
      </c>
      <c r="J131" s="166">
        <f t="shared" si="9"/>
        <v>817457.67996999994</v>
      </c>
      <c r="K131" s="166">
        <f>K138+K144</f>
        <v>310230.59999999998</v>
      </c>
      <c r="L131" s="166">
        <f>L138+L144</f>
        <v>507227.07997000002</v>
      </c>
      <c r="M131" s="156"/>
      <c r="N131" s="131"/>
      <c r="O131" s="397"/>
      <c r="P131" s="56"/>
      <c r="Q131" s="58"/>
      <c r="R131" s="59"/>
      <c r="S131" s="59"/>
      <c r="T131" s="6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28.5" customHeight="1" x14ac:dyDescent="0.25">
      <c r="A132" s="243"/>
      <c r="B132" s="246"/>
      <c r="C132" s="249"/>
      <c r="D132" s="243"/>
      <c r="E132" s="249"/>
      <c r="F132" s="243"/>
      <c r="G132" s="243"/>
      <c r="H132" s="243"/>
      <c r="I132" s="171">
        <v>2027</v>
      </c>
      <c r="J132" s="166">
        <f t="shared" si="9"/>
        <v>406750.5</v>
      </c>
      <c r="K132" s="166"/>
      <c r="L132" s="166">
        <f>L139+L145</f>
        <v>406750.5</v>
      </c>
      <c r="M132" s="156"/>
      <c r="N132" s="131"/>
      <c r="O132" s="397"/>
      <c r="P132" s="56"/>
      <c r="Q132" s="58"/>
      <c r="R132" s="59"/>
      <c r="S132" s="59"/>
      <c r="T132" s="6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21.75" customHeight="1" x14ac:dyDescent="0.25">
      <c r="A133" s="241" t="s">
        <v>72</v>
      </c>
      <c r="B133" s="270" t="s">
        <v>71</v>
      </c>
      <c r="C133" s="271"/>
      <c r="D133" s="271"/>
      <c r="E133" s="271"/>
      <c r="F133" s="271"/>
      <c r="G133" s="271"/>
      <c r="H133" s="272"/>
      <c r="I133" s="171">
        <v>2022</v>
      </c>
      <c r="J133" s="166">
        <f t="shared" si="9"/>
        <v>100688.34247999998</v>
      </c>
      <c r="K133" s="166"/>
      <c r="L133" s="166">
        <v>100688.34247999998</v>
      </c>
      <c r="M133" s="156"/>
      <c r="N133" s="131"/>
      <c r="O133" s="397"/>
      <c r="P133" s="56"/>
      <c r="Q133" s="58"/>
      <c r="R133" s="59"/>
      <c r="S133" s="59"/>
      <c r="T133" s="6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23.25" customHeight="1" x14ac:dyDescent="0.25">
      <c r="A134" s="242"/>
      <c r="B134" s="273"/>
      <c r="C134" s="274"/>
      <c r="D134" s="274"/>
      <c r="E134" s="274"/>
      <c r="F134" s="274"/>
      <c r="G134" s="274"/>
      <c r="H134" s="275"/>
      <c r="I134" s="171">
        <v>2023</v>
      </c>
      <c r="J134" s="166">
        <f t="shared" si="9"/>
        <v>255646.77162000001</v>
      </c>
      <c r="K134" s="166"/>
      <c r="L134" s="166">
        <v>255646.77162000001</v>
      </c>
      <c r="M134" s="156"/>
      <c r="N134" s="131"/>
      <c r="O134" s="397"/>
      <c r="P134" s="77"/>
      <c r="Q134" s="58"/>
      <c r="R134" s="59"/>
      <c r="S134" s="50"/>
      <c r="T134" s="6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22.5" hidden="1" customHeight="1" x14ac:dyDescent="0.25">
      <c r="A135" s="242"/>
      <c r="B135" s="273"/>
      <c r="C135" s="274"/>
      <c r="D135" s="274"/>
      <c r="E135" s="274"/>
      <c r="F135" s="274"/>
      <c r="G135" s="274"/>
      <c r="H135" s="275"/>
      <c r="I135" s="171">
        <v>2024</v>
      </c>
      <c r="J135" s="166">
        <f t="shared" si="9"/>
        <v>0</v>
      </c>
      <c r="K135" s="166"/>
      <c r="L135" s="166"/>
      <c r="M135" s="156"/>
      <c r="N135" s="131"/>
      <c r="O135" s="397"/>
      <c r="P135" s="77"/>
      <c r="Q135" s="58"/>
      <c r="R135" s="59"/>
      <c r="S135" s="50"/>
      <c r="T135" s="6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22.5" customHeight="1" x14ac:dyDescent="0.25">
      <c r="A136" s="242"/>
      <c r="B136" s="273"/>
      <c r="C136" s="274"/>
      <c r="D136" s="274"/>
      <c r="E136" s="274"/>
      <c r="F136" s="274"/>
      <c r="G136" s="274"/>
      <c r="H136" s="275"/>
      <c r="I136" s="171">
        <v>2024</v>
      </c>
      <c r="J136" s="166">
        <f t="shared" si="9"/>
        <v>21088.523740000001</v>
      </c>
      <c r="K136" s="166"/>
      <c r="L136" s="166">
        <v>21088.523740000001</v>
      </c>
      <c r="M136" s="156"/>
      <c r="N136" s="131"/>
      <c r="O136" s="397"/>
      <c r="P136" s="78"/>
      <c r="Q136" s="58"/>
      <c r="R136" s="59"/>
      <c r="S136" s="50"/>
      <c r="T136" s="6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22.5" hidden="1" customHeight="1" x14ac:dyDescent="0.25">
      <c r="A137" s="242"/>
      <c r="B137" s="273"/>
      <c r="C137" s="274"/>
      <c r="D137" s="274"/>
      <c r="E137" s="274"/>
      <c r="F137" s="274"/>
      <c r="G137" s="274"/>
      <c r="H137" s="275"/>
      <c r="I137" s="171">
        <v>2025</v>
      </c>
      <c r="J137" s="166"/>
      <c r="K137" s="166"/>
      <c r="L137" s="166"/>
      <c r="M137" s="156"/>
      <c r="N137" s="131"/>
      <c r="O137" s="397"/>
      <c r="P137" s="77"/>
      <c r="Q137" s="58"/>
      <c r="R137" s="59"/>
      <c r="S137" s="59"/>
      <c r="T137" s="6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22.5" customHeight="1" x14ac:dyDescent="0.25">
      <c r="A138" s="242"/>
      <c r="B138" s="273"/>
      <c r="C138" s="274"/>
      <c r="D138" s="274"/>
      <c r="E138" s="274"/>
      <c r="F138" s="274"/>
      <c r="G138" s="274"/>
      <c r="H138" s="275"/>
      <c r="I138" s="171">
        <v>2026</v>
      </c>
      <c r="J138" s="166">
        <f t="shared" si="9"/>
        <v>12833.592539999998</v>
      </c>
      <c r="K138" s="166"/>
      <c r="L138" s="166">
        <v>12833.592539999998</v>
      </c>
      <c r="M138" s="156"/>
      <c r="N138" s="131"/>
      <c r="O138" s="397"/>
      <c r="P138" s="77"/>
      <c r="Q138" s="58"/>
      <c r="R138" s="59"/>
      <c r="S138" s="59"/>
      <c r="T138" s="6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22.5" customHeight="1" x14ac:dyDescent="0.25">
      <c r="A139" s="243"/>
      <c r="B139" s="276"/>
      <c r="C139" s="277"/>
      <c r="D139" s="277"/>
      <c r="E139" s="277"/>
      <c r="F139" s="277"/>
      <c r="G139" s="277"/>
      <c r="H139" s="278"/>
      <c r="I139" s="171">
        <v>2027</v>
      </c>
      <c r="J139" s="166">
        <f t="shared" si="9"/>
        <v>8788.0545099999999</v>
      </c>
      <c r="K139" s="166"/>
      <c r="L139" s="166">
        <v>8788.0545099999999</v>
      </c>
      <c r="M139" s="156"/>
      <c r="N139" s="131"/>
      <c r="O139" s="397"/>
      <c r="P139" s="77"/>
      <c r="Q139" s="56"/>
      <c r="R139" s="57"/>
      <c r="S139" s="57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9.5" customHeight="1" x14ac:dyDescent="0.25">
      <c r="A140" s="241" t="s">
        <v>73</v>
      </c>
      <c r="B140" s="270" t="s">
        <v>70</v>
      </c>
      <c r="C140" s="271"/>
      <c r="D140" s="271"/>
      <c r="E140" s="271"/>
      <c r="F140" s="271"/>
      <c r="G140" s="271"/>
      <c r="H140" s="272"/>
      <c r="I140" s="171">
        <v>2022</v>
      </c>
      <c r="J140" s="166">
        <f t="shared" si="9"/>
        <v>1161785.84152</v>
      </c>
      <c r="K140" s="166"/>
      <c r="L140" s="166">
        <v>1161785.84152</v>
      </c>
      <c r="M140" s="156"/>
      <c r="N140" s="131"/>
      <c r="O140" s="397"/>
      <c r="P140" s="77"/>
      <c r="Q140" s="36"/>
      <c r="R140" s="57"/>
      <c r="S140" s="57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9.5" customHeight="1" x14ac:dyDescent="0.25">
      <c r="A141" s="242"/>
      <c r="B141" s="273"/>
      <c r="C141" s="274"/>
      <c r="D141" s="274"/>
      <c r="E141" s="274"/>
      <c r="F141" s="274"/>
      <c r="G141" s="274"/>
      <c r="H141" s="275"/>
      <c r="I141" s="171">
        <v>2023</v>
      </c>
      <c r="J141" s="166">
        <f t="shared" si="9"/>
        <v>271399.15828999993</v>
      </c>
      <c r="K141" s="166"/>
      <c r="L141" s="166">
        <v>271399.15828999993</v>
      </c>
      <c r="M141" s="156"/>
      <c r="N141" s="131"/>
      <c r="O141" s="397"/>
      <c r="P141" s="78"/>
      <c r="Q141" s="23"/>
      <c r="R141" s="57"/>
      <c r="S141" s="57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21" customHeight="1" x14ac:dyDescent="0.25">
      <c r="A142" s="242"/>
      <c r="B142" s="273"/>
      <c r="C142" s="274"/>
      <c r="D142" s="274"/>
      <c r="E142" s="274"/>
      <c r="F142" s="274"/>
      <c r="G142" s="274"/>
      <c r="H142" s="275"/>
      <c r="I142" s="171">
        <v>2024</v>
      </c>
      <c r="J142" s="166">
        <f t="shared" si="9"/>
        <v>826696.08773000014</v>
      </c>
      <c r="K142" s="166"/>
      <c r="L142" s="166">
        <v>826696.08773000014</v>
      </c>
      <c r="M142" s="156"/>
      <c r="N142" s="131"/>
      <c r="O142" s="397"/>
      <c r="P142" s="78">
        <v>-552108.20522</v>
      </c>
      <c r="Q142" s="56">
        <f>L142+P142</f>
        <v>274587.88251000014</v>
      </c>
      <c r="R142" s="57"/>
      <c r="S142" s="57">
        <v>406750.5</v>
      </c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21" customHeight="1" x14ac:dyDescent="0.25">
      <c r="A143" s="242"/>
      <c r="B143" s="273"/>
      <c r="C143" s="274"/>
      <c r="D143" s="274"/>
      <c r="E143" s="274"/>
      <c r="F143" s="274"/>
      <c r="G143" s="274"/>
      <c r="H143" s="275"/>
      <c r="I143" s="171">
        <v>2025</v>
      </c>
      <c r="J143" s="166">
        <f>L143+K143</f>
        <v>643749.40480999998</v>
      </c>
      <c r="K143" s="166">
        <v>431312.1</v>
      </c>
      <c r="L143" s="166">
        <v>212437.30481</v>
      </c>
      <c r="M143" s="156"/>
      <c r="N143" s="131"/>
      <c r="O143" s="397"/>
      <c r="P143" s="56"/>
      <c r="Q143" s="56"/>
      <c r="R143" s="57"/>
      <c r="S143" s="57">
        <f>S142-L139</f>
        <v>397962.44549000001</v>
      </c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21" customHeight="1" x14ac:dyDescent="0.25">
      <c r="A144" s="242"/>
      <c r="B144" s="273"/>
      <c r="C144" s="274"/>
      <c r="D144" s="274"/>
      <c r="E144" s="274"/>
      <c r="F144" s="274"/>
      <c r="G144" s="274"/>
      <c r="H144" s="275"/>
      <c r="I144" s="171">
        <v>2026</v>
      </c>
      <c r="J144" s="166">
        <f t="shared" si="9"/>
        <v>804624.08743000007</v>
      </c>
      <c r="K144" s="166">
        <v>310230.59999999998</v>
      </c>
      <c r="L144" s="166">
        <v>494393.48743000004</v>
      </c>
      <c r="M144" s="156"/>
      <c r="N144" s="131"/>
      <c r="O144" s="397"/>
      <c r="P144" s="56"/>
      <c r="Q144" s="56"/>
      <c r="R144" s="57"/>
      <c r="S144" s="57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21" customHeight="1" x14ac:dyDescent="0.25">
      <c r="A145" s="243"/>
      <c r="B145" s="276"/>
      <c r="C145" s="277"/>
      <c r="D145" s="277"/>
      <c r="E145" s="277"/>
      <c r="F145" s="277"/>
      <c r="G145" s="277"/>
      <c r="H145" s="278"/>
      <c r="I145" s="171">
        <v>2027</v>
      </c>
      <c r="J145" s="166">
        <f t="shared" si="9"/>
        <v>397962.44549000001</v>
      </c>
      <c r="K145" s="166"/>
      <c r="L145" s="166">
        <v>397962.44549000001</v>
      </c>
      <c r="M145" s="156"/>
      <c r="N145" s="131"/>
      <c r="O145" s="398"/>
      <c r="P145" s="56"/>
      <c r="Q145" s="56"/>
      <c r="R145" s="57"/>
      <c r="S145" s="57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24.75" customHeight="1" x14ac:dyDescent="0.25">
      <c r="A146" s="217" t="s">
        <v>29</v>
      </c>
      <c r="B146" s="223" t="s">
        <v>335</v>
      </c>
      <c r="C146" s="220">
        <v>6.54</v>
      </c>
      <c r="D146" s="220" t="s">
        <v>186</v>
      </c>
      <c r="E146" s="220" t="s">
        <v>128</v>
      </c>
      <c r="F146" s="220" t="s">
        <v>317</v>
      </c>
      <c r="G146" s="220" t="s">
        <v>68</v>
      </c>
      <c r="H146" s="217" t="s">
        <v>68</v>
      </c>
      <c r="I146" s="171">
        <v>2022</v>
      </c>
      <c r="J146" s="166">
        <f t="shared" si="9"/>
        <v>2000000</v>
      </c>
      <c r="K146" s="166"/>
      <c r="L146" s="166">
        <f>L158+L152</f>
        <v>2000000</v>
      </c>
      <c r="M146" s="156"/>
      <c r="N146" s="131"/>
      <c r="O146" s="211">
        <v>497627.34</v>
      </c>
      <c r="P146" s="56"/>
      <c r="Q146" s="56"/>
      <c r="R146" s="57"/>
      <c r="S146" s="57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27" customHeight="1" x14ac:dyDescent="0.25">
      <c r="A147" s="218"/>
      <c r="B147" s="224"/>
      <c r="C147" s="221"/>
      <c r="D147" s="221"/>
      <c r="E147" s="221"/>
      <c r="F147" s="221"/>
      <c r="G147" s="221"/>
      <c r="H147" s="218"/>
      <c r="I147" s="185">
        <v>2023</v>
      </c>
      <c r="J147" s="196">
        <f t="shared" si="9"/>
        <v>405489.57000000018</v>
      </c>
      <c r="K147" s="196"/>
      <c r="L147" s="196">
        <f>L153+L159</f>
        <v>405489.57000000018</v>
      </c>
      <c r="M147" s="196"/>
      <c r="N147" s="196"/>
      <c r="O147" s="208"/>
      <c r="P147" s="84"/>
      <c r="Q147" s="56"/>
      <c r="R147" s="57"/>
      <c r="S147" s="30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26.25" customHeight="1" x14ac:dyDescent="0.3">
      <c r="A148" s="218"/>
      <c r="B148" s="224"/>
      <c r="C148" s="221"/>
      <c r="D148" s="221"/>
      <c r="E148" s="221"/>
      <c r="F148" s="221"/>
      <c r="G148" s="221"/>
      <c r="H148" s="218"/>
      <c r="I148" s="152">
        <v>2024</v>
      </c>
      <c r="J148" s="173">
        <f>L148</f>
        <v>1594510.4317999999</v>
      </c>
      <c r="K148" s="173"/>
      <c r="L148" s="200">
        <f>L154+L160</f>
        <v>1594510.4317999999</v>
      </c>
      <c r="M148" s="173"/>
      <c r="N148" s="173"/>
      <c r="O148" s="208"/>
      <c r="P148" s="124">
        <f>P160+P154</f>
        <v>-660968.17085999995</v>
      </c>
      <c r="Q148" s="56"/>
      <c r="R148" s="57"/>
      <c r="S148" s="30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27" customHeight="1" x14ac:dyDescent="0.25">
      <c r="A149" s="218"/>
      <c r="B149" s="224"/>
      <c r="C149" s="221"/>
      <c r="D149" s="221"/>
      <c r="E149" s="221"/>
      <c r="F149" s="221"/>
      <c r="G149" s="221"/>
      <c r="H149" s="218"/>
      <c r="I149" s="185">
        <v>2025</v>
      </c>
      <c r="J149" s="196">
        <f t="shared" si="9"/>
        <v>800686.89135000005</v>
      </c>
      <c r="K149" s="196">
        <v>95243</v>
      </c>
      <c r="L149" s="196">
        <f t="shared" ref="L149:L150" si="10">L161+L155</f>
        <v>705443.89135000005</v>
      </c>
      <c r="M149" s="196"/>
      <c r="N149" s="196"/>
      <c r="O149" s="208"/>
      <c r="P149" s="56"/>
      <c r="Q149" s="56"/>
      <c r="R149" s="57"/>
      <c r="S149" s="57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24.75" customHeight="1" x14ac:dyDescent="0.25">
      <c r="A150" s="218"/>
      <c r="B150" s="224"/>
      <c r="C150" s="221"/>
      <c r="D150" s="221"/>
      <c r="E150" s="221"/>
      <c r="F150" s="221"/>
      <c r="G150" s="221"/>
      <c r="H150" s="218"/>
      <c r="I150" s="185">
        <v>2026</v>
      </c>
      <c r="J150" s="196">
        <f t="shared" si="9"/>
        <v>2520243.0901800003</v>
      </c>
      <c r="K150" s="196">
        <f>K162</f>
        <v>1072977.7</v>
      </c>
      <c r="L150" s="196">
        <f t="shared" si="10"/>
        <v>1447265.3901800001</v>
      </c>
      <c r="M150" s="196"/>
      <c r="N150" s="196"/>
      <c r="O150" s="208"/>
      <c r="P150" s="56"/>
      <c r="Q150" s="56"/>
      <c r="R150" s="57"/>
      <c r="S150" s="57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29.25" customHeight="1" x14ac:dyDescent="0.25">
      <c r="A151" s="219"/>
      <c r="B151" s="225"/>
      <c r="C151" s="222"/>
      <c r="D151" s="222"/>
      <c r="E151" s="222"/>
      <c r="F151" s="222"/>
      <c r="G151" s="222"/>
      <c r="H151" s="219"/>
      <c r="I151" s="171">
        <v>2027</v>
      </c>
      <c r="J151" s="131">
        <f t="shared" si="9"/>
        <v>728852.9</v>
      </c>
      <c r="K151" s="131"/>
      <c r="L151" s="131">
        <f>L163+L157</f>
        <v>728852.9</v>
      </c>
      <c r="M151" s="131"/>
      <c r="N151" s="131"/>
      <c r="O151" s="208"/>
      <c r="P151" s="56"/>
      <c r="Q151" s="56"/>
      <c r="R151" s="57"/>
      <c r="S151" s="57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24.75" customHeight="1" x14ac:dyDescent="0.25">
      <c r="A152" s="217" t="s">
        <v>74</v>
      </c>
      <c r="B152" s="226" t="s">
        <v>71</v>
      </c>
      <c r="C152" s="227"/>
      <c r="D152" s="227"/>
      <c r="E152" s="227"/>
      <c r="F152" s="227"/>
      <c r="G152" s="227"/>
      <c r="H152" s="228"/>
      <c r="I152" s="171">
        <v>2022</v>
      </c>
      <c r="J152" s="131">
        <f t="shared" ref="J152:J168" si="11">K152+L152+M152+N152</f>
        <v>83567.690750000067</v>
      </c>
      <c r="K152" s="131"/>
      <c r="L152" s="131">
        <v>83567.690750000067</v>
      </c>
      <c r="M152" s="131"/>
      <c r="N152" s="131"/>
      <c r="O152" s="208"/>
      <c r="P152" s="56"/>
      <c r="Q152" s="56"/>
      <c r="R152" s="57"/>
      <c r="S152" s="57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24" customHeight="1" x14ac:dyDescent="0.25">
      <c r="A153" s="218"/>
      <c r="B153" s="253"/>
      <c r="C153" s="254"/>
      <c r="D153" s="254"/>
      <c r="E153" s="254"/>
      <c r="F153" s="254"/>
      <c r="G153" s="254"/>
      <c r="H153" s="255"/>
      <c r="I153" s="171">
        <v>2023</v>
      </c>
      <c r="J153" s="131">
        <f t="shared" si="11"/>
        <v>293800.05431000021</v>
      </c>
      <c r="K153" s="131"/>
      <c r="L153" s="131">
        <v>293800.05431000021</v>
      </c>
      <c r="M153" s="131"/>
      <c r="N153" s="131"/>
      <c r="O153" s="208"/>
      <c r="P153" s="79"/>
      <c r="Q153" s="56"/>
      <c r="R153" s="57"/>
      <c r="S153" s="57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24" customHeight="1" x14ac:dyDescent="0.25">
      <c r="A154" s="218"/>
      <c r="B154" s="253"/>
      <c r="C154" s="254"/>
      <c r="D154" s="254"/>
      <c r="E154" s="254"/>
      <c r="F154" s="254"/>
      <c r="G154" s="254"/>
      <c r="H154" s="255"/>
      <c r="I154" s="171">
        <v>2024</v>
      </c>
      <c r="J154" s="131">
        <f t="shared" si="11"/>
        <v>1321499.1492399999</v>
      </c>
      <c r="K154" s="131"/>
      <c r="L154" s="131">
        <v>1321499.1492399999</v>
      </c>
      <c r="M154" s="131"/>
      <c r="N154" s="131"/>
      <c r="O154" s="208"/>
      <c r="P154" s="79">
        <v>-143936.20649000001</v>
      </c>
      <c r="Q154" s="56"/>
      <c r="R154" s="57"/>
      <c r="S154" s="57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24" customHeight="1" x14ac:dyDescent="0.25">
      <c r="A155" s="218"/>
      <c r="B155" s="253"/>
      <c r="C155" s="254"/>
      <c r="D155" s="254"/>
      <c r="E155" s="254"/>
      <c r="F155" s="254"/>
      <c r="G155" s="254"/>
      <c r="H155" s="255"/>
      <c r="I155" s="171">
        <v>2025</v>
      </c>
      <c r="J155" s="131">
        <f t="shared" si="11"/>
        <v>20856.289639999999</v>
      </c>
      <c r="K155" s="131"/>
      <c r="L155" s="131">
        <v>20856.289639999999</v>
      </c>
      <c r="M155" s="131"/>
      <c r="N155" s="131"/>
      <c r="O155" s="208"/>
      <c r="P155" s="79"/>
      <c r="Q155" s="56"/>
      <c r="R155" s="57"/>
      <c r="S155" s="57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24" customHeight="1" x14ac:dyDescent="0.25">
      <c r="A156" s="218"/>
      <c r="B156" s="253"/>
      <c r="C156" s="254"/>
      <c r="D156" s="254"/>
      <c r="E156" s="254"/>
      <c r="F156" s="254"/>
      <c r="G156" s="254"/>
      <c r="H156" s="255"/>
      <c r="I156" s="171">
        <v>2026</v>
      </c>
      <c r="J156" s="131">
        <f t="shared" si="11"/>
        <v>20564.74956</v>
      </c>
      <c r="K156" s="131"/>
      <c r="L156" s="131">
        <v>20564.74956</v>
      </c>
      <c r="M156" s="131"/>
      <c r="N156" s="131"/>
      <c r="O156" s="208"/>
      <c r="P156" s="79"/>
      <c r="Q156" s="56"/>
      <c r="R156" s="57"/>
      <c r="S156" s="57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24" customHeight="1" x14ac:dyDescent="0.25">
      <c r="A157" s="219"/>
      <c r="B157" s="229"/>
      <c r="C157" s="230"/>
      <c r="D157" s="230"/>
      <c r="E157" s="230"/>
      <c r="F157" s="230"/>
      <c r="G157" s="230"/>
      <c r="H157" s="231"/>
      <c r="I157" s="171">
        <v>2027</v>
      </c>
      <c r="J157" s="131">
        <f>L157</f>
        <v>4852.8890099999999</v>
      </c>
      <c r="K157" s="131"/>
      <c r="L157" s="131">
        <v>4852.8890099999999</v>
      </c>
      <c r="M157" s="131"/>
      <c r="N157" s="131"/>
      <c r="O157" s="208"/>
      <c r="P157" s="79"/>
      <c r="Q157" s="56"/>
      <c r="R157" s="57"/>
      <c r="S157" s="57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24" customHeight="1" x14ac:dyDescent="0.25">
      <c r="A158" s="217" t="s">
        <v>123</v>
      </c>
      <c r="B158" s="226" t="s">
        <v>70</v>
      </c>
      <c r="C158" s="227"/>
      <c r="D158" s="227"/>
      <c r="E158" s="227"/>
      <c r="F158" s="227"/>
      <c r="G158" s="227"/>
      <c r="H158" s="228"/>
      <c r="I158" s="171">
        <v>2022</v>
      </c>
      <c r="J158" s="131">
        <f t="shared" si="11"/>
        <v>1916432.3092499999</v>
      </c>
      <c r="K158" s="131"/>
      <c r="L158" s="131">
        <v>1916432.3092499999</v>
      </c>
      <c r="M158" s="131"/>
      <c r="N158" s="131"/>
      <c r="O158" s="208"/>
      <c r="P158" s="79"/>
      <c r="Q158" s="56"/>
      <c r="R158" s="57"/>
      <c r="S158" s="57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24" customHeight="1" x14ac:dyDescent="0.25">
      <c r="A159" s="218"/>
      <c r="B159" s="253"/>
      <c r="C159" s="254"/>
      <c r="D159" s="254"/>
      <c r="E159" s="254"/>
      <c r="F159" s="254"/>
      <c r="G159" s="254"/>
      <c r="H159" s="255"/>
      <c r="I159" s="171">
        <v>2023</v>
      </c>
      <c r="J159" s="131">
        <f t="shared" si="11"/>
        <v>111689.51568999997</v>
      </c>
      <c r="K159" s="131"/>
      <c r="L159" s="131">
        <v>111689.51568999997</v>
      </c>
      <c r="M159" s="131"/>
      <c r="N159" s="131"/>
      <c r="O159" s="208"/>
      <c r="P159" s="79"/>
      <c r="Q159" s="56"/>
      <c r="R159" s="57"/>
      <c r="S159" s="57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8.75" customHeight="1" x14ac:dyDescent="0.25">
      <c r="A160" s="218"/>
      <c r="B160" s="253"/>
      <c r="C160" s="254"/>
      <c r="D160" s="254"/>
      <c r="E160" s="254"/>
      <c r="F160" s="254"/>
      <c r="G160" s="254"/>
      <c r="H160" s="255"/>
      <c r="I160" s="185">
        <v>2024</v>
      </c>
      <c r="J160" s="196">
        <f>L160</f>
        <v>273011.28255999991</v>
      </c>
      <c r="K160" s="196"/>
      <c r="L160" s="196">
        <v>273011.28255999991</v>
      </c>
      <c r="M160" s="196"/>
      <c r="N160" s="196"/>
      <c r="O160" s="208"/>
      <c r="P160" s="118">
        <v>-517031.96437</v>
      </c>
      <c r="Q160" s="56"/>
      <c r="R160" s="57"/>
      <c r="S160" s="57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20.25" customHeight="1" x14ac:dyDescent="0.25">
      <c r="A161" s="218"/>
      <c r="B161" s="253"/>
      <c r="C161" s="254"/>
      <c r="D161" s="254"/>
      <c r="E161" s="254"/>
      <c r="F161" s="254"/>
      <c r="G161" s="254"/>
      <c r="H161" s="255"/>
      <c r="I161" s="188">
        <v>2025</v>
      </c>
      <c r="J161" s="196">
        <f t="shared" si="11"/>
        <v>779830.60171000008</v>
      </c>
      <c r="K161" s="196">
        <f>K149</f>
        <v>95243</v>
      </c>
      <c r="L161" s="196">
        <v>684587.60171000008</v>
      </c>
      <c r="M161" s="196"/>
      <c r="N161" s="196"/>
      <c r="O161" s="208"/>
      <c r="P161" s="79"/>
      <c r="Q161" s="56"/>
      <c r="R161" s="57"/>
      <c r="S161" s="57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9.5" customHeight="1" x14ac:dyDescent="0.25">
      <c r="A162" s="218"/>
      <c r="B162" s="253"/>
      <c r="C162" s="254"/>
      <c r="D162" s="254"/>
      <c r="E162" s="254"/>
      <c r="F162" s="254"/>
      <c r="G162" s="254"/>
      <c r="H162" s="255"/>
      <c r="I162" s="188">
        <v>2026</v>
      </c>
      <c r="J162" s="169">
        <f t="shared" si="11"/>
        <v>2499678.3406199999</v>
      </c>
      <c r="K162" s="196">
        <v>1072977.7</v>
      </c>
      <c r="L162" s="196">
        <v>1426700.6406200002</v>
      </c>
      <c r="M162" s="197"/>
      <c r="N162" s="197"/>
      <c r="O162" s="208"/>
      <c r="P162" s="56"/>
      <c r="Q162" s="56"/>
      <c r="R162" s="57"/>
      <c r="S162" s="57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24" customHeight="1" x14ac:dyDescent="0.25">
      <c r="A163" s="218"/>
      <c r="B163" s="229"/>
      <c r="C163" s="230"/>
      <c r="D163" s="230"/>
      <c r="E163" s="230"/>
      <c r="F163" s="230"/>
      <c r="G163" s="230"/>
      <c r="H163" s="231"/>
      <c r="I163" s="188">
        <v>2027</v>
      </c>
      <c r="J163" s="169">
        <f>L163</f>
        <v>724000.01098999998</v>
      </c>
      <c r="K163" s="197"/>
      <c r="L163" s="169">
        <v>724000.01098999998</v>
      </c>
      <c r="M163" s="197"/>
      <c r="N163" s="197"/>
      <c r="O163" s="208"/>
      <c r="P163" s="56"/>
      <c r="Q163" s="56"/>
      <c r="R163" s="57"/>
      <c r="S163" s="57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45" customHeight="1" x14ac:dyDescent="0.25">
      <c r="A164" s="217" t="s">
        <v>30</v>
      </c>
      <c r="B164" s="223" t="s">
        <v>169</v>
      </c>
      <c r="C164" s="220">
        <v>6.32</v>
      </c>
      <c r="D164" s="220" t="s">
        <v>187</v>
      </c>
      <c r="E164" s="220" t="s">
        <v>251</v>
      </c>
      <c r="F164" s="220" t="s">
        <v>242</v>
      </c>
      <c r="G164" s="220" t="s">
        <v>107</v>
      </c>
      <c r="H164" s="211" t="s">
        <v>68</v>
      </c>
      <c r="I164" s="171">
        <v>2022</v>
      </c>
      <c r="J164" s="131">
        <f t="shared" si="11"/>
        <v>701759.15662999998</v>
      </c>
      <c r="K164" s="131"/>
      <c r="L164" s="131">
        <f>L169+L174</f>
        <v>701759.15662999998</v>
      </c>
      <c r="M164" s="131"/>
      <c r="N164" s="131"/>
      <c r="O164" s="211">
        <v>535503.44007999997</v>
      </c>
      <c r="P164" s="56"/>
      <c r="Q164" s="56"/>
      <c r="R164" s="57"/>
      <c r="S164" s="57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43.5" customHeight="1" x14ac:dyDescent="0.25">
      <c r="A165" s="218"/>
      <c r="B165" s="224"/>
      <c r="C165" s="221"/>
      <c r="D165" s="221"/>
      <c r="E165" s="221"/>
      <c r="F165" s="221"/>
      <c r="G165" s="221"/>
      <c r="H165" s="208"/>
      <c r="I165" s="185" t="s">
        <v>177</v>
      </c>
      <c r="J165" s="196">
        <f t="shared" si="11"/>
        <v>521546.84007999999</v>
      </c>
      <c r="K165" s="196">
        <f>K170+K175</f>
        <v>434274.66529999999</v>
      </c>
      <c r="L165" s="196">
        <f>L170+L175</f>
        <v>87272.17478000003</v>
      </c>
      <c r="M165" s="196"/>
      <c r="N165" s="196"/>
      <c r="O165" s="208"/>
      <c r="P165" s="84"/>
      <c r="Q165" s="90"/>
      <c r="R165" s="57"/>
      <c r="S165" s="30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39.75" customHeight="1" x14ac:dyDescent="0.25">
      <c r="A166" s="218"/>
      <c r="B166" s="224"/>
      <c r="C166" s="221"/>
      <c r="D166" s="221"/>
      <c r="E166" s="221"/>
      <c r="F166" s="221"/>
      <c r="G166" s="221"/>
      <c r="H166" s="208"/>
      <c r="I166" s="185" t="s">
        <v>178</v>
      </c>
      <c r="J166" s="196">
        <f t="shared" si="11"/>
        <v>2669256.6795299998</v>
      </c>
      <c r="K166" s="196">
        <f>K176</f>
        <v>160822.5</v>
      </c>
      <c r="L166" s="196">
        <f>L176+L171</f>
        <v>2508434.1795299998</v>
      </c>
      <c r="M166" s="196"/>
      <c r="N166" s="196"/>
      <c r="O166" s="208"/>
      <c r="P166" s="84"/>
      <c r="Q166" s="63"/>
      <c r="R166" s="57"/>
      <c r="S166" s="44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46.5" customHeight="1" x14ac:dyDescent="0.25">
      <c r="A167" s="218"/>
      <c r="B167" s="224"/>
      <c r="C167" s="221"/>
      <c r="D167" s="221"/>
      <c r="E167" s="221"/>
      <c r="F167" s="221"/>
      <c r="G167" s="221"/>
      <c r="H167" s="208"/>
      <c r="I167" s="185">
        <v>2025</v>
      </c>
      <c r="J167" s="196">
        <f t="shared" si="11"/>
        <v>1711101.6730499999</v>
      </c>
      <c r="K167" s="196">
        <f>K177</f>
        <v>331312.09999999998</v>
      </c>
      <c r="L167" s="196">
        <f>L172+L177</f>
        <v>1379789.57305</v>
      </c>
      <c r="M167" s="196"/>
      <c r="N167" s="196"/>
      <c r="O167" s="208"/>
      <c r="P167" s="56"/>
      <c r="Q167" s="56"/>
      <c r="R167" s="57"/>
      <c r="S167" s="36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48" customHeight="1" x14ac:dyDescent="0.25">
      <c r="A168" s="219"/>
      <c r="B168" s="225"/>
      <c r="C168" s="222"/>
      <c r="D168" s="222"/>
      <c r="E168" s="222"/>
      <c r="F168" s="222"/>
      <c r="G168" s="222"/>
      <c r="H168" s="212"/>
      <c r="I168" s="185">
        <v>2026</v>
      </c>
      <c r="J168" s="196">
        <f t="shared" si="11"/>
        <v>2511317.7033500001</v>
      </c>
      <c r="K168" s="196">
        <f>K178</f>
        <v>837515.4</v>
      </c>
      <c r="L168" s="196">
        <f t="shared" ref="L168" si="12">L173+L178</f>
        <v>1673802.3033499999</v>
      </c>
      <c r="M168" s="196"/>
      <c r="N168" s="196"/>
      <c r="O168" s="208"/>
      <c r="P168" s="56"/>
      <c r="Q168" s="56"/>
      <c r="R168" s="57"/>
      <c r="S168" s="36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30" customHeight="1" x14ac:dyDescent="0.25">
      <c r="A169" s="217" t="s">
        <v>137</v>
      </c>
      <c r="B169" s="226" t="s">
        <v>71</v>
      </c>
      <c r="C169" s="227"/>
      <c r="D169" s="227"/>
      <c r="E169" s="227"/>
      <c r="F169" s="227"/>
      <c r="G169" s="227"/>
      <c r="H169" s="228"/>
      <c r="I169" s="185">
        <v>2022</v>
      </c>
      <c r="J169" s="196">
        <f>N169+M169+L169+K169</f>
        <v>137791.26908999996</v>
      </c>
      <c r="K169" s="196"/>
      <c r="L169" s="196">
        <v>137791.26908999996</v>
      </c>
      <c r="M169" s="196"/>
      <c r="N169" s="196"/>
      <c r="O169" s="208"/>
      <c r="P169" s="56"/>
      <c r="Q169" s="56"/>
      <c r="R169" s="57"/>
      <c r="S169" s="36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26.25" customHeight="1" x14ac:dyDescent="0.25">
      <c r="A170" s="218"/>
      <c r="B170" s="253"/>
      <c r="C170" s="254"/>
      <c r="D170" s="254"/>
      <c r="E170" s="254"/>
      <c r="F170" s="254"/>
      <c r="G170" s="254"/>
      <c r="H170" s="255"/>
      <c r="I170" s="185">
        <v>2023</v>
      </c>
      <c r="J170" s="196">
        <f>N170+M170+L170+K170</f>
        <v>31647.95592</v>
      </c>
      <c r="K170" s="196"/>
      <c r="L170" s="196">
        <v>31647.95592</v>
      </c>
      <c r="M170" s="196"/>
      <c r="N170" s="196"/>
      <c r="O170" s="208"/>
      <c r="P170" s="78"/>
      <c r="Q170" s="56"/>
      <c r="R170" s="57"/>
      <c r="S170" s="36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23.25" customHeight="1" x14ac:dyDescent="0.25">
      <c r="A171" s="218"/>
      <c r="B171" s="253"/>
      <c r="C171" s="254"/>
      <c r="D171" s="254"/>
      <c r="E171" s="254"/>
      <c r="F171" s="254"/>
      <c r="G171" s="254"/>
      <c r="H171" s="255"/>
      <c r="I171" s="185">
        <v>2024</v>
      </c>
      <c r="J171" s="196">
        <f>L171</f>
        <v>29538.121749999998</v>
      </c>
      <c r="K171" s="196"/>
      <c r="L171" s="196">
        <v>29538.121749999998</v>
      </c>
      <c r="M171" s="196"/>
      <c r="N171" s="196"/>
      <c r="O171" s="208"/>
      <c r="P171" s="78"/>
      <c r="Q171" s="56"/>
      <c r="R171" s="57"/>
      <c r="S171" s="57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23.25" customHeight="1" x14ac:dyDescent="0.25">
      <c r="A172" s="218"/>
      <c r="B172" s="253"/>
      <c r="C172" s="254"/>
      <c r="D172" s="254"/>
      <c r="E172" s="254"/>
      <c r="F172" s="254"/>
      <c r="G172" s="254"/>
      <c r="H172" s="255"/>
      <c r="I172" s="171">
        <v>2025</v>
      </c>
      <c r="J172" s="131">
        <f>L172</f>
        <v>26040.45752</v>
      </c>
      <c r="K172" s="50"/>
      <c r="L172" s="131">
        <v>26040.45752</v>
      </c>
      <c r="M172" s="131"/>
      <c r="N172" s="131"/>
      <c r="O172" s="208"/>
      <c r="P172" s="78"/>
      <c r="Q172" s="56"/>
      <c r="R172" s="57"/>
      <c r="S172" s="57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23.25" customHeight="1" x14ac:dyDescent="0.25">
      <c r="A173" s="218"/>
      <c r="B173" s="253"/>
      <c r="C173" s="254"/>
      <c r="D173" s="254"/>
      <c r="E173" s="254"/>
      <c r="F173" s="254"/>
      <c r="G173" s="254"/>
      <c r="H173" s="255"/>
      <c r="I173" s="171">
        <v>2026</v>
      </c>
      <c r="J173" s="131">
        <f t="shared" ref="J173" si="13">N173+M173+L173+K173</f>
        <v>24775.302060000002</v>
      </c>
      <c r="K173" s="196"/>
      <c r="L173" s="131">
        <v>24775.302060000002</v>
      </c>
      <c r="M173" s="131"/>
      <c r="N173" s="131"/>
      <c r="O173" s="208"/>
      <c r="P173" s="78"/>
      <c r="Q173" s="56"/>
      <c r="R173" s="57"/>
      <c r="S173" s="57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22.5" customHeight="1" x14ac:dyDescent="0.25">
      <c r="A174" s="217" t="s">
        <v>75</v>
      </c>
      <c r="B174" s="226" t="s">
        <v>70</v>
      </c>
      <c r="C174" s="227"/>
      <c r="D174" s="227"/>
      <c r="E174" s="227"/>
      <c r="F174" s="227"/>
      <c r="G174" s="227"/>
      <c r="H174" s="228"/>
      <c r="I174" s="171">
        <v>2022</v>
      </c>
      <c r="J174" s="131">
        <f>N174+M174+L174+K174</f>
        <v>563967.88754000003</v>
      </c>
      <c r="K174" s="184"/>
      <c r="L174" s="131">
        <v>563967.88754000003</v>
      </c>
      <c r="M174" s="131"/>
      <c r="N174" s="131"/>
      <c r="O174" s="208"/>
      <c r="P174" s="78"/>
      <c r="Q174" s="56"/>
      <c r="R174" s="57"/>
      <c r="S174" s="57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9.5" customHeight="1" x14ac:dyDescent="0.25">
      <c r="A175" s="218"/>
      <c r="B175" s="253"/>
      <c r="C175" s="254"/>
      <c r="D175" s="254"/>
      <c r="E175" s="254"/>
      <c r="F175" s="254"/>
      <c r="G175" s="254"/>
      <c r="H175" s="255"/>
      <c r="I175" s="185">
        <v>2023</v>
      </c>
      <c r="J175" s="196">
        <f>L175+K175</f>
        <v>489898.88416000002</v>
      </c>
      <c r="K175" s="131">
        <f>183661.54978+250613.11552</f>
        <v>434274.66529999999</v>
      </c>
      <c r="L175" s="196">
        <v>55624.218860000023</v>
      </c>
      <c r="M175" s="196"/>
      <c r="N175" s="196"/>
      <c r="O175" s="208"/>
      <c r="P175" s="78"/>
      <c r="Q175" s="56"/>
      <c r="R175" s="57"/>
      <c r="S175" s="57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21" customHeight="1" x14ac:dyDescent="0.25">
      <c r="A176" s="218"/>
      <c r="B176" s="253"/>
      <c r="C176" s="254"/>
      <c r="D176" s="254"/>
      <c r="E176" s="254"/>
      <c r="F176" s="254"/>
      <c r="G176" s="254"/>
      <c r="H176" s="255"/>
      <c r="I176" s="185">
        <v>2024</v>
      </c>
      <c r="J176" s="196">
        <f>N176+M176+L176+K176</f>
        <v>2639718.5577799999</v>
      </c>
      <c r="K176" s="196">
        <v>160822.5</v>
      </c>
      <c r="L176" s="196">
        <v>2478896.0577799999</v>
      </c>
      <c r="M176" s="196"/>
      <c r="N176" s="196"/>
      <c r="O176" s="208"/>
      <c r="P176" s="78"/>
      <c r="Q176" s="56"/>
      <c r="R176" s="57"/>
      <c r="S176" s="57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21" customHeight="1" x14ac:dyDescent="0.25">
      <c r="A177" s="218"/>
      <c r="B177" s="253"/>
      <c r="C177" s="254"/>
      <c r="D177" s="254"/>
      <c r="E177" s="254"/>
      <c r="F177" s="254"/>
      <c r="G177" s="254"/>
      <c r="H177" s="255"/>
      <c r="I177" s="171">
        <v>2025</v>
      </c>
      <c r="J177" s="131">
        <f t="shared" ref="J177:J178" si="14">N177+M177+L177+K177</f>
        <v>1685061.2155300002</v>
      </c>
      <c r="K177" s="131">
        <v>331312.09999999998</v>
      </c>
      <c r="L177" s="131">
        <v>1353749.1155300001</v>
      </c>
      <c r="M177" s="131"/>
      <c r="N177" s="131"/>
      <c r="O177" s="208"/>
      <c r="P177" s="78"/>
      <c r="Q177" s="56"/>
      <c r="R177" s="57"/>
      <c r="S177" s="57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21" customHeight="1" x14ac:dyDescent="0.25">
      <c r="A178" s="218"/>
      <c r="B178" s="253"/>
      <c r="C178" s="254"/>
      <c r="D178" s="254"/>
      <c r="E178" s="254"/>
      <c r="F178" s="254"/>
      <c r="G178" s="254"/>
      <c r="H178" s="255"/>
      <c r="I178" s="171">
        <v>2026</v>
      </c>
      <c r="J178" s="131">
        <f t="shared" si="14"/>
        <v>2486542.40129</v>
      </c>
      <c r="K178" s="131">
        <v>837515.4</v>
      </c>
      <c r="L178" s="131">
        <v>1649027.00129</v>
      </c>
      <c r="M178" s="131"/>
      <c r="N178" s="131"/>
      <c r="O178" s="212"/>
      <c r="P178" s="56"/>
      <c r="Q178" s="56"/>
      <c r="R178" s="57"/>
      <c r="S178" s="57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24" customHeight="1" x14ac:dyDescent="0.25">
      <c r="A179" s="217" t="s">
        <v>32</v>
      </c>
      <c r="B179" s="223" t="s">
        <v>104</v>
      </c>
      <c r="C179" s="220">
        <v>0.29899999999999999</v>
      </c>
      <c r="D179" s="220" t="s">
        <v>84</v>
      </c>
      <c r="E179" s="220" t="s">
        <v>106</v>
      </c>
      <c r="F179" s="220" t="s">
        <v>105</v>
      </c>
      <c r="G179" s="220" t="s">
        <v>68</v>
      </c>
      <c r="H179" s="220" t="s">
        <v>68</v>
      </c>
      <c r="I179" s="247">
        <v>2022</v>
      </c>
      <c r="J179" s="265">
        <f>N180+M180+L179+K180</f>
        <v>26752.07964</v>
      </c>
      <c r="K179" s="265"/>
      <c r="L179" s="265">
        <f>L183+L182</f>
        <v>26752.07964</v>
      </c>
      <c r="M179" s="265"/>
      <c r="N179" s="265"/>
      <c r="O179" s="211">
        <v>45337.4</v>
      </c>
      <c r="P179" s="56"/>
      <c r="Q179" s="56"/>
      <c r="R179" s="57"/>
      <c r="S179" s="57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24" customHeight="1" x14ac:dyDescent="0.25">
      <c r="A180" s="218"/>
      <c r="B180" s="224"/>
      <c r="C180" s="221"/>
      <c r="D180" s="221"/>
      <c r="E180" s="221"/>
      <c r="F180" s="221"/>
      <c r="G180" s="221"/>
      <c r="H180" s="221"/>
      <c r="I180" s="248"/>
      <c r="J180" s="323"/>
      <c r="K180" s="323"/>
      <c r="L180" s="323"/>
      <c r="M180" s="323"/>
      <c r="N180" s="323"/>
      <c r="O180" s="208"/>
      <c r="P180" s="56"/>
      <c r="Q180" s="56"/>
      <c r="R180" s="57"/>
      <c r="S180" s="57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68" customHeight="1" x14ac:dyDescent="0.25">
      <c r="A181" s="218"/>
      <c r="B181" s="224"/>
      <c r="C181" s="221"/>
      <c r="D181" s="221"/>
      <c r="E181" s="221"/>
      <c r="F181" s="221"/>
      <c r="G181" s="221"/>
      <c r="H181" s="221"/>
      <c r="I181" s="249"/>
      <c r="J181" s="266"/>
      <c r="K181" s="266"/>
      <c r="L181" s="266"/>
      <c r="M181" s="266"/>
      <c r="N181" s="266"/>
      <c r="O181" s="208"/>
      <c r="P181" s="56"/>
      <c r="Q181" s="56"/>
      <c r="R181" s="57"/>
      <c r="S181" s="57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33" customHeight="1" x14ac:dyDescent="0.25">
      <c r="A182" s="134" t="s">
        <v>76</v>
      </c>
      <c r="B182" s="232" t="s">
        <v>71</v>
      </c>
      <c r="C182" s="233"/>
      <c r="D182" s="233"/>
      <c r="E182" s="233"/>
      <c r="F182" s="233"/>
      <c r="G182" s="233"/>
      <c r="H182" s="234"/>
      <c r="I182" s="152">
        <v>2022</v>
      </c>
      <c r="J182" s="173">
        <f>L182</f>
        <v>603.93079999999975</v>
      </c>
      <c r="K182" s="173"/>
      <c r="L182" s="173">
        <v>603.93079999999975</v>
      </c>
      <c r="M182" s="173"/>
      <c r="N182" s="173"/>
      <c r="O182" s="208"/>
      <c r="P182" s="56"/>
      <c r="Q182" s="56"/>
      <c r="R182" s="57"/>
      <c r="S182" s="57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28.5" customHeight="1" x14ac:dyDescent="0.25">
      <c r="A183" s="161" t="s">
        <v>77</v>
      </c>
      <c r="B183" s="232" t="s">
        <v>70</v>
      </c>
      <c r="C183" s="233"/>
      <c r="D183" s="233"/>
      <c r="E183" s="233"/>
      <c r="F183" s="233"/>
      <c r="G183" s="233"/>
      <c r="H183" s="234"/>
      <c r="I183" s="185">
        <v>2022</v>
      </c>
      <c r="J183" s="196">
        <f>L183</f>
        <v>26148.148840000002</v>
      </c>
      <c r="K183" s="196"/>
      <c r="L183" s="196">
        <v>26148.148840000002</v>
      </c>
      <c r="M183" s="196"/>
      <c r="N183" s="196"/>
      <c r="O183" s="212"/>
      <c r="P183" s="56"/>
      <c r="Q183" s="56"/>
      <c r="R183" s="57"/>
      <c r="S183" s="57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237.75" customHeight="1" x14ac:dyDescent="0.25">
      <c r="A184" s="134" t="s">
        <v>33</v>
      </c>
      <c r="B184" s="183" t="str">
        <f>'[1]Приложение 21.11'!B128</f>
        <v xml:space="preserve">Строительство автодорожного путепровода на перегоне Выборг – Таммисуо участка Выборг – Каменногорск взамен закрываемых переездов                                                  на ПК 26+30.92,                                 ПК 1276+10.80 и ПК 15+89.60 </v>
      </c>
      <c r="C184" s="161" t="str">
        <f>'[1]Приложение 21.11'!C128</f>
        <v>1,43/ 102,3</v>
      </c>
      <c r="D184" s="161" t="s">
        <v>133</v>
      </c>
      <c r="E184" s="161" t="str">
        <f>'[1]Приложение 21.11'!E128</f>
        <v>Положительное заключение государственной экспертизы проектной документации (№ 755-14/ГГЭ-9077/04                                                    от 16 июня 2014 года)                                         и сметной стоимости                               (№ 1278-14/ГГЭ-9077/10                                               от 17 октября                            2014 года)</v>
      </c>
      <c r="F184" s="179" t="str">
        <f>'[1]Приложение 21.11'!F128</f>
        <v xml:space="preserve">941977,6 
 (в ценах 
III квартала 2014 года)
</v>
      </c>
      <c r="G184" s="202" t="str">
        <f>'[1]Приложение 21.11'!G128</f>
        <v>ГКУ "Ленавтодор"</v>
      </c>
      <c r="H184" s="202" t="str">
        <f>'[1]Приложение 21.11'!H128</f>
        <v>ГКУ "Ленавтодор"</v>
      </c>
      <c r="I184" s="171">
        <v>2022</v>
      </c>
      <c r="J184" s="131">
        <f>L184</f>
        <v>655.95437000000004</v>
      </c>
      <c r="K184" s="131"/>
      <c r="L184" s="131">
        <v>655.95437000000004</v>
      </c>
      <c r="M184" s="131"/>
      <c r="N184" s="131"/>
      <c r="O184" s="211">
        <v>916552</v>
      </c>
      <c r="P184" s="56"/>
      <c r="Q184" s="56"/>
      <c r="R184" s="57"/>
      <c r="S184" s="57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20.25" customHeight="1" x14ac:dyDescent="0.25">
      <c r="A185" s="161" t="s">
        <v>124</v>
      </c>
      <c r="B185" s="232" t="s">
        <v>71</v>
      </c>
      <c r="C185" s="233"/>
      <c r="D185" s="233"/>
      <c r="E185" s="233"/>
      <c r="F185" s="198"/>
      <c r="G185" s="147"/>
      <c r="H185" s="147"/>
      <c r="I185" s="171">
        <v>2022</v>
      </c>
      <c r="J185" s="131">
        <f>N185+M185+L185+K185</f>
        <v>655.95437000000004</v>
      </c>
      <c r="K185" s="131"/>
      <c r="L185" s="131">
        <f>L184</f>
        <v>655.95437000000004</v>
      </c>
      <c r="M185" s="131"/>
      <c r="N185" s="131"/>
      <c r="O185" s="212"/>
      <c r="P185" s="56"/>
      <c r="Q185" s="56"/>
      <c r="R185" s="57"/>
      <c r="S185" s="57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260.25" customHeight="1" x14ac:dyDescent="0.25">
      <c r="A186" s="176" t="s">
        <v>125</v>
      </c>
      <c r="B186" s="153" t="s">
        <v>336</v>
      </c>
      <c r="C186" s="202">
        <v>2.39</v>
      </c>
      <c r="D186" s="202" t="str">
        <f>'[2]Приложение 21.11'!D209</f>
        <v>2017 - 2021</v>
      </c>
      <c r="E186" s="202" t="str">
        <f>'[2]Приложение 21.11'!E209</f>
        <v>Положительное заключение государственной экспертизы проектной документации (№ 275-17/СПЭ-4203/02                                                                от 14 августа 2017 года)                                          и  сметной стоимости  (№ 276-17/СПЭ-4203/05                       от 14 августа 2017 года)</v>
      </c>
      <c r="F186" s="202" t="str">
        <f>'[2]Приложение 21.11'!F209</f>
        <v>975733,2                   (в ценах                          II квартала                     2017 года)</v>
      </c>
      <c r="G186" s="202" t="s">
        <v>68</v>
      </c>
      <c r="H186" s="202" t="s">
        <v>68</v>
      </c>
      <c r="I186" s="171">
        <v>2022</v>
      </c>
      <c r="J186" s="131">
        <f>N186+M186+L186+K186</f>
        <v>71486.388279999999</v>
      </c>
      <c r="K186" s="131"/>
      <c r="L186" s="131">
        <f>L187</f>
        <v>71486.388279999999</v>
      </c>
      <c r="M186" s="131"/>
      <c r="N186" s="131"/>
      <c r="O186" s="211">
        <v>763205</v>
      </c>
      <c r="P186" s="56"/>
      <c r="Q186" s="56"/>
      <c r="R186" s="57"/>
      <c r="S186" s="57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20.25" customHeight="1" x14ac:dyDescent="0.25">
      <c r="A187" s="161" t="s">
        <v>138</v>
      </c>
      <c r="B187" s="232" t="s">
        <v>70</v>
      </c>
      <c r="C187" s="233"/>
      <c r="D187" s="233"/>
      <c r="E187" s="233"/>
      <c r="F187" s="234"/>
      <c r="G187" s="147"/>
      <c r="H187" s="147"/>
      <c r="I187" s="171">
        <v>2022</v>
      </c>
      <c r="J187" s="131">
        <f>N187+M187+L187+K187</f>
        <v>71486.388279999999</v>
      </c>
      <c r="K187" s="131"/>
      <c r="L187" s="131">
        <v>71486.388279999999</v>
      </c>
      <c r="M187" s="131"/>
      <c r="N187" s="131"/>
      <c r="O187" s="212"/>
      <c r="P187" s="56"/>
      <c r="Q187" s="56"/>
      <c r="R187" s="57"/>
      <c r="S187" s="57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74.25" customHeight="1" x14ac:dyDescent="0.25">
      <c r="A188" s="217" t="s">
        <v>139</v>
      </c>
      <c r="B188" s="317" t="s">
        <v>196</v>
      </c>
      <c r="C188" s="256">
        <v>1.47</v>
      </c>
      <c r="D188" s="220" t="s">
        <v>136</v>
      </c>
      <c r="E188" s="220" t="s">
        <v>308</v>
      </c>
      <c r="F188" s="220" t="s">
        <v>240</v>
      </c>
      <c r="G188" s="259" t="s">
        <v>262</v>
      </c>
      <c r="H188" s="259" t="s">
        <v>262</v>
      </c>
      <c r="I188" s="171">
        <v>2022</v>
      </c>
      <c r="J188" s="131">
        <f t="shared" ref="J188:J190" si="15">L188</f>
        <v>347234.09925000003</v>
      </c>
      <c r="K188" s="131"/>
      <c r="L188" s="131">
        <f>L194</f>
        <v>347234.09925000003</v>
      </c>
      <c r="M188" s="131"/>
      <c r="N188" s="131"/>
      <c r="O188" s="211">
        <v>705655.92</v>
      </c>
      <c r="P188" s="56"/>
      <c r="Q188" s="56"/>
      <c r="R188" s="57"/>
      <c r="S188" s="57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63" customHeight="1" x14ac:dyDescent="0.25">
      <c r="A189" s="218"/>
      <c r="B189" s="268"/>
      <c r="C189" s="257"/>
      <c r="D189" s="221"/>
      <c r="E189" s="221"/>
      <c r="F189" s="221"/>
      <c r="G189" s="259"/>
      <c r="H189" s="259"/>
      <c r="I189" s="171">
        <v>2023</v>
      </c>
      <c r="J189" s="131">
        <f t="shared" si="15"/>
        <v>481729.89340000006</v>
      </c>
      <c r="K189" s="131"/>
      <c r="L189" s="131">
        <f>L191+L195</f>
        <v>481729.89340000006</v>
      </c>
      <c r="M189" s="131"/>
      <c r="N189" s="131"/>
      <c r="O189" s="208"/>
      <c r="P189" s="84"/>
      <c r="Q189" s="56"/>
      <c r="R189" s="57"/>
      <c r="S189" s="57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75" customHeight="1" x14ac:dyDescent="0.25">
      <c r="A190" s="219"/>
      <c r="B190" s="269"/>
      <c r="C190" s="258"/>
      <c r="D190" s="222"/>
      <c r="E190" s="222"/>
      <c r="F190" s="222"/>
      <c r="G190" s="259"/>
      <c r="H190" s="259"/>
      <c r="I190" s="171">
        <v>2024</v>
      </c>
      <c r="J190" s="131">
        <f t="shared" si="15"/>
        <v>222945.35830000002</v>
      </c>
      <c r="K190" s="131"/>
      <c r="L190" s="131">
        <f>L193+L196</f>
        <v>222945.35830000002</v>
      </c>
      <c r="M190" s="131"/>
      <c r="N190" s="131"/>
      <c r="O190" s="208"/>
      <c r="P190" s="84"/>
      <c r="Q190" s="56"/>
      <c r="R190" s="30"/>
      <c r="S190" s="57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27" customHeight="1" x14ac:dyDescent="0.25">
      <c r="A191" s="217" t="s">
        <v>140</v>
      </c>
      <c r="B191" s="226" t="s">
        <v>71</v>
      </c>
      <c r="C191" s="227"/>
      <c r="D191" s="227"/>
      <c r="E191" s="227"/>
      <c r="F191" s="227"/>
      <c r="G191" s="227"/>
      <c r="H191" s="228"/>
      <c r="I191" s="171">
        <v>2023</v>
      </c>
      <c r="J191" s="131">
        <f>L191</f>
        <v>600</v>
      </c>
      <c r="K191" s="131"/>
      <c r="L191" s="131">
        <v>600</v>
      </c>
      <c r="M191" s="131"/>
      <c r="N191" s="131"/>
      <c r="O191" s="208"/>
      <c r="P191" s="75"/>
      <c r="Q191" s="56"/>
      <c r="R191" s="57"/>
      <c r="S191" s="57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27" hidden="1" customHeight="1" x14ac:dyDescent="0.25">
      <c r="A192" s="218"/>
      <c r="B192" s="253"/>
      <c r="C192" s="254"/>
      <c r="D192" s="254"/>
      <c r="E192" s="254"/>
      <c r="F192" s="254"/>
      <c r="G192" s="254"/>
      <c r="H192" s="255"/>
      <c r="I192" s="171">
        <v>2024</v>
      </c>
      <c r="J192" s="131">
        <f>L192+K192</f>
        <v>0</v>
      </c>
      <c r="K192" s="131"/>
      <c r="L192" s="131"/>
      <c r="M192" s="131"/>
      <c r="N192" s="131"/>
      <c r="O192" s="208"/>
      <c r="P192" s="56"/>
      <c r="Q192" s="56"/>
      <c r="R192" s="57"/>
      <c r="S192" s="57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27" customHeight="1" x14ac:dyDescent="0.25">
      <c r="A193" s="219"/>
      <c r="B193" s="229"/>
      <c r="C193" s="230"/>
      <c r="D193" s="230"/>
      <c r="E193" s="230"/>
      <c r="F193" s="230"/>
      <c r="G193" s="230"/>
      <c r="H193" s="231"/>
      <c r="I193" s="171">
        <v>2024</v>
      </c>
      <c r="J193" s="131">
        <f>L193</f>
        <v>13431.934240000001</v>
      </c>
      <c r="K193" s="131"/>
      <c r="L193" s="131">
        <v>13431.934240000001</v>
      </c>
      <c r="M193" s="131"/>
      <c r="N193" s="131"/>
      <c r="O193" s="208"/>
      <c r="P193" s="56"/>
      <c r="Q193" s="56"/>
      <c r="R193" s="57"/>
      <c r="S193" s="57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21" customHeight="1" x14ac:dyDescent="0.25">
      <c r="A194" s="217" t="s">
        <v>276</v>
      </c>
      <c r="B194" s="226" t="s">
        <v>70</v>
      </c>
      <c r="C194" s="227"/>
      <c r="D194" s="227"/>
      <c r="E194" s="227"/>
      <c r="F194" s="227"/>
      <c r="G194" s="227"/>
      <c r="H194" s="228"/>
      <c r="I194" s="171">
        <v>2022</v>
      </c>
      <c r="J194" s="131">
        <f t="shared" ref="J194:J198" si="16">L194</f>
        <v>347234.09925000003</v>
      </c>
      <c r="K194" s="131"/>
      <c r="L194" s="131">
        <v>347234.09925000003</v>
      </c>
      <c r="M194" s="131"/>
      <c r="N194" s="131"/>
      <c r="O194" s="208"/>
      <c r="P194" s="56"/>
      <c r="Q194" s="56"/>
      <c r="R194" s="57"/>
      <c r="S194" s="57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9.5" customHeight="1" x14ac:dyDescent="0.25">
      <c r="A195" s="218"/>
      <c r="B195" s="253"/>
      <c r="C195" s="254"/>
      <c r="D195" s="254"/>
      <c r="E195" s="254"/>
      <c r="F195" s="254"/>
      <c r="G195" s="254"/>
      <c r="H195" s="255"/>
      <c r="I195" s="171">
        <v>2023</v>
      </c>
      <c r="J195" s="131">
        <f t="shared" si="16"/>
        <v>481129.89340000006</v>
      </c>
      <c r="K195" s="131"/>
      <c r="L195" s="131">
        <v>481129.89340000006</v>
      </c>
      <c r="M195" s="131"/>
      <c r="N195" s="131"/>
      <c r="O195" s="208"/>
      <c r="P195" s="56"/>
      <c r="Q195" s="56"/>
      <c r="R195" s="57"/>
      <c r="S195" s="57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20.25" customHeight="1" x14ac:dyDescent="0.25">
      <c r="A196" s="219"/>
      <c r="B196" s="229"/>
      <c r="C196" s="230"/>
      <c r="D196" s="230"/>
      <c r="E196" s="230"/>
      <c r="F196" s="230"/>
      <c r="G196" s="230"/>
      <c r="H196" s="231"/>
      <c r="I196" s="171">
        <v>2024</v>
      </c>
      <c r="J196" s="131">
        <f t="shared" si="16"/>
        <v>209513.42406000002</v>
      </c>
      <c r="K196" s="131"/>
      <c r="L196" s="131">
        <v>209513.42406000002</v>
      </c>
      <c r="M196" s="131"/>
      <c r="N196" s="131"/>
      <c r="O196" s="212"/>
      <c r="P196" s="56">
        <v>-79498.19908999998</v>
      </c>
      <c r="Q196" s="56"/>
      <c r="R196" s="57"/>
      <c r="S196" s="57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40.5" hidden="1" customHeight="1" x14ac:dyDescent="0.25">
      <c r="A197" s="192"/>
      <c r="B197" s="229"/>
      <c r="C197" s="230"/>
      <c r="D197" s="230"/>
      <c r="E197" s="230"/>
      <c r="F197" s="230"/>
      <c r="G197" s="230"/>
      <c r="H197" s="231"/>
      <c r="I197" s="171">
        <v>2024</v>
      </c>
      <c r="J197" s="131"/>
      <c r="K197" s="131"/>
      <c r="L197" s="131"/>
      <c r="M197" s="131"/>
      <c r="N197" s="131"/>
      <c r="O197" s="178"/>
      <c r="P197" s="56"/>
      <c r="Q197" s="56"/>
      <c r="R197" s="57"/>
      <c r="S197" s="57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40.5" hidden="1" customHeight="1" x14ac:dyDescent="0.25">
      <c r="A198" s="217" t="s">
        <v>171</v>
      </c>
      <c r="B198" s="226" t="s">
        <v>70</v>
      </c>
      <c r="C198" s="227"/>
      <c r="D198" s="227"/>
      <c r="E198" s="227"/>
      <c r="F198" s="227"/>
      <c r="G198" s="227"/>
      <c r="H198" s="228"/>
      <c r="I198" s="171">
        <v>2023</v>
      </c>
      <c r="J198" s="131">
        <f t="shared" si="16"/>
        <v>0</v>
      </c>
      <c r="K198" s="131"/>
      <c r="L198" s="131"/>
      <c r="M198" s="131"/>
      <c r="N198" s="131"/>
      <c r="O198" s="178"/>
      <c r="P198" s="56"/>
      <c r="Q198" s="56"/>
      <c r="R198" s="57"/>
      <c r="S198" s="57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40.5" hidden="1" customHeight="1" x14ac:dyDescent="0.25">
      <c r="A199" s="219"/>
      <c r="B199" s="229"/>
      <c r="C199" s="230"/>
      <c r="D199" s="230"/>
      <c r="E199" s="230"/>
      <c r="F199" s="230"/>
      <c r="G199" s="230"/>
      <c r="H199" s="231"/>
      <c r="I199" s="171">
        <v>2024</v>
      </c>
      <c r="J199" s="131"/>
      <c r="K199" s="131"/>
      <c r="L199" s="131"/>
      <c r="M199" s="131"/>
      <c r="N199" s="131"/>
      <c r="O199" s="178"/>
      <c r="P199" s="56"/>
      <c r="Q199" s="56"/>
      <c r="R199" s="57"/>
      <c r="S199" s="57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55.5" customHeight="1" x14ac:dyDescent="0.25">
      <c r="A200" s="217" t="s">
        <v>141</v>
      </c>
      <c r="B200" s="223" t="s">
        <v>233</v>
      </c>
      <c r="C200" s="220">
        <v>0.7</v>
      </c>
      <c r="D200" s="220" t="s">
        <v>282</v>
      </c>
      <c r="E200" s="220" t="s">
        <v>17</v>
      </c>
      <c r="F200" s="220"/>
      <c r="G200" s="220" t="s">
        <v>68</v>
      </c>
      <c r="H200" s="220" t="s">
        <v>68</v>
      </c>
      <c r="I200" s="188">
        <v>2024</v>
      </c>
      <c r="J200" s="169">
        <f>L200</f>
        <v>36220.503599999996</v>
      </c>
      <c r="K200" s="191"/>
      <c r="L200" s="169">
        <f>L203</f>
        <v>36220.503599999996</v>
      </c>
      <c r="M200" s="197"/>
      <c r="N200" s="197"/>
      <c r="O200" s="211"/>
      <c r="P200" s="85"/>
      <c r="Q200" s="65"/>
      <c r="R200" s="57"/>
      <c r="S200" s="57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55.5" customHeight="1" x14ac:dyDescent="0.25">
      <c r="A201" s="218"/>
      <c r="B201" s="224"/>
      <c r="C201" s="221"/>
      <c r="D201" s="221"/>
      <c r="E201" s="221"/>
      <c r="F201" s="221"/>
      <c r="G201" s="221"/>
      <c r="H201" s="221"/>
      <c r="I201" s="188">
        <v>2025</v>
      </c>
      <c r="J201" s="169">
        <f t="shared" ref="J201:J202" si="17">L201</f>
        <v>170000</v>
      </c>
      <c r="K201" s="191"/>
      <c r="L201" s="169">
        <f>L205</f>
        <v>170000</v>
      </c>
      <c r="M201" s="169"/>
      <c r="N201" s="197"/>
      <c r="O201" s="208"/>
      <c r="P201" s="85"/>
      <c r="Q201" s="103"/>
      <c r="R201" s="57"/>
      <c r="S201" s="57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45" customHeight="1" x14ac:dyDescent="0.25">
      <c r="A202" s="219"/>
      <c r="B202" s="225"/>
      <c r="C202" s="222"/>
      <c r="D202" s="222"/>
      <c r="E202" s="222"/>
      <c r="F202" s="222"/>
      <c r="G202" s="222"/>
      <c r="H202" s="222"/>
      <c r="I202" s="188">
        <v>2026</v>
      </c>
      <c r="J202" s="169">
        <f t="shared" si="17"/>
        <v>500000</v>
      </c>
      <c r="K202" s="191"/>
      <c r="L202" s="169">
        <f>L206</f>
        <v>500000</v>
      </c>
      <c r="M202" s="169"/>
      <c r="N202" s="197"/>
      <c r="O202" s="208"/>
      <c r="P202" s="56"/>
      <c r="Q202" s="56"/>
      <c r="R202" s="57"/>
      <c r="S202" s="57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25.5" customHeight="1" x14ac:dyDescent="0.25">
      <c r="A203" s="217" t="s">
        <v>142</v>
      </c>
      <c r="B203" s="235" t="s">
        <v>71</v>
      </c>
      <c r="C203" s="236"/>
      <c r="D203" s="236"/>
      <c r="E203" s="236"/>
      <c r="F203" s="236"/>
      <c r="G203" s="236"/>
      <c r="H203" s="237"/>
      <c r="I203" s="247">
        <v>2024</v>
      </c>
      <c r="J203" s="264">
        <f>L203</f>
        <v>36220.503599999996</v>
      </c>
      <c r="K203" s="265"/>
      <c r="L203" s="265">
        <v>36220.503599999996</v>
      </c>
      <c r="M203" s="265"/>
      <c r="N203" s="265"/>
      <c r="O203" s="208"/>
      <c r="P203" s="56"/>
      <c r="Q203" s="56"/>
      <c r="R203" s="57"/>
      <c r="S203" s="57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.5" customHeight="1" x14ac:dyDescent="0.25">
      <c r="A204" s="219"/>
      <c r="B204" s="238"/>
      <c r="C204" s="239"/>
      <c r="D204" s="239"/>
      <c r="E204" s="239"/>
      <c r="F204" s="239"/>
      <c r="G204" s="239"/>
      <c r="H204" s="240"/>
      <c r="I204" s="249"/>
      <c r="J204" s="264"/>
      <c r="K204" s="266"/>
      <c r="L204" s="266"/>
      <c r="M204" s="266"/>
      <c r="N204" s="266"/>
      <c r="O204" s="208"/>
      <c r="P204" s="56"/>
      <c r="Q204" s="56"/>
      <c r="R204" s="57"/>
      <c r="S204" s="57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26.25" customHeight="1" x14ac:dyDescent="0.25">
      <c r="A205" s="217" t="s">
        <v>277</v>
      </c>
      <c r="B205" s="235" t="s">
        <v>70</v>
      </c>
      <c r="C205" s="236"/>
      <c r="D205" s="236"/>
      <c r="E205" s="236"/>
      <c r="F205" s="236"/>
      <c r="G205" s="236"/>
      <c r="H205" s="237"/>
      <c r="I205" s="185">
        <v>2025</v>
      </c>
      <c r="J205" s="196">
        <f t="shared" ref="J205:J206" si="18">L205</f>
        <v>170000</v>
      </c>
      <c r="K205" s="196"/>
      <c r="L205" s="196">
        <v>170000</v>
      </c>
      <c r="M205" s="196"/>
      <c r="N205" s="196"/>
      <c r="O205" s="208"/>
      <c r="P205" s="56"/>
      <c r="Q205" s="56"/>
      <c r="R205" s="57"/>
      <c r="S205" s="57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26.25" customHeight="1" x14ac:dyDescent="0.25">
      <c r="A206" s="219"/>
      <c r="B206" s="238"/>
      <c r="C206" s="239"/>
      <c r="D206" s="239"/>
      <c r="E206" s="239"/>
      <c r="F206" s="239"/>
      <c r="G206" s="239"/>
      <c r="H206" s="240"/>
      <c r="I206" s="185">
        <v>2026</v>
      </c>
      <c r="J206" s="196">
        <f t="shared" si="18"/>
        <v>500000</v>
      </c>
      <c r="K206" s="196"/>
      <c r="L206" s="196">
        <v>500000</v>
      </c>
      <c r="M206" s="196"/>
      <c r="N206" s="196"/>
      <c r="O206" s="212"/>
      <c r="P206" s="56"/>
      <c r="Q206" s="56"/>
      <c r="R206" s="57"/>
      <c r="S206" s="57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55.25" customHeight="1" x14ac:dyDescent="0.25">
      <c r="A207" s="192" t="s">
        <v>143</v>
      </c>
      <c r="B207" s="174" t="s">
        <v>204</v>
      </c>
      <c r="C207" s="202">
        <v>2.9000000000000001E-2</v>
      </c>
      <c r="D207" s="202">
        <v>2025</v>
      </c>
      <c r="E207" s="161" t="s">
        <v>223</v>
      </c>
      <c r="F207" s="202" t="s">
        <v>227</v>
      </c>
      <c r="G207" s="202" t="s">
        <v>262</v>
      </c>
      <c r="H207" s="202" t="s">
        <v>262</v>
      </c>
      <c r="I207" s="171">
        <v>2025</v>
      </c>
      <c r="J207" s="131">
        <f t="shared" ref="J207:J249" si="19">L207</f>
        <v>93000</v>
      </c>
      <c r="K207" s="131"/>
      <c r="L207" s="131">
        <f>L208</f>
        <v>93000</v>
      </c>
      <c r="M207" s="131"/>
      <c r="N207" s="131"/>
      <c r="O207" s="211">
        <v>9587.5</v>
      </c>
      <c r="P207" s="56"/>
      <c r="Q207" s="56"/>
      <c r="R207" s="57"/>
      <c r="S207" s="57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40.5" customHeight="1" x14ac:dyDescent="0.25">
      <c r="A208" s="192" t="s">
        <v>170</v>
      </c>
      <c r="B208" s="232" t="s">
        <v>70</v>
      </c>
      <c r="C208" s="233"/>
      <c r="D208" s="233"/>
      <c r="E208" s="233"/>
      <c r="F208" s="233"/>
      <c r="G208" s="233"/>
      <c r="H208" s="234"/>
      <c r="I208" s="171">
        <v>2025</v>
      </c>
      <c r="J208" s="131">
        <f t="shared" si="19"/>
        <v>93000</v>
      </c>
      <c r="K208" s="131"/>
      <c r="L208" s="131">
        <v>93000</v>
      </c>
      <c r="M208" s="131"/>
      <c r="N208" s="131"/>
      <c r="O208" s="212"/>
      <c r="P208" s="56"/>
      <c r="Q208" s="56"/>
      <c r="R208" s="57"/>
      <c r="S208" s="57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09.5" customHeight="1" x14ac:dyDescent="0.25">
      <c r="A209" s="217" t="s">
        <v>194</v>
      </c>
      <c r="B209" s="223" t="s">
        <v>209</v>
      </c>
      <c r="C209" s="220">
        <v>0.21</v>
      </c>
      <c r="D209" s="220" t="s">
        <v>291</v>
      </c>
      <c r="E209" s="220" t="s">
        <v>252</v>
      </c>
      <c r="F209" s="220" t="s">
        <v>228</v>
      </c>
      <c r="G209" s="220" t="s">
        <v>262</v>
      </c>
      <c r="H209" s="220" t="s">
        <v>262</v>
      </c>
      <c r="I209" s="171">
        <v>2024</v>
      </c>
      <c r="J209" s="131">
        <f>L209</f>
        <v>91000</v>
      </c>
      <c r="K209" s="131"/>
      <c r="L209" s="131">
        <f>L212</f>
        <v>91000</v>
      </c>
      <c r="M209" s="131"/>
      <c r="N209" s="131"/>
      <c r="O209" s="211">
        <v>13639.99</v>
      </c>
      <c r="P209" s="56"/>
      <c r="Q209" s="56"/>
      <c r="R209" s="57"/>
      <c r="S209" s="57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18.5" customHeight="1" x14ac:dyDescent="0.25">
      <c r="A210" s="219"/>
      <c r="B210" s="225"/>
      <c r="C210" s="222"/>
      <c r="D210" s="222"/>
      <c r="E210" s="222"/>
      <c r="F210" s="222"/>
      <c r="G210" s="222"/>
      <c r="H210" s="222"/>
      <c r="I210" s="171">
        <v>2025</v>
      </c>
      <c r="J210" s="131">
        <f t="shared" si="19"/>
        <v>54000</v>
      </c>
      <c r="K210" s="131"/>
      <c r="L210" s="131">
        <f>L211+L213</f>
        <v>54000</v>
      </c>
      <c r="M210" s="131"/>
      <c r="N210" s="131"/>
      <c r="O210" s="208"/>
      <c r="P210" s="56"/>
      <c r="Q210" s="56"/>
      <c r="R210" s="57"/>
      <c r="S210" s="57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22.5" customHeight="1" x14ac:dyDescent="0.25">
      <c r="A211" s="164" t="s">
        <v>195</v>
      </c>
      <c r="B211" s="355" t="s">
        <v>71</v>
      </c>
      <c r="C211" s="356"/>
      <c r="D211" s="356"/>
      <c r="E211" s="356"/>
      <c r="F211" s="356"/>
      <c r="G211" s="356"/>
      <c r="H211" s="357"/>
      <c r="I211" s="171">
        <v>2025</v>
      </c>
      <c r="J211" s="131">
        <f>L211</f>
        <v>17748.026450000001</v>
      </c>
      <c r="K211" s="131"/>
      <c r="L211" s="131">
        <v>17748.026450000001</v>
      </c>
      <c r="M211" s="131"/>
      <c r="N211" s="131"/>
      <c r="O211" s="208"/>
      <c r="P211" s="56"/>
      <c r="Q211" s="56"/>
      <c r="R211" s="57"/>
      <c r="S211" s="57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25.5" customHeight="1" x14ac:dyDescent="0.25">
      <c r="A212" s="217" t="s">
        <v>292</v>
      </c>
      <c r="B212" s="226" t="s">
        <v>70</v>
      </c>
      <c r="C212" s="227"/>
      <c r="D212" s="227"/>
      <c r="E212" s="227"/>
      <c r="F212" s="227"/>
      <c r="G212" s="227"/>
      <c r="H212" s="228"/>
      <c r="I212" s="171">
        <v>2024</v>
      </c>
      <c r="J212" s="131">
        <f>L212</f>
        <v>91000</v>
      </c>
      <c r="K212" s="131"/>
      <c r="L212" s="131">
        <v>91000</v>
      </c>
      <c r="M212" s="131"/>
      <c r="N212" s="131"/>
      <c r="O212" s="208"/>
      <c r="P212" s="56">
        <v>91000</v>
      </c>
      <c r="Q212" s="56"/>
      <c r="R212" s="57"/>
      <c r="S212" s="57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25.5" customHeight="1" x14ac:dyDescent="0.25">
      <c r="A213" s="219"/>
      <c r="B213" s="229"/>
      <c r="C213" s="230"/>
      <c r="D213" s="230"/>
      <c r="E213" s="230"/>
      <c r="F213" s="230"/>
      <c r="G213" s="230"/>
      <c r="H213" s="231"/>
      <c r="I213" s="171">
        <v>2025</v>
      </c>
      <c r="J213" s="131">
        <f t="shared" si="19"/>
        <v>36251.973550000002</v>
      </c>
      <c r="K213" s="131"/>
      <c r="L213" s="131">
        <v>36251.973550000002</v>
      </c>
      <c r="M213" s="131"/>
      <c r="N213" s="131"/>
      <c r="O213" s="212"/>
      <c r="P213" s="56">
        <v>-91000</v>
      </c>
      <c r="Q213" s="56">
        <f>L213+P213</f>
        <v>-54748.026449999998</v>
      </c>
      <c r="R213" s="57"/>
      <c r="S213" s="57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s="83" customFormat="1" ht="76.5" customHeight="1" x14ac:dyDescent="0.25">
      <c r="A214" s="217" t="s">
        <v>38</v>
      </c>
      <c r="B214" s="223" t="s">
        <v>210</v>
      </c>
      <c r="C214" s="220">
        <v>0.06</v>
      </c>
      <c r="D214" s="220" t="s">
        <v>255</v>
      </c>
      <c r="E214" s="220" t="s">
        <v>253</v>
      </c>
      <c r="F214" s="220" t="s">
        <v>226</v>
      </c>
      <c r="G214" s="220" t="s">
        <v>262</v>
      </c>
      <c r="H214" s="220" t="s">
        <v>262</v>
      </c>
      <c r="I214" s="171">
        <v>2023</v>
      </c>
      <c r="J214" s="131">
        <f t="shared" si="19"/>
        <v>37805.386199999994</v>
      </c>
      <c r="K214" s="131"/>
      <c r="L214" s="131">
        <f>L216+L218</f>
        <v>37805.386199999994</v>
      </c>
      <c r="M214" s="131"/>
      <c r="N214" s="131"/>
      <c r="O214" s="211">
        <v>17815.661670000001</v>
      </c>
      <c r="P214" s="86"/>
      <c r="Q214" s="81"/>
      <c r="R214" s="81"/>
      <c r="S214" s="81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</row>
    <row r="215" spans="1:35" s="83" customFormat="1" ht="80.25" customHeight="1" x14ac:dyDescent="0.25">
      <c r="A215" s="219"/>
      <c r="B215" s="225"/>
      <c r="C215" s="222"/>
      <c r="D215" s="222"/>
      <c r="E215" s="222"/>
      <c r="F215" s="222"/>
      <c r="G215" s="222"/>
      <c r="H215" s="222"/>
      <c r="I215" s="171">
        <v>2024</v>
      </c>
      <c r="J215" s="131">
        <f t="shared" si="19"/>
        <v>27531.71531</v>
      </c>
      <c r="K215" s="131"/>
      <c r="L215" s="131">
        <f>L219+L217</f>
        <v>27531.71531</v>
      </c>
      <c r="M215" s="131"/>
      <c r="N215" s="131"/>
      <c r="O215" s="208"/>
      <c r="P215" s="86">
        <v>27531.71531</v>
      </c>
      <c r="Q215" s="81"/>
      <c r="R215" s="81"/>
      <c r="S215" s="81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</row>
    <row r="216" spans="1:35" s="83" customFormat="1" ht="35.25" customHeight="1" x14ac:dyDescent="0.25">
      <c r="A216" s="217" t="s">
        <v>203</v>
      </c>
      <c r="B216" s="226" t="s">
        <v>71</v>
      </c>
      <c r="C216" s="227"/>
      <c r="D216" s="227"/>
      <c r="E216" s="227"/>
      <c r="F216" s="227"/>
      <c r="G216" s="227"/>
      <c r="H216" s="228"/>
      <c r="I216" s="171">
        <v>2023</v>
      </c>
      <c r="J216" s="131">
        <f>L216</f>
        <v>345.72275999999999</v>
      </c>
      <c r="K216" s="131"/>
      <c r="L216" s="131">
        <v>345.72275999999999</v>
      </c>
      <c r="M216" s="131"/>
      <c r="N216" s="131"/>
      <c r="O216" s="208"/>
      <c r="P216" s="97"/>
      <c r="Q216" s="81"/>
      <c r="R216" s="81"/>
      <c r="S216" s="81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</row>
    <row r="217" spans="1:35" s="83" customFormat="1" ht="31.5" customHeight="1" x14ac:dyDescent="0.25">
      <c r="A217" s="219"/>
      <c r="B217" s="229"/>
      <c r="C217" s="230"/>
      <c r="D217" s="230"/>
      <c r="E217" s="230"/>
      <c r="F217" s="230"/>
      <c r="G217" s="230"/>
      <c r="H217" s="231"/>
      <c r="I217" s="171">
        <v>2024</v>
      </c>
      <c r="J217" s="131">
        <f>L217</f>
        <v>271.87572999999998</v>
      </c>
      <c r="K217" s="131"/>
      <c r="L217" s="131">
        <v>271.87572999999998</v>
      </c>
      <c r="M217" s="131"/>
      <c r="N217" s="131"/>
      <c r="O217" s="208"/>
      <c r="P217" s="97"/>
      <c r="Q217" s="81"/>
      <c r="R217" s="81"/>
      <c r="S217" s="81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</row>
    <row r="218" spans="1:35" ht="32.25" customHeight="1" x14ac:dyDescent="0.25">
      <c r="A218" s="282" t="s">
        <v>278</v>
      </c>
      <c r="B218" s="226" t="s">
        <v>70</v>
      </c>
      <c r="C218" s="227"/>
      <c r="D218" s="227"/>
      <c r="E218" s="227"/>
      <c r="F218" s="227"/>
      <c r="G218" s="227"/>
      <c r="H218" s="228"/>
      <c r="I218" s="171">
        <v>2023</v>
      </c>
      <c r="J218" s="131">
        <f t="shared" si="19"/>
        <v>37459.663439999997</v>
      </c>
      <c r="K218" s="131"/>
      <c r="L218" s="131">
        <v>37459.663439999997</v>
      </c>
      <c r="M218" s="131"/>
      <c r="N218" s="131"/>
      <c r="O218" s="208"/>
      <c r="P218" s="75"/>
      <c r="Q218" s="56"/>
      <c r="R218" s="57"/>
      <c r="S218" s="57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33" customHeight="1" x14ac:dyDescent="0.25">
      <c r="A219" s="283"/>
      <c r="B219" s="229"/>
      <c r="C219" s="230"/>
      <c r="D219" s="230"/>
      <c r="E219" s="230"/>
      <c r="F219" s="230"/>
      <c r="G219" s="230"/>
      <c r="H219" s="231"/>
      <c r="I219" s="171">
        <v>2024</v>
      </c>
      <c r="J219" s="131">
        <f>L219</f>
        <v>27259.83958</v>
      </c>
      <c r="K219" s="131"/>
      <c r="L219" s="131">
        <v>27259.83958</v>
      </c>
      <c r="M219" s="131"/>
      <c r="N219" s="131"/>
      <c r="O219" s="212"/>
      <c r="P219" s="75"/>
      <c r="Q219" s="56"/>
      <c r="R219" s="57"/>
      <c r="S219" s="57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83.25" customHeight="1" x14ac:dyDescent="0.25">
      <c r="A220" s="217" t="s">
        <v>205</v>
      </c>
      <c r="B220" s="223" t="s">
        <v>211</v>
      </c>
      <c r="C220" s="220">
        <v>3.7999999999999999E-2</v>
      </c>
      <c r="D220" s="220" t="s">
        <v>291</v>
      </c>
      <c r="E220" s="220" t="s">
        <v>224</v>
      </c>
      <c r="F220" s="220" t="s">
        <v>229</v>
      </c>
      <c r="G220" s="220" t="s">
        <v>262</v>
      </c>
      <c r="H220" s="220" t="s">
        <v>262</v>
      </c>
      <c r="I220" s="171">
        <v>2024</v>
      </c>
      <c r="J220" s="131">
        <f>L220</f>
        <v>48500</v>
      </c>
      <c r="K220" s="131"/>
      <c r="L220" s="131">
        <f>L222</f>
        <v>48500</v>
      </c>
      <c r="M220" s="131"/>
      <c r="N220" s="131"/>
      <c r="O220" s="211">
        <v>7078.1</v>
      </c>
      <c r="P220" s="75"/>
      <c r="Q220" s="56"/>
      <c r="R220" s="57"/>
      <c r="S220" s="57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84" customHeight="1" x14ac:dyDescent="0.25">
      <c r="A221" s="219"/>
      <c r="B221" s="225"/>
      <c r="C221" s="222"/>
      <c r="D221" s="222"/>
      <c r="E221" s="222"/>
      <c r="F221" s="222"/>
      <c r="G221" s="222"/>
      <c r="H221" s="222"/>
      <c r="I221" s="171">
        <v>2025</v>
      </c>
      <c r="J221" s="131">
        <f t="shared" si="19"/>
        <v>97000</v>
      </c>
      <c r="K221" s="131"/>
      <c r="L221" s="131">
        <f>L223</f>
        <v>97000</v>
      </c>
      <c r="M221" s="131"/>
      <c r="N221" s="131"/>
      <c r="O221" s="208"/>
      <c r="P221" s="56"/>
      <c r="Q221" s="56"/>
      <c r="R221" s="57"/>
      <c r="S221" s="57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23.25" customHeight="1" x14ac:dyDescent="0.25">
      <c r="A222" s="280" t="s">
        <v>206</v>
      </c>
      <c r="B222" s="284" t="s">
        <v>70</v>
      </c>
      <c r="C222" s="284"/>
      <c r="D222" s="284"/>
      <c r="E222" s="284"/>
      <c r="F222" s="284"/>
      <c r="G222" s="284"/>
      <c r="H222" s="284"/>
      <c r="I222" s="171">
        <v>2024</v>
      </c>
      <c r="J222" s="131">
        <f>L222</f>
        <v>48500</v>
      </c>
      <c r="K222" s="131"/>
      <c r="L222" s="131">
        <v>48500</v>
      </c>
      <c r="M222" s="131"/>
      <c r="N222" s="131"/>
      <c r="O222" s="208"/>
      <c r="P222" s="56"/>
      <c r="Q222" s="56"/>
      <c r="R222" s="57"/>
      <c r="S222" s="57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22.5" customHeight="1" x14ac:dyDescent="0.25">
      <c r="A223" s="281"/>
      <c r="B223" s="284"/>
      <c r="C223" s="284"/>
      <c r="D223" s="284"/>
      <c r="E223" s="284"/>
      <c r="F223" s="284"/>
      <c r="G223" s="284"/>
      <c r="H223" s="284"/>
      <c r="I223" s="171">
        <v>2025</v>
      </c>
      <c r="J223" s="131">
        <f t="shared" si="19"/>
        <v>97000</v>
      </c>
      <c r="K223" s="131"/>
      <c r="L223" s="131">
        <v>97000</v>
      </c>
      <c r="M223" s="131"/>
      <c r="N223" s="131"/>
      <c r="O223" s="212"/>
      <c r="P223" s="56"/>
      <c r="Q223" s="56"/>
      <c r="R223" s="57"/>
      <c r="S223" s="57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65" hidden="1" customHeight="1" x14ac:dyDescent="0.25">
      <c r="A224" s="192" t="s">
        <v>207</v>
      </c>
      <c r="B224" s="174" t="s">
        <v>212</v>
      </c>
      <c r="C224" s="202">
        <v>2.9000000000000001E-2</v>
      </c>
      <c r="D224" s="202">
        <v>2025</v>
      </c>
      <c r="E224" s="202" t="s">
        <v>225</v>
      </c>
      <c r="F224" s="202" t="s">
        <v>230</v>
      </c>
      <c r="G224" s="202" t="s">
        <v>262</v>
      </c>
      <c r="H224" s="202" t="s">
        <v>262</v>
      </c>
      <c r="I224" s="171">
        <v>2025</v>
      </c>
      <c r="J224" s="131"/>
      <c r="K224" s="131"/>
      <c r="L224" s="131"/>
      <c r="M224" s="131"/>
      <c r="N224" s="131"/>
      <c r="O224" s="211">
        <v>7031.6</v>
      </c>
      <c r="P224" s="56"/>
      <c r="Q224" s="56"/>
      <c r="R224" s="57"/>
      <c r="S224" s="57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33" hidden="1" customHeight="1" x14ac:dyDescent="0.25">
      <c r="A225" s="192" t="s">
        <v>208</v>
      </c>
      <c r="B225" s="232" t="s">
        <v>70</v>
      </c>
      <c r="C225" s="233"/>
      <c r="D225" s="233"/>
      <c r="E225" s="233"/>
      <c r="F225" s="233"/>
      <c r="G225" s="233"/>
      <c r="H225" s="234"/>
      <c r="I225" s="171">
        <v>2025</v>
      </c>
      <c r="J225" s="131"/>
      <c r="K225" s="131"/>
      <c r="L225" s="131"/>
      <c r="M225" s="131"/>
      <c r="N225" s="131"/>
      <c r="O225" s="212"/>
      <c r="P225" s="56"/>
      <c r="Q225" s="56"/>
      <c r="R225" s="57"/>
      <c r="S225" s="57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s="83" customFormat="1" ht="28.5" hidden="1" customHeight="1" x14ac:dyDescent="0.25">
      <c r="A226" s="217" t="s">
        <v>207</v>
      </c>
      <c r="B226" s="223" t="s">
        <v>213</v>
      </c>
      <c r="C226" s="220">
        <v>2</v>
      </c>
      <c r="D226" s="220" t="s">
        <v>323</v>
      </c>
      <c r="E226" s="220" t="s">
        <v>248</v>
      </c>
      <c r="F226" s="220" t="s">
        <v>231</v>
      </c>
      <c r="G226" s="220" t="s">
        <v>262</v>
      </c>
      <c r="H226" s="220" t="s">
        <v>262</v>
      </c>
      <c r="I226" s="171">
        <v>2025</v>
      </c>
      <c r="J226" s="131"/>
      <c r="K226" s="131"/>
      <c r="L226" s="131"/>
      <c r="M226" s="131"/>
      <c r="N226" s="131"/>
      <c r="O226" s="211">
        <v>68829.09</v>
      </c>
      <c r="P226" s="81"/>
      <c r="Q226" s="81">
        <v>-80000</v>
      </c>
      <c r="R226" s="81"/>
      <c r="S226" s="81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</row>
    <row r="227" spans="1:35" s="83" customFormat="1" ht="27.75" customHeight="1" x14ac:dyDescent="0.25">
      <c r="A227" s="218"/>
      <c r="B227" s="224"/>
      <c r="C227" s="221"/>
      <c r="D227" s="221"/>
      <c r="E227" s="221"/>
      <c r="F227" s="221"/>
      <c r="G227" s="221"/>
      <c r="H227" s="221"/>
      <c r="I227" s="171">
        <v>2026</v>
      </c>
      <c r="J227" s="131">
        <f t="shared" si="19"/>
        <v>30000</v>
      </c>
      <c r="K227" s="131"/>
      <c r="L227" s="131">
        <f>L233</f>
        <v>30000</v>
      </c>
      <c r="M227" s="131"/>
      <c r="N227" s="131"/>
      <c r="O227" s="208"/>
      <c r="P227" s="81"/>
      <c r="Q227" s="81"/>
      <c r="R227" s="81"/>
      <c r="S227" s="81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</row>
    <row r="228" spans="1:35" s="83" customFormat="1" ht="30.75" customHeight="1" x14ac:dyDescent="0.25">
      <c r="A228" s="218"/>
      <c r="B228" s="224"/>
      <c r="C228" s="221"/>
      <c r="D228" s="221"/>
      <c r="E228" s="221"/>
      <c r="F228" s="221"/>
      <c r="G228" s="221"/>
      <c r="H228" s="221"/>
      <c r="I228" s="171">
        <v>2027</v>
      </c>
      <c r="J228" s="131">
        <f t="shared" si="19"/>
        <v>30000</v>
      </c>
      <c r="K228" s="131"/>
      <c r="L228" s="131">
        <f>L234</f>
        <v>30000</v>
      </c>
      <c r="M228" s="131"/>
      <c r="N228" s="131"/>
      <c r="O228" s="208"/>
      <c r="P228" s="81"/>
      <c r="Q228" s="81"/>
      <c r="R228" s="81"/>
      <c r="S228" s="81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</row>
    <row r="229" spans="1:35" s="83" customFormat="1" ht="27" customHeight="1" x14ac:dyDescent="0.25">
      <c r="A229" s="218"/>
      <c r="B229" s="224"/>
      <c r="C229" s="221"/>
      <c r="D229" s="221"/>
      <c r="E229" s="221"/>
      <c r="F229" s="221"/>
      <c r="G229" s="221"/>
      <c r="H229" s="221"/>
      <c r="I229" s="171">
        <v>2028</v>
      </c>
      <c r="J229" s="131">
        <f t="shared" si="19"/>
        <v>30000</v>
      </c>
      <c r="K229" s="131"/>
      <c r="L229" s="131">
        <f>L235</f>
        <v>30000</v>
      </c>
      <c r="M229" s="131"/>
      <c r="N229" s="131"/>
      <c r="O229" s="208"/>
      <c r="P229" s="81"/>
      <c r="Q229" s="81"/>
      <c r="R229" s="81"/>
      <c r="S229" s="81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</row>
    <row r="230" spans="1:35" s="83" customFormat="1" ht="33.75" customHeight="1" x14ac:dyDescent="0.25">
      <c r="A230" s="218"/>
      <c r="B230" s="224"/>
      <c r="C230" s="221"/>
      <c r="D230" s="221"/>
      <c r="E230" s="221"/>
      <c r="F230" s="221"/>
      <c r="G230" s="221"/>
      <c r="H230" s="221"/>
      <c r="I230" s="171">
        <v>2029</v>
      </c>
      <c r="J230" s="131">
        <f t="shared" si="19"/>
        <v>30000</v>
      </c>
      <c r="K230" s="131"/>
      <c r="L230" s="131">
        <f>L236</f>
        <v>30000</v>
      </c>
      <c r="M230" s="131"/>
      <c r="N230" s="131"/>
      <c r="O230" s="208"/>
      <c r="P230" s="81"/>
      <c r="Q230" s="81"/>
      <c r="R230" s="81"/>
      <c r="S230" s="81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</row>
    <row r="231" spans="1:35" s="83" customFormat="1" ht="32.25" customHeight="1" x14ac:dyDescent="0.25">
      <c r="A231" s="219"/>
      <c r="B231" s="225"/>
      <c r="C231" s="222"/>
      <c r="D231" s="222"/>
      <c r="E231" s="222"/>
      <c r="F231" s="222"/>
      <c r="G231" s="222"/>
      <c r="H231" s="222"/>
      <c r="I231" s="171">
        <v>2030</v>
      </c>
      <c r="J231" s="131">
        <f t="shared" si="19"/>
        <v>30000</v>
      </c>
      <c r="K231" s="131"/>
      <c r="L231" s="131">
        <f>L237</f>
        <v>30000</v>
      </c>
      <c r="M231" s="131"/>
      <c r="N231" s="131"/>
      <c r="O231" s="208"/>
      <c r="P231" s="81"/>
      <c r="Q231" s="81"/>
      <c r="R231" s="81"/>
      <c r="S231" s="81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</row>
    <row r="232" spans="1:35" s="83" customFormat="1" ht="23.25" hidden="1" customHeight="1" x14ac:dyDescent="0.25">
      <c r="A232" s="217" t="s">
        <v>208</v>
      </c>
      <c r="B232" s="226" t="s">
        <v>70</v>
      </c>
      <c r="C232" s="227"/>
      <c r="D232" s="227"/>
      <c r="E232" s="227"/>
      <c r="F232" s="227"/>
      <c r="G232" s="227"/>
      <c r="H232" s="228"/>
      <c r="I232" s="171">
        <v>2025</v>
      </c>
      <c r="J232" s="131"/>
      <c r="K232" s="131"/>
      <c r="L232" s="131"/>
      <c r="M232" s="131"/>
      <c r="N232" s="131"/>
      <c r="O232" s="208"/>
      <c r="P232" s="81"/>
      <c r="Q232" s="81"/>
      <c r="R232" s="81"/>
      <c r="S232" s="81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</row>
    <row r="233" spans="1:35" ht="22.5" customHeight="1" x14ac:dyDescent="0.25">
      <c r="A233" s="218"/>
      <c r="B233" s="253"/>
      <c r="C233" s="254"/>
      <c r="D233" s="254"/>
      <c r="E233" s="254"/>
      <c r="F233" s="254"/>
      <c r="G233" s="254"/>
      <c r="H233" s="255"/>
      <c r="I233" s="171">
        <v>2026</v>
      </c>
      <c r="J233" s="131">
        <f t="shared" si="19"/>
        <v>30000</v>
      </c>
      <c r="K233" s="131"/>
      <c r="L233" s="131">
        <v>30000</v>
      </c>
      <c r="M233" s="131"/>
      <c r="N233" s="131"/>
      <c r="O233" s="208"/>
      <c r="P233" s="56"/>
      <c r="Q233" s="56"/>
      <c r="R233" s="57"/>
      <c r="S233" s="57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21" customHeight="1" x14ac:dyDescent="0.25">
      <c r="A234" s="218"/>
      <c r="B234" s="253"/>
      <c r="C234" s="254"/>
      <c r="D234" s="254"/>
      <c r="E234" s="254"/>
      <c r="F234" s="254"/>
      <c r="G234" s="254"/>
      <c r="H234" s="255"/>
      <c r="I234" s="171">
        <v>2027</v>
      </c>
      <c r="J234" s="131">
        <f t="shared" si="19"/>
        <v>30000</v>
      </c>
      <c r="K234" s="131"/>
      <c r="L234" s="131">
        <v>30000</v>
      </c>
      <c r="M234" s="131"/>
      <c r="N234" s="131"/>
      <c r="O234" s="208"/>
      <c r="P234" s="56"/>
      <c r="Q234" s="56"/>
      <c r="R234" s="57"/>
      <c r="S234" s="57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8.75" customHeight="1" x14ac:dyDescent="0.25">
      <c r="A235" s="218"/>
      <c r="B235" s="253"/>
      <c r="C235" s="254"/>
      <c r="D235" s="254"/>
      <c r="E235" s="254"/>
      <c r="F235" s="254"/>
      <c r="G235" s="254"/>
      <c r="H235" s="255"/>
      <c r="I235" s="171">
        <v>2028</v>
      </c>
      <c r="J235" s="131">
        <f t="shared" si="19"/>
        <v>30000</v>
      </c>
      <c r="K235" s="131"/>
      <c r="L235" s="131">
        <v>30000</v>
      </c>
      <c r="M235" s="131"/>
      <c r="N235" s="131"/>
      <c r="O235" s="208"/>
      <c r="P235" s="56"/>
      <c r="Q235" s="56"/>
      <c r="R235" s="57"/>
      <c r="S235" s="57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21" customHeight="1" x14ac:dyDescent="0.25">
      <c r="A236" s="218"/>
      <c r="B236" s="253"/>
      <c r="C236" s="254"/>
      <c r="D236" s="254"/>
      <c r="E236" s="254"/>
      <c r="F236" s="254"/>
      <c r="G236" s="254"/>
      <c r="H236" s="255"/>
      <c r="I236" s="171">
        <v>2029</v>
      </c>
      <c r="J236" s="131">
        <f t="shared" si="19"/>
        <v>30000</v>
      </c>
      <c r="K236" s="131"/>
      <c r="L236" s="131">
        <v>30000</v>
      </c>
      <c r="M236" s="131"/>
      <c r="N236" s="131"/>
      <c r="O236" s="208"/>
      <c r="P236" s="56"/>
      <c r="Q236" s="56"/>
      <c r="R236" s="57"/>
      <c r="S236" s="57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21" customHeight="1" x14ac:dyDescent="0.25">
      <c r="A237" s="219"/>
      <c r="B237" s="229"/>
      <c r="C237" s="230"/>
      <c r="D237" s="230"/>
      <c r="E237" s="230"/>
      <c r="F237" s="230"/>
      <c r="G237" s="230"/>
      <c r="H237" s="231"/>
      <c r="I237" s="171">
        <v>2030</v>
      </c>
      <c r="J237" s="131">
        <f t="shared" si="19"/>
        <v>30000</v>
      </c>
      <c r="K237" s="131"/>
      <c r="L237" s="131">
        <v>30000</v>
      </c>
      <c r="M237" s="131"/>
      <c r="N237" s="131"/>
      <c r="O237" s="212"/>
      <c r="P237" s="56"/>
      <c r="Q237" s="56"/>
      <c r="R237" s="57"/>
      <c r="S237" s="57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29.25" hidden="1" customHeight="1" x14ac:dyDescent="0.25">
      <c r="A238" s="217" t="s">
        <v>215</v>
      </c>
      <c r="B238" s="223" t="s">
        <v>214</v>
      </c>
      <c r="C238" s="220">
        <v>10</v>
      </c>
      <c r="D238" s="220" t="s">
        <v>323</v>
      </c>
      <c r="E238" s="220" t="s">
        <v>17</v>
      </c>
      <c r="F238" s="220" t="s">
        <v>232</v>
      </c>
      <c r="G238" s="220" t="s">
        <v>262</v>
      </c>
      <c r="H238" s="220" t="s">
        <v>262</v>
      </c>
      <c r="I238" s="171">
        <v>2025</v>
      </c>
      <c r="J238" s="131"/>
      <c r="K238" s="131"/>
      <c r="L238" s="131"/>
      <c r="M238" s="131"/>
      <c r="N238" s="131"/>
      <c r="O238" s="386">
        <v>13309.04</v>
      </c>
      <c r="P238" s="56"/>
      <c r="Q238" s="56"/>
      <c r="R238" s="57"/>
      <c r="S238" s="57"/>
      <c r="T238" s="74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31.5" customHeight="1" x14ac:dyDescent="0.25">
      <c r="A239" s="218"/>
      <c r="B239" s="224"/>
      <c r="C239" s="221"/>
      <c r="D239" s="221"/>
      <c r="E239" s="221"/>
      <c r="F239" s="221"/>
      <c r="G239" s="221"/>
      <c r="H239" s="221"/>
      <c r="I239" s="171">
        <v>2026</v>
      </c>
      <c r="J239" s="131">
        <f t="shared" si="19"/>
        <v>30000</v>
      </c>
      <c r="K239" s="131"/>
      <c r="L239" s="131">
        <f>L245</f>
        <v>30000</v>
      </c>
      <c r="M239" s="131"/>
      <c r="N239" s="131"/>
      <c r="O239" s="387"/>
      <c r="P239" s="56"/>
      <c r="Q239" s="56"/>
      <c r="R239" s="57"/>
      <c r="S239" s="57"/>
      <c r="T239" s="74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32.25" customHeight="1" x14ac:dyDescent="0.25">
      <c r="A240" s="218"/>
      <c r="B240" s="224"/>
      <c r="C240" s="221"/>
      <c r="D240" s="221"/>
      <c r="E240" s="221"/>
      <c r="F240" s="221"/>
      <c r="G240" s="221"/>
      <c r="H240" s="221"/>
      <c r="I240" s="171">
        <v>2027</v>
      </c>
      <c r="J240" s="131">
        <f t="shared" si="19"/>
        <v>30000</v>
      </c>
      <c r="K240" s="131"/>
      <c r="L240" s="131">
        <v>30000</v>
      </c>
      <c r="M240" s="131"/>
      <c r="N240" s="131"/>
      <c r="O240" s="387"/>
      <c r="P240" s="56"/>
      <c r="Q240" s="56"/>
      <c r="R240" s="57"/>
      <c r="S240" s="57"/>
      <c r="T240" s="74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29.25" customHeight="1" x14ac:dyDescent="0.25">
      <c r="A241" s="218"/>
      <c r="B241" s="224"/>
      <c r="C241" s="221"/>
      <c r="D241" s="221"/>
      <c r="E241" s="221"/>
      <c r="F241" s="221"/>
      <c r="G241" s="221"/>
      <c r="H241" s="221"/>
      <c r="I241" s="171">
        <v>2028</v>
      </c>
      <c r="J241" s="131">
        <f t="shared" si="19"/>
        <v>30000</v>
      </c>
      <c r="K241" s="131"/>
      <c r="L241" s="131">
        <v>30000</v>
      </c>
      <c r="M241" s="131"/>
      <c r="N241" s="131"/>
      <c r="O241" s="387"/>
      <c r="P241" s="56"/>
      <c r="Q241" s="56"/>
      <c r="R241" s="57"/>
      <c r="S241" s="57"/>
      <c r="T241" s="74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31.5" customHeight="1" x14ac:dyDescent="0.25">
      <c r="A242" s="218"/>
      <c r="B242" s="224"/>
      <c r="C242" s="221"/>
      <c r="D242" s="221"/>
      <c r="E242" s="221"/>
      <c r="F242" s="221"/>
      <c r="G242" s="221"/>
      <c r="H242" s="221"/>
      <c r="I242" s="171">
        <v>2029</v>
      </c>
      <c r="J242" s="131">
        <f t="shared" si="19"/>
        <v>30000</v>
      </c>
      <c r="K242" s="131"/>
      <c r="L242" s="131">
        <v>30000</v>
      </c>
      <c r="M242" s="131"/>
      <c r="N242" s="131"/>
      <c r="O242" s="387"/>
      <c r="P242" s="56"/>
      <c r="Q242" s="56"/>
      <c r="R242" s="57"/>
      <c r="S242" s="57"/>
      <c r="T242" s="74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32.25" customHeight="1" x14ac:dyDescent="0.25">
      <c r="A243" s="219"/>
      <c r="B243" s="225"/>
      <c r="C243" s="222"/>
      <c r="D243" s="222"/>
      <c r="E243" s="222"/>
      <c r="F243" s="222"/>
      <c r="G243" s="222"/>
      <c r="H243" s="222"/>
      <c r="I243" s="171">
        <v>2030</v>
      </c>
      <c r="J243" s="131">
        <f t="shared" si="19"/>
        <v>30000</v>
      </c>
      <c r="K243" s="131"/>
      <c r="L243" s="131">
        <v>30000</v>
      </c>
      <c r="M243" s="131"/>
      <c r="N243" s="131"/>
      <c r="O243" s="387"/>
      <c r="P243" s="56"/>
      <c r="Q243" s="56"/>
      <c r="R243" s="57"/>
      <c r="S243" s="57"/>
      <c r="T243" s="74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25.5" hidden="1" customHeight="1" x14ac:dyDescent="0.25">
      <c r="A244" s="217" t="s">
        <v>216</v>
      </c>
      <c r="B244" s="226" t="s">
        <v>70</v>
      </c>
      <c r="C244" s="227"/>
      <c r="D244" s="227"/>
      <c r="E244" s="227"/>
      <c r="F244" s="227"/>
      <c r="G244" s="227"/>
      <c r="H244" s="228"/>
      <c r="I244" s="171">
        <v>2025</v>
      </c>
      <c r="J244" s="131"/>
      <c r="K244" s="131"/>
      <c r="L244" s="131"/>
      <c r="M244" s="131"/>
      <c r="N244" s="131"/>
      <c r="O244" s="387"/>
      <c r="P244" s="56"/>
      <c r="Q244" s="56"/>
      <c r="R244" s="57"/>
      <c r="S244" s="57"/>
      <c r="T244" s="74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27.75" customHeight="1" x14ac:dyDescent="0.25">
      <c r="A245" s="218"/>
      <c r="B245" s="253"/>
      <c r="C245" s="254"/>
      <c r="D245" s="254"/>
      <c r="E245" s="254"/>
      <c r="F245" s="254"/>
      <c r="G245" s="254"/>
      <c r="H245" s="255"/>
      <c r="I245" s="171">
        <v>2026</v>
      </c>
      <c r="J245" s="131">
        <f t="shared" si="19"/>
        <v>30000</v>
      </c>
      <c r="K245" s="131"/>
      <c r="L245" s="131">
        <v>30000</v>
      </c>
      <c r="M245" s="131"/>
      <c r="N245" s="131"/>
      <c r="O245" s="387"/>
      <c r="P245" s="56"/>
      <c r="Q245" s="56"/>
      <c r="R245" s="57"/>
      <c r="S245" s="57"/>
      <c r="T245" s="74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27.75" customHeight="1" x14ac:dyDescent="0.25">
      <c r="A246" s="218"/>
      <c r="B246" s="253"/>
      <c r="C246" s="254"/>
      <c r="D246" s="254"/>
      <c r="E246" s="254"/>
      <c r="F246" s="254"/>
      <c r="G246" s="254"/>
      <c r="H246" s="255"/>
      <c r="I246" s="171">
        <v>2027</v>
      </c>
      <c r="J246" s="131">
        <f t="shared" si="19"/>
        <v>30000</v>
      </c>
      <c r="K246" s="131"/>
      <c r="L246" s="131">
        <v>30000</v>
      </c>
      <c r="M246" s="131"/>
      <c r="N246" s="131"/>
      <c r="O246" s="387"/>
      <c r="P246" s="56"/>
      <c r="Q246" s="56"/>
      <c r="R246" s="57"/>
      <c r="S246" s="57"/>
      <c r="T246" s="74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27.75" customHeight="1" x14ac:dyDescent="0.25">
      <c r="A247" s="218"/>
      <c r="B247" s="253"/>
      <c r="C247" s="254"/>
      <c r="D247" s="254"/>
      <c r="E247" s="254"/>
      <c r="F247" s="254"/>
      <c r="G247" s="254"/>
      <c r="H247" s="255"/>
      <c r="I247" s="171">
        <v>2028</v>
      </c>
      <c r="J247" s="131">
        <f t="shared" si="19"/>
        <v>30000</v>
      </c>
      <c r="K247" s="131"/>
      <c r="L247" s="131">
        <v>30000</v>
      </c>
      <c r="M247" s="131"/>
      <c r="N247" s="131"/>
      <c r="O247" s="387"/>
      <c r="P247" s="56"/>
      <c r="Q247" s="56"/>
      <c r="R247" s="57"/>
      <c r="S247" s="57"/>
      <c r="T247" s="74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27.75" customHeight="1" x14ac:dyDescent="0.25">
      <c r="A248" s="218"/>
      <c r="B248" s="253"/>
      <c r="C248" s="254"/>
      <c r="D248" s="254"/>
      <c r="E248" s="254"/>
      <c r="F248" s="254"/>
      <c r="G248" s="254"/>
      <c r="H248" s="255"/>
      <c r="I248" s="171">
        <v>2029</v>
      </c>
      <c r="J248" s="131">
        <f t="shared" si="19"/>
        <v>30000</v>
      </c>
      <c r="K248" s="131"/>
      <c r="L248" s="131">
        <v>30000</v>
      </c>
      <c r="M248" s="131"/>
      <c r="N248" s="131"/>
      <c r="O248" s="387"/>
      <c r="P248" s="56"/>
      <c r="Q248" s="56"/>
      <c r="R248" s="57"/>
      <c r="S248" s="57"/>
      <c r="T248" s="74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27.75" customHeight="1" x14ac:dyDescent="0.25">
      <c r="A249" s="219"/>
      <c r="B249" s="229"/>
      <c r="C249" s="230"/>
      <c r="D249" s="230"/>
      <c r="E249" s="230"/>
      <c r="F249" s="230"/>
      <c r="G249" s="230"/>
      <c r="H249" s="231"/>
      <c r="I249" s="171">
        <v>2030</v>
      </c>
      <c r="J249" s="131">
        <f t="shared" si="19"/>
        <v>30000</v>
      </c>
      <c r="K249" s="131"/>
      <c r="L249" s="131">
        <v>30000</v>
      </c>
      <c r="M249" s="131"/>
      <c r="N249" s="131"/>
      <c r="O249" s="388"/>
      <c r="P249" s="56"/>
      <c r="Q249" s="56"/>
      <c r="R249" s="57"/>
      <c r="S249" s="57"/>
      <c r="T249" s="74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26.25" customHeight="1" x14ac:dyDescent="0.25">
      <c r="A250" s="217" t="s">
        <v>217</v>
      </c>
      <c r="B250" s="223" t="s">
        <v>281</v>
      </c>
      <c r="C250" s="220">
        <v>0.8</v>
      </c>
      <c r="D250" s="220" t="s">
        <v>288</v>
      </c>
      <c r="E250" s="220" t="s">
        <v>17</v>
      </c>
      <c r="F250" s="220" t="s">
        <v>285</v>
      </c>
      <c r="G250" s="220" t="s">
        <v>262</v>
      </c>
      <c r="H250" s="220" t="s">
        <v>262</v>
      </c>
      <c r="I250" s="171">
        <v>2024</v>
      </c>
      <c r="J250" s="146">
        <f>L250</f>
        <v>68536.600000000006</v>
      </c>
      <c r="K250" s="131"/>
      <c r="L250" s="182">
        <f>L255</f>
        <v>68536.600000000006</v>
      </c>
      <c r="M250" s="131"/>
      <c r="N250" s="131"/>
      <c r="O250" s="211">
        <v>3082.7</v>
      </c>
      <c r="P250" s="56"/>
      <c r="Q250" s="56"/>
      <c r="R250" s="57"/>
      <c r="S250" s="57"/>
      <c r="T250" s="74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26.25" customHeight="1" x14ac:dyDescent="0.25">
      <c r="A251" s="218"/>
      <c r="B251" s="224"/>
      <c r="C251" s="221"/>
      <c r="D251" s="221"/>
      <c r="E251" s="221"/>
      <c r="F251" s="221"/>
      <c r="G251" s="221"/>
      <c r="H251" s="221"/>
      <c r="I251" s="171">
        <v>2025</v>
      </c>
      <c r="J251" s="131">
        <f t="shared" ref="J251:J257" si="20">L251</f>
        <v>150000</v>
      </c>
      <c r="K251" s="131"/>
      <c r="L251" s="131">
        <f>L256</f>
        <v>150000</v>
      </c>
      <c r="M251" s="131"/>
      <c r="N251" s="131"/>
      <c r="O251" s="208"/>
      <c r="P251" s="56"/>
      <c r="Q251" s="56"/>
      <c r="R251" s="57"/>
      <c r="S251" s="57"/>
      <c r="T251" s="74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25.5" customHeight="1" x14ac:dyDescent="0.25">
      <c r="A252" s="218"/>
      <c r="B252" s="224"/>
      <c r="C252" s="221"/>
      <c r="D252" s="221"/>
      <c r="E252" s="221"/>
      <c r="F252" s="221"/>
      <c r="G252" s="221"/>
      <c r="H252" s="221"/>
      <c r="I252" s="171">
        <v>2026</v>
      </c>
      <c r="J252" s="131">
        <f t="shared" si="20"/>
        <v>177803.90359999999</v>
      </c>
      <c r="K252" s="131"/>
      <c r="L252" s="131">
        <f>L257</f>
        <v>177803.90359999999</v>
      </c>
      <c r="M252" s="131"/>
      <c r="N252" s="131"/>
      <c r="O252" s="208"/>
      <c r="P252" s="56"/>
      <c r="Q252" s="56"/>
      <c r="R252" s="57"/>
      <c r="S252" s="57"/>
      <c r="T252" s="74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27" customHeight="1" x14ac:dyDescent="0.25">
      <c r="A253" s="218"/>
      <c r="B253" s="224"/>
      <c r="C253" s="221"/>
      <c r="D253" s="221"/>
      <c r="E253" s="221"/>
      <c r="F253" s="221"/>
      <c r="G253" s="221"/>
      <c r="H253" s="221"/>
      <c r="I253" s="171">
        <v>2027</v>
      </c>
      <c r="J253" s="131">
        <f t="shared" si="20"/>
        <v>50000</v>
      </c>
      <c r="K253" s="131"/>
      <c r="L253" s="131">
        <f>L258</f>
        <v>50000</v>
      </c>
      <c r="M253" s="131"/>
      <c r="N253" s="131"/>
      <c r="O253" s="208"/>
      <c r="P253" s="56"/>
      <c r="Q253" s="56"/>
      <c r="R253" s="57"/>
      <c r="S253" s="57"/>
      <c r="T253" s="74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27.75" customHeight="1" x14ac:dyDescent="0.25">
      <c r="A254" s="218"/>
      <c r="B254" s="225"/>
      <c r="C254" s="221"/>
      <c r="D254" s="221"/>
      <c r="E254" s="221"/>
      <c r="F254" s="221"/>
      <c r="G254" s="221"/>
      <c r="H254" s="221"/>
      <c r="I254" s="171">
        <v>2028</v>
      </c>
      <c r="J254" s="131">
        <f t="shared" si="20"/>
        <v>153659.5</v>
      </c>
      <c r="K254" s="131"/>
      <c r="L254" s="131">
        <f>L259</f>
        <v>153659.5</v>
      </c>
      <c r="M254" s="131"/>
      <c r="N254" s="131"/>
      <c r="O254" s="208"/>
      <c r="P254" s="56"/>
      <c r="Q254" s="56"/>
      <c r="R254" s="57"/>
      <c r="S254" s="57"/>
      <c r="T254" s="74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24" customHeight="1" x14ac:dyDescent="0.25">
      <c r="A255" s="217" t="s">
        <v>218</v>
      </c>
      <c r="B255" s="226" t="s">
        <v>70</v>
      </c>
      <c r="C255" s="227"/>
      <c r="D255" s="227"/>
      <c r="E255" s="227"/>
      <c r="F255" s="227"/>
      <c r="G255" s="227"/>
      <c r="H255" s="228"/>
      <c r="I255" s="171">
        <v>2024</v>
      </c>
      <c r="J255" s="131">
        <f t="shared" si="20"/>
        <v>68536.600000000006</v>
      </c>
      <c r="K255" s="131"/>
      <c r="L255" s="131">
        <v>68536.600000000006</v>
      </c>
      <c r="M255" s="131"/>
      <c r="N255" s="131"/>
      <c r="O255" s="208"/>
      <c r="P255" s="56">
        <v>50000.000000000007</v>
      </c>
      <c r="Q255" s="56"/>
      <c r="R255" s="57"/>
      <c r="S255" s="57"/>
      <c r="T255" s="74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24" customHeight="1" x14ac:dyDescent="0.25">
      <c r="A256" s="218"/>
      <c r="B256" s="253"/>
      <c r="C256" s="254"/>
      <c r="D256" s="254"/>
      <c r="E256" s="254"/>
      <c r="F256" s="254"/>
      <c r="G256" s="254"/>
      <c r="H256" s="255"/>
      <c r="I256" s="171">
        <v>2025</v>
      </c>
      <c r="J256" s="131">
        <f t="shared" si="20"/>
        <v>150000</v>
      </c>
      <c r="K256" s="131"/>
      <c r="L256" s="131">
        <v>150000</v>
      </c>
      <c r="M256" s="131"/>
      <c r="N256" s="131"/>
      <c r="O256" s="208"/>
      <c r="P256" s="56"/>
      <c r="Q256" s="56"/>
      <c r="R256" s="57"/>
      <c r="S256" s="57"/>
      <c r="T256" s="74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24" customHeight="1" x14ac:dyDescent="0.25">
      <c r="A257" s="218"/>
      <c r="B257" s="253"/>
      <c r="C257" s="254"/>
      <c r="D257" s="254"/>
      <c r="E257" s="254"/>
      <c r="F257" s="254"/>
      <c r="G257" s="254"/>
      <c r="H257" s="255"/>
      <c r="I257" s="171">
        <v>2026</v>
      </c>
      <c r="J257" s="131">
        <f t="shared" si="20"/>
        <v>177803.90359999999</v>
      </c>
      <c r="K257" s="131"/>
      <c r="L257" s="131">
        <v>177803.90359999999</v>
      </c>
      <c r="M257" s="131"/>
      <c r="N257" s="131"/>
      <c r="O257" s="208"/>
      <c r="P257" s="56"/>
      <c r="Q257" s="56"/>
      <c r="R257" s="57"/>
      <c r="S257" s="57"/>
      <c r="T257" s="74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24" customHeight="1" x14ac:dyDescent="0.25">
      <c r="A258" s="218"/>
      <c r="B258" s="253"/>
      <c r="C258" s="254"/>
      <c r="D258" s="254"/>
      <c r="E258" s="254"/>
      <c r="F258" s="254"/>
      <c r="G258" s="254"/>
      <c r="H258" s="255"/>
      <c r="I258" s="171">
        <v>2027</v>
      </c>
      <c r="J258" s="131">
        <f>L258+K258</f>
        <v>50000</v>
      </c>
      <c r="K258" s="131"/>
      <c r="L258" s="131">
        <v>50000</v>
      </c>
      <c r="M258" s="131"/>
      <c r="N258" s="131"/>
      <c r="O258" s="208"/>
      <c r="P258" s="56"/>
      <c r="Q258" s="56"/>
      <c r="R258" s="57"/>
      <c r="S258" s="57"/>
      <c r="T258" s="74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24" customHeight="1" x14ac:dyDescent="0.25">
      <c r="A259" s="219"/>
      <c r="B259" s="229"/>
      <c r="C259" s="230"/>
      <c r="D259" s="230"/>
      <c r="E259" s="230"/>
      <c r="F259" s="230"/>
      <c r="G259" s="230"/>
      <c r="H259" s="231"/>
      <c r="I259" s="171">
        <v>2028</v>
      </c>
      <c r="J259" s="131">
        <f>L259+K259</f>
        <v>153659.5</v>
      </c>
      <c r="K259" s="131"/>
      <c r="L259" s="131">
        <v>153659.5</v>
      </c>
      <c r="M259" s="131"/>
      <c r="N259" s="131"/>
      <c r="O259" s="212"/>
      <c r="P259" s="56"/>
      <c r="Q259" s="56"/>
      <c r="R259" s="57"/>
      <c r="S259" s="57"/>
      <c r="T259" s="74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25.5" customHeight="1" x14ac:dyDescent="0.25">
      <c r="A260" s="217" t="s">
        <v>219</v>
      </c>
      <c r="B260" s="223" t="s">
        <v>280</v>
      </c>
      <c r="C260" s="220">
        <v>2</v>
      </c>
      <c r="D260" s="220" t="s">
        <v>323</v>
      </c>
      <c r="E260" s="220" t="s">
        <v>17</v>
      </c>
      <c r="F260" s="220" t="s">
        <v>286</v>
      </c>
      <c r="G260" s="220" t="s">
        <v>262</v>
      </c>
      <c r="H260" s="220" t="s">
        <v>262</v>
      </c>
      <c r="I260" s="171">
        <v>2026</v>
      </c>
      <c r="J260" s="131">
        <f>L260</f>
        <v>361964.78988</v>
      </c>
      <c r="K260" s="131"/>
      <c r="L260" s="131">
        <f>L265</f>
        <v>361964.78988</v>
      </c>
      <c r="M260" s="131"/>
      <c r="N260" s="131"/>
      <c r="O260" s="211">
        <v>1938.55</v>
      </c>
      <c r="P260" s="56"/>
      <c r="Q260" s="56"/>
      <c r="R260" s="57"/>
      <c r="S260" s="57"/>
      <c r="T260" s="74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24" customHeight="1" x14ac:dyDescent="0.25">
      <c r="A261" s="218"/>
      <c r="B261" s="224"/>
      <c r="C261" s="221"/>
      <c r="D261" s="221"/>
      <c r="E261" s="221"/>
      <c r="F261" s="221"/>
      <c r="G261" s="221"/>
      <c r="H261" s="221"/>
      <c r="I261" s="171">
        <v>2027</v>
      </c>
      <c r="J261" s="131">
        <f>L261</f>
        <v>50000</v>
      </c>
      <c r="K261" s="131"/>
      <c r="L261" s="131">
        <f>L266</f>
        <v>50000</v>
      </c>
      <c r="M261" s="131"/>
      <c r="N261" s="131"/>
      <c r="O261" s="208"/>
      <c r="P261" s="56"/>
      <c r="Q261" s="56"/>
      <c r="R261" s="57"/>
      <c r="S261" s="57"/>
      <c r="T261" s="74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22.5" customHeight="1" x14ac:dyDescent="0.25">
      <c r="A262" s="218"/>
      <c r="B262" s="224"/>
      <c r="C262" s="221"/>
      <c r="D262" s="221"/>
      <c r="E262" s="221"/>
      <c r="F262" s="221"/>
      <c r="G262" s="221"/>
      <c r="H262" s="221"/>
      <c r="I262" s="171">
        <v>2028</v>
      </c>
      <c r="J262" s="131">
        <f>L262</f>
        <v>200000</v>
      </c>
      <c r="K262" s="131"/>
      <c r="L262" s="131">
        <f>L267</f>
        <v>200000</v>
      </c>
      <c r="M262" s="131"/>
      <c r="N262" s="131"/>
      <c r="O262" s="208"/>
      <c r="P262" s="56"/>
      <c r="Q262" s="56"/>
      <c r="R262" s="57"/>
      <c r="S262" s="57"/>
      <c r="T262" s="74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24.75" customHeight="1" x14ac:dyDescent="0.25">
      <c r="A263" s="218"/>
      <c r="B263" s="224"/>
      <c r="C263" s="221"/>
      <c r="D263" s="221"/>
      <c r="E263" s="221"/>
      <c r="F263" s="221"/>
      <c r="G263" s="221"/>
      <c r="H263" s="221"/>
      <c r="I263" s="171">
        <v>2029</v>
      </c>
      <c r="J263" s="131">
        <f t="shared" ref="J263:J264" si="21">L263</f>
        <v>240000</v>
      </c>
      <c r="K263" s="131"/>
      <c r="L263" s="131">
        <f>L268</f>
        <v>240000</v>
      </c>
      <c r="M263" s="131"/>
      <c r="N263" s="131"/>
      <c r="O263" s="208"/>
      <c r="P263" s="56"/>
      <c r="Q263" s="56"/>
      <c r="R263" s="57"/>
      <c r="S263" s="57"/>
      <c r="T263" s="74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24" customHeight="1" x14ac:dyDescent="0.25">
      <c r="A264" s="219"/>
      <c r="B264" s="225"/>
      <c r="C264" s="222"/>
      <c r="D264" s="222"/>
      <c r="E264" s="222"/>
      <c r="F264" s="222"/>
      <c r="G264" s="222"/>
      <c r="H264" s="222"/>
      <c r="I264" s="171">
        <v>2030</v>
      </c>
      <c r="J264" s="131">
        <f t="shared" si="21"/>
        <v>241718.3</v>
      </c>
      <c r="K264" s="131"/>
      <c r="L264" s="131">
        <f>L269</f>
        <v>241718.3</v>
      </c>
      <c r="M264" s="131"/>
      <c r="N264" s="131"/>
      <c r="O264" s="208"/>
      <c r="P264" s="56"/>
      <c r="Q264" s="56"/>
      <c r="R264" s="57"/>
      <c r="S264" s="57"/>
      <c r="T264" s="74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27.75" customHeight="1" x14ac:dyDescent="0.25">
      <c r="A265" s="217" t="s">
        <v>220</v>
      </c>
      <c r="B265" s="226" t="s">
        <v>70</v>
      </c>
      <c r="C265" s="227"/>
      <c r="D265" s="227"/>
      <c r="E265" s="227"/>
      <c r="F265" s="227"/>
      <c r="G265" s="227"/>
      <c r="H265" s="228"/>
      <c r="I265" s="171">
        <v>2026</v>
      </c>
      <c r="J265" s="131">
        <f>L265</f>
        <v>361964.78988</v>
      </c>
      <c r="K265" s="131"/>
      <c r="L265" s="131">
        <v>361964.78988</v>
      </c>
      <c r="M265" s="131"/>
      <c r="N265" s="131"/>
      <c r="O265" s="208"/>
      <c r="P265" s="56"/>
      <c r="Q265" s="56"/>
      <c r="R265" s="57"/>
      <c r="S265" s="57"/>
      <c r="T265" s="74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27.75" customHeight="1" x14ac:dyDescent="0.25">
      <c r="A266" s="218"/>
      <c r="B266" s="253"/>
      <c r="C266" s="254"/>
      <c r="D266" s="254"/>
      <c r="E266" s="254"/>
      <c r="F266" s="254"/>
      <c r="G266" s="254"/>
      <c r="H266" s="255"/>
      <c r="I266" s="171">
        <v>2027</v>
      </c>
      <c r="J266" s="131">
        <f>L266+K266</f>
        <v>50000</v>
      </c>
      <c r="K266" s="131"/>
      <c r="L266" s="131">
        <v>50000</v>
      </c>
      <c r="M266" s="131"/>
      <c r="N266" s="131"/>
      <c r="O266" s="208"/>
      <c r="P266" s="56"/>
      <c r="Q266" s="56"/>
      <c r="R266" s="57"/>
      <c r="S266" s="57"/>
      <c r="T266" s="74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27.75" customHeight="1" x14ac:dyDescent="0.25">
      <c r="A267" s="218"/>
      <c r="B267" s="253"/>
      <c r="C267" s="254"/>
      <c r="D267" s="254"/>
      <c r="E267" s="254"/>
      <c r="F267" s="254"/>
      <c r="G267" s="254"/>
      <c r="H267" s="255"/>
      <c r="I267" s="171">
        <v>2028</v>
      </c>
      <c r="J267" s="131">
        <f t="shared" ref="J267:J269" si="22">L267+K267</f>
        <v>200000</v>
      </c>
      <c r="K267" s="131"/>
      <c r="L267" s="131">
        <v>200000</v>
      </c>
      <c r="M267" s="131"/>
      <c r="N267" s="131"/>
      <c r="O267" s="208"/>
      <c r="P267" s="56"/>
      <c r="Q267" s="56"/>
      <c r="R267" s="57"/>
      <c r="S267" s="57"/>
      <c r="T267" s="74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27.75" customHeight="1" x14ac:dyDescent="0.25">
      <c r="A268" s="218"/>
      <c r="B268" s="253"/>
      <c r="C268" s="254"/>
      <c r="D268" s="254"/>
      <c r="E268" s="254"/>
      <c r="F268" s="254"/>
      <c r="G268" s="254"/>
      <c r="H268" s="255"/>
      <c r="I268" s="171">
        <v>2029</v>
      </c>
      <c r="J268" s="131">
        <f t="shared" si="22"/>
        <v>240000</v>
      </c>
      <c r="K268" s="131"/>
      <c r="L268" s="131">
        <v>240000</v>
      </c>
      <c r="M268" s="131"/>
      <c r="N268" s="131"/>
      <c r="O268" s="208"/>
      <c r="P268" s="56"/>
      <c r="Q268" s="56"/>
      <c r="R268" s="57"/>
      <c r="S268" s="57"/>
      <c r="T268" s="74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27.75" customHeight="1" x14ac:dyDescent="0.25">
      <c r="A269" s="219"/>
      <c r="B269" s="229"/>
      <c r="C269" s="230"/>
      <c r="D269" s="230"/>
      <c r="E269" s="230"/>
      <c r="F269" s="230"/>
      <c r="G269" s="230"/>
      <c r="H269" s="231"/>
      <c r="I269" s="171">
        <v>2030</v>
      </c>
      <c r="J269" s="131">
        <f t="shared" si="22"/>
        <v>241718.3</v>
      </c>
      <c r="K269" s="131"/>
      <c r="L269" s="131">
        <v>241718.3</v>
      </c>
      <c r="M269" s="131"/>
      <c r="N269" s="131"/>
      <c r="O269" s="212"/>
      <c r="P269" s="56"/>
      <c r="Q269" s="56"/>
      <c r="R269" s="57"/>
      <c r="S269" s="57"/>
      <c r="T269" s="74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62.25" customHeight="1" x14ac:dyDescent="0.25">
      <c r="A270" s="217" t="s">
        <v>221</v>
      </c>
      <c r="B270" s="223" t="s">
        <v>293</v>
      </c>
      <c r="C270" s="220">
        <v>0.5</v>
      </c>
      <c r="D270" s="220" t="s">
        <v>291</v>
      </c>
      <c r="E270" s="220" t="s">
        <v>17</v>
      </c>
      <c r="F270" s="220"/>
      <c r="G270" s="220" t="s">
        <v>262</v>
      </c>
      <c r="H270" s="220" t="s">
        <v>262</v>
      </c>
      <c r="I270" s="171">
        <v>2024</v>
      </c>
      <c r="J270" s="131">
        <f t="shared" ref="J270:J296" si="23">L270</f>
        <v>5000</v>
      </c>
      <c r="K270" s="131"/>
      <c r="L270" s="131">
        <f>L272</f>
        <v>5000</v>
      </c>
      <c r="M270" s="131"/>
      <c r="N270" s="131"/>
      <c r="O270" s="211"/>
      <c r="P270" s="56"/>
      <c r="Q270" s="56"/>
      <c r="R270" s="57"/>
      <c r="S270" s="57"/>
      <c r="T270" s="74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56.25" customHeight="1" x14ac:dyDescent="0.25">
      <c r="A271" s="219"/>
      <c r="B271" s="225"/>
      <c r="C271" s="222"/>
      <c r="D271" s="222"/>
      <c r="E271" s="222"/>
      <c r="F271" s="222"/>
      <c r="G271" s="222"/>
      <c r="H271" s="222"/>
      <c r="I271" s="171">
        <v>2025</v>
      </c>
      <c r="J271" s="131">
        <f t="shared" si="23"/>
        <v>140000</v>
      </c>
      <c r="K271" s="131"/>
      <c r="L271" s="131">
        <f>L273</f>
        <v>140000</v>
      </c>
      <c r="M271" s="131"/>
      <c r="N271" s="131"/>
      <c r="O271" s="208"/>
      <c r="P271" s="56"/>
      <c r="Q271" s="56"/>
      <c r="R271" s="57"/>
      <c r="S271" s="57"/>
      <c r="T271" s="74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33.75" customHeight="1" x14ac:dyDescent="0.25">
      <c r="A272" s="134" t="s">
        <v>222</v>
      </c>
      <c r="B272" s="232" t="s">
        <v>71</v>
      </c>
      <c r="C272" s="233"/>
      <c r="D272" s="233"/>
      <c r="E272" s="233"/>
      <c r="F272" s="233"/>
      <c r="G272" s="233"/>
      <c r="H272" s="234"/>
      <c r="I272" s="171">
        <v>2024</v>
      </c>
      <c r="J272" s="131">
        <f t="shared" si="23"/>
        <v>5000</v>
      </c>
      <c r="K272" s="131"/>
      <c r="L272" s="131">
        <v>5000</v>
      </c>
      <c r="M272" s="131"/>
      <c r="N272" s="131"/>
      <c r="O272" s="208"/>
      <c r="P272" s="56"/>
      <c r="Q272" s="56"/>
      <c r="R272" s="57"/>
      <c r="S272" s="57"/>
      <c r="T272" s="74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33.75" customHeight="1" x14ac:dyDescent="0.25">
      <c r="A273" s="134" t="s">
        <v>300</v>
      </c>
      <c r="B273" s="232" t="s">
        <v>70</v>
      </c>
      <c r="C273" s="233"/>
      <c r="D273" s="233"/>
      <c r="E273" s="233"/>
      <c r="F273" s="233"/>
      <c r="G273" s="233"/>
      <c r="H273" s="234"/>
      <c r="I273" s="171">
        <v>2025</v>
      </c>
      <c r="J273" s="131">
        <f t="shared" si="23"/>
        <v>140000</v>
      </c>
      <c r="K273" s="131"/>
      <c r="L273" s="131">
        <v>140000</v>
      </c>
      <c r="M273" s="131"/>
      <c r="N273" s="131"/>
      <c r="O273" s="212"/>
      <c r="P273" s="56"/>
      <c r="Q273" s="56"/>
      <c r="R273" s="57"/>
      <c r="S273" s="57"/>
      <c r="T273" s="74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89.25" customHeight="1" x14ac:dyDescent="0.25">
      <c r="A274" s="217" t="s">
        <v>279</v>
      </c>
      <c r="B274" s="223" t="s">
        <v>310</v>
      </c>
      <c r="C274" s="220">
        <v>0.4</v>
      </c>
      <c r="D274" s="220" t="s">
        <v>291</v>
      </c>
      <c r="E274" s="220" t="s">
        <v>309</v>
      </c>
      <c r="F274" s="220" t="s">
        <v>311</v>
      </c>
      <c r="G274" s="220" t="s">
        <v>262</v>
      </c>
      <c r="H274" s="220" t="s">
        <v>262</v>
      </c>
      <c r="I274" s="171">
        <v>2024</v>
      </c>
      <c r="J274" s="131">
        <f t="shared" si="23"/>
        <v>40000</v>
      </c>
      <c r="K274" s="131"/>
      <c r="L274" s="131">
        <f>L276</f>
        <v>40000</v>
      </c>
      <c r="M274" s="131"/>
      <c r="N274" s="131"/>
      <c r="O274" s="211">
        <v>6200</v>
      </c>
      <c r="P274" s="56"/>
      <c r="Q274" s="56"/>
      <c r="R274" s="57"/>
      <c r="S274" s="57"/>
      <c r="T274" s="74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80.25" customHeight="1" x14ac:dyDescent="0.25">
      <c r="A275" s="219"/>
      <c r="B275" s="225"/>
      <c r="C275" s="222"/>
      <c r="D275" s="222"/>
      <c r="E275" s="222"/>
      <c r="F275" s="222"/>
      <c r="G275" s="222"/>
      <c r="H275" s="222"/>
      <c r="I275" s="171">
        <v>2025</v>
      </c>
      <c r="J275" s="131">
        <f t="shared" si="23"/>
        <v>75000</v>
      </c>
      <c r="K275" s="131"/>
      <c r="L275" s="131">
        <f>L277</f>
        <v>75000</v>
      </c>
      <c r="M275" s="131"/>
      <c r="N275" s="131"/>
      <c r="O275" s="208"/>
      <c r="P275" s="56"/>
      <c r="Q275" s="56"/>
      <c r="R275" s="57"/>
      <c r="S275" s="57"/>
      <c r="T275" s="74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31.5" customHeight="1" x14ac:dyDescent="0.25">
      <c r="A276" s="217" t="s">
        <v>301</v>
      </c>
      <c r="B276" s="226" t="s">
        <v>70</v>
      </c>
      <c r="C276" s="227"/>
      <c r="D276" s="227"/>
      <c r="E276" s="227"/>
      <c r="F276" s="227"/>
      <c r="G276" s="227"/>
      <c r="H276" s="228"/>
      <c r="I276" s="171">
        <v>2024</v>
      </c>
      <c r="J276" s="131">
        <f t="shared" si="23"/>
        <v>40000</v>
      </c>
      <c r="K276" s="131"/>
      <c r="L276" s="131">
        <v>40000</v>
      </c>
      <c r="M276" s="131"/>
      <c r="N276" s="131"/>
      <c r="O276" s="208"/>
      <c r="P276" s="56"/>
      <c r="Q276" s="56"/>
      <c r="R276" s="57"/>
      <c r="S276" s="57"/>
      <c r="T276" s="74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ht="33.75" customHeight="1" x14ac:dyDescent="0.25">
      <c r="A277" s="219"/>
      <c r="B277" s="229"/>
      <c r="C277" s="230"/>
      <c r="D277" s="230"/>
      <c r="E277" s="230"/>
      <c r="F277" s="230"/>
      <c r="G277" s="230"/>
      <c r="H277" s="231"/>
      <c r="I277" s="171">
        <v>2025</v>
      </c>
      <c r="J277" s="131">
        <f t="shared" si="23"/>
        <v>75000</v>
      </c>
      <c r="K277" s="131"/>
      <c r="L277" s="131">
        <v>75000</v>
      </c>
      <c r="M277" s="131"/>
      <c r="N277" s="131"/>
      <c r="O277" s="212"/>
      <c r="P277" s="56"/>
      <c r="Q277" s="56"/>
      <c r="R277" s="57"/>
      <c r="S277" s="57"/>
      <c r="T277" s="74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ht="72" customHeight="1" x14ac:dyDescent="0.25">
      <c r="A278" s="217" t="s">
        <v>302</v>
      </c>
      <c r="B278" s="223" t="s">
        <v>294</v>
      </c>
      <c r="C278" s="220">
        <v>0.1</v>
      </c>
      <c r="D278" s="220" t="s">
        <v>291</v>
      </c>
      <c r="E278" s="220" t="s">
        <v>17</v>
      </c>
      <c r="F278" s="220"/>
      <c r="G278" s="220" t="s">
        <v>262</v>
      </c>
      <c r="H278" s="220" t="s">
        <v>262</v>
      </c>
      <c r="I278" s="171">
        <v>2024</v>
      </c>
      <c r="J278" s="131">
        <f t="shared" si="23"/>
        <v>20000</v>
      </c>
      <c r="K278" s="131"/>
      <c r="L278" s="131">
        <f>L280</f>
        <v>20000</v>
      </c>
      <c r="M278" s="131"/>
      <c r="N278" s="131"/>
      <c r="O278" s="211">
        <v>8352.07</v>
      </c>
      <c r="P278" s="56"/>
      <c r="Q278" s="56"/>
      <c r="R278" s="57"/>
      <c r="S278" s="57"/>
      <c r="T278" s="74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ht="50.25" customHeight="1" x14ac:dyDescent="0.25">
      <c r="A279" s="219"/>
      <c r="B279" s="225"/>
      <c r="C279" s="222"/>
      <c r="D279" s="222"/>
      <c r="E279" s="222"/>
      <c r="F279" s="222"/>
      <c r="G279" s="222"/>
      <c r="H279" s="222"/>
      <c r="I279" s="171">
        <v>2025</v>
      </c>
      <c r="J279" s="131">
        <f t="shared" si="23"/>
        <v>171000</v>
      </c>
      <c r="K279" s="131"/>
      <c r="L279" s="131">
        <f>L281</f>
        <v>171000</v>
      </c>
      <c r="M279" s="131"/>
      <c r="N279" s="131"/>
      <c r="O279" s="208"/>
      <c r="P279" s="56"/>
      <c r="Q279" s="56"/>
      <c r="R279" s="57"/>
      <c r="S279" s="57"/>
      <c r="T279" s="74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ht="29.25" customHeight="1" x14ac:dyDescent="0.25">
      <c r="A280" s="217" t="s">
        <v>303</v>
      </c>
      <c r="B280" s="226" t="s">
        <v>70</v>
      </c>
      <c r="C280" s="227"/>
      <c r="D280" s="227"/>
      <c r="E280" s="227"/>
      <c r="F280" s="227"/>
      <c r="G280" s="227"/>
      <c r="H280" s="228"/>
      <c r="I280" s="171">
        <v>2024</v>
      </c>
      <c r="J280" s="131">
        <f t="shared" si="23"/>
        <v>20000</v>
      </c>
      <c r="K280" s="131"/>
      <c r="L280" s="131">
        <v>20000</v>
      </c>
      <c r="M280" s="131"/>
      <c r="N280" s="131"/>
      <c r="O280" s="208"/>
      <c r="P280" s="56"/>
      <c r="Q280" s="56"/>
      <c r="R280" s="57"/>
      <c r="S280" s="57"/>
      <c r="T280" s="74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ht="25.5" customHeight="1" x14ac:dyDescent="0.25">
      <c r="A281" s="219"/>
      <c r="B281" s="229"/>
      <c r="C281" s="230"/>
      <c r="D281" s="230"/>
      <c r="E281" s="230"/>
      <c r="F281" s="230"/>
      <c r="G281" s="230"/>
      <c r="H281" s="231"/>
      <c r="I281" s="171">
        <v>2025</v>
      </c>
      <c r="J281" s="131">
        <f t="shared" si="23"/>
        <v>171000</v>
      </c>
      <c r="K281" s="131"/>
      <c r="L281" s="131">
        <v>171000</v>
      </c>
      <c r="M281" s="131"/>
      <c r="N281" s="131"/>
      <c r="O281" s="212"/>
      <c r="P281" s="56"/>
      <c r="Q281" s="56"/>
      <c r="R281" s="57"/>
      <c r="S281" s="57"/>
      <c r="T281" s="74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ht="82.5" customHeight="1" x14ac:dyDescent="0.25">
      <c r="A282" s="217" t="s">
        <v>304</v>
      </c>
      <c r="B282" s="223" t="s">
        <v>295</v>
      </c>
      <c r="C282" s="220"/>
      <c r="D282" s="220" t="s">
        <v>296</v>
      </c>
      <c r="E282" s="220" t="s">
        <v>17</v>
      </c>
      <c r="F282" s="220"/>
      <c r="G282" s="220" t="s">
        <v>262</v>
      </c>
      <c r="H282" s="220" t="s">
        <v>262</v>
      </c>
      <c r="I282" s="171">
        <v>2024</v>
      </c>
      <c r="J282" s="131">
        <f t="shared" si="23"/>
        <v>50000</v>
      </c>
      <c r="K282" s="131"/>
      <c r="L282" s="131">
        <f>L285</f>
        <v>50000</v>
      </c>
      <c r="M282" s="131"/>
      <c r="N282" s="131"/>
      <c r="O282" s="211"/>
      <c r="P282" s="56"/>
      <c r="Q282" s="56"/>
      <c r="R282" s="57"/>
      <c r="S282" s="57"/>
      <c r="T282" s="74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ht="87" customHeight="1" x14ac:dyDescent="0.25">
      <c r="A283" s="218"/>
      <c r="B283" s="224"/>
      <c r="C283" s="221"/>
      <c r="D283" s="221"/>
      <c r="E283" s="221"/>
      <c r="F283" s="221"/>
      <c r="G283" s="221"/>
      <c r="H283" s="221"/>
      <c r="I283" s="171">
        <v>2025</v>
      </c>
      <c r="J283" s="131">
        <f t="shared" si="23"/>
        <v>170000</v>
      </c>
      <c r="K283" s="131"/>
      <c r="L283" s="131">
        <f>L286</f>
        <v>170000</v>
      </c>
      <c r="M283" s="131"/>
      <c r="N283" s="131"/>
      <c r="O283" s="208"/>
      <c r="P283" s="56"/>
      <c r="Q283" s="56"/>
      <c r="R283" s="57"/>
      <c r="S283" s="57"/>
      <c r="T283" s="74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ht="86.25" customHeight="1" x14ac:dyDescent="0.25">
      <c r="A284" s="219"/>
      <c r="B284" s="225"/>
      <c r="C284" s="222"/>
      <c r="D284" s="222"/>
      <c r="E284" s="222"/>
      <c r="F284" s="222"/>
      <c r="G284" s="222"/>
      <c r="H284" s="222"/>
      <c r="I284" s="171">
        <v>2026</v>
      </c>
      <c r="J284" s="131">
        <f t="shared" si="23"/>
        <v>109984</v>
      </c>
      <c r="K284" s="131"/>
      <c r="L284" s="131">
        <f>L287</f>
        <v>109984</v>
      </c>
      <c r="M284" s="131"/>
      <c r="N284" s="131"/>
      <c r="O284" s="208"/>
      <c r="P284" s="56"/>
      <c r="Q284" s="56"/>
      <c r="R284" s="57"/>
      <c r="S284" s="57"/>
      <c r="T284" s="74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ht="36" customHeight="1" x14ac:dyDescent="0.25">
      <c r="A285" s="217" t="s">
        <v>305</v>
      </c>
      <c r="B285" s="226" t="s">
        <v>70</v>
      </c>
      <c r="C285" s="227"/>
      <c r="D285" s="227"/>
      <c r="E285" s="227"/>
      <c r="F285" s="227"/>
      <c r="G285" s="227"/>
      <c r="H285" s="228"/>
      <c r="I285" s="171">
        <v>2024</v>
      </c>
      <c r="J285" s="131">
        <f t="shared" si="23"/>
        <v>50000</v>
      </c>
      <c r="K285" s="131"/>
      <c r="L285" s="131">
        <v>50000</v>
      </c>
      <c r="M285" s="131"/>
      <c r="N285" s="131"/>
      <c r="O285" s="208"/>
      <c r="P285" s="56"/>
      <c r="Q285" s="56"/>
      <c r="R285" s="57"/>
      <c r="S285" s="57"/>
      <c r="T285" s="74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ht="36" customHeight="1" x14ac:dyDescent="0.25">
      <c r="A286" s="218"/>
      <c r="B286" s="253"/>
      <c r="C286" s="254"/>
      <c r="D286" s="254"/>
      <c r="E286" s="254"/>
      <c r="F286" s="254"/>
      <c r="G286" s="254"/>
      <c r="H286" s="255"/>
      <c r="I286" s="171">
        <v>2025</v>
      </c>
      <c r="J286" s="131">
        <f t="shared" si="23"/>
        <v>170000</v>
      </c>
      <c r="K286" s="131"/>
      <c r="L286" s="131">
        <v>170000</v>
      </c>
      <c r="M286" s="131"/>
      <c r="N286" s="131"/>
      <c r="O286" s="208"/>
      <c r="P286" s="56"/>
      <c r="Q286" s="56"/>
      <c r="R286" s="57"/>
      <c r="S286" s="57"/>
      <c r="T286" s="74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ht="36.75" customHeight="1" x14ac:dyDescent="0.25">
      <c r="A287" s="219"/>
      <c r="B287" s="229"/>
      <c r="C287" s="230"/>
      <c r="D287" s="230"/>
      <c r="E287" s="230"/>
      <c r="F287" s="230"/>
      <c r="G287" s="230"/>
      <c r="H287" s="231"/>
      <c r="I287" s="171">
        <v>2026</v>
      </c>
      <c r="J287" s="131">
        <f t="shared" si="23"/>
        <v>109984</v>
      </c>
      <c r="K287" s="131"/>
      <c r="L287" s="131">
        <v>109984</v>
      </c>
      <c r="M287" s="131"/>
      <c r="N287" s="131"/>
      <c r="O287" s="212"/>
      <c r="P287" s="56"/>
      <c r="Q287" s="56"/>
      <c r="R287" s="57"/>
      <c r="S287" s="57"/>
      <c r="T287" s="74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ht="33" customHeight="1" x14ac:dyDescent="0.25">
      <c r="A288" s="217" t="s">
        <v>306</v>
      </c>
      <c r="B288" s="223" t="s">
        <v>322</v>
      </c>
      <c r="C288" s="220">
        <v>15.69</v>
      </c>
      <c r="D288" s="220" t="s">
        <v>321</v>
      </c>
      <c r="E288" s="220" t="s">
        <v>17</v>
      </c>
      <c r="F288" s="220"/>
      <c r="G288" s="220" t="s">
        <v>262</v>
      </c>
      <c r="H288" s="220" t="s">
        <v>262</v>
      </c>
      <c r="I288" s="171">
        <v>2027</v>
      </c>
      <c r="J288" s="131">
        <f t="shared" si="23"/>
        <v>100</v>
      </c>
      <c r="K288" s="131"/>
      <c r="L288" s="131">
        <v>100</v>
      </c>
      <c r="M288" s="131"/>
      <c r="N288" s="131"/>
      <c r="O288" s="143"/>
      <c r="P288" s="56"/>
      <c r="Q288" s="56"/>
      <c r="R288" s="57"/>
      <c r="S288" s="57"/>
      <c r="T288" s="74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ht="32.25" customHeight="1" x14ac:dyDescent="0.25">
      <c r="A289" s="218"/>
      <c r="B289" s="224"/>
      <c r="C289" s="221"/>
      <c r="D289" s="221"/>
      <c r="E289" s="221"/>
      <c r="F289" s="221"/>
      <c r="G289" s="221"/>
      <c r="H289" s="221"/>
      <c r="I289" s="171">
        <v>2028</v>
      </c>
      <c r="J289" s="131">
        <f t="shared" si="23"/>
        <v>100</v>
      </c>
      <c r="K289" s="131"/>
      <c r="L289" s="131">
        <v>100</v>
      </c>
      <c r="M289" s="131"/>
      <c r="N289" s="131"/>
      <c r="O289" s="143"/>
      <c r="P289" s="56"/>
      <c r="Q289" s="56"/>
      <c r="R289" s="57"/>
      <c r="S289" s="57"/>
      <c r="T289" s="74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 ht="30.75" customHeight="1" x14ac:dyDescent="0.25">
      <c r="A290" s="218"/>
      <c r="B290" s="224"/>
      <c r="C290" s="221"/>
      <c r="D290" s="221"/>
      <c r="E290" s="221"/>
      <c r="F290" s="221"/>
      <c r="G290" s="221"/>
      <c r="H290" s="221"/>
      <c r="I290" s="171">
        <v>2029</v>
      </c>
      <c r="J290" s="131">
        <f t="shared" si="23"/>
        <v>100</v>
      </c>
      <c r="K290" s="131"/>
      <c r="L290" s="131">
        <v>100</v>
      </c>
      <c r="M290" s="131"/>
      <c r="N290" s="131"/>
      <c r="O290" s="143"/>
      <c r="P290" s="56"/>
      <c r="Q290" s="56"/>
      <c r="R290" s="57"/>
      <c r="S290" s="57"/>
      <c r="T290" s="74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:35" ht="29.25" customHeight="1" x14ac:dyDescent="0.25">
      <c r="A291" s="219"/>
      <c r="B291" s="225"/>
      <c r="C291" s="222"/>
      <c r="D291" s="222"/>
      <c r="E291" s="222"/>
      <c r="F291" s="222"/>
      <c r="G291" s="222"/>
      <c r="H291" s="222"/>
      <c r="I291" s="171">
        <v>2030</v>
      </c>
      <c r="J291" s="131">
        <f t="shared" si="23"/>
        <v>100</v>
      </c>
      <c r="K291" s="131"/>
      <c r="L291" s="131">
        <v>100</v>
      </c>
      <c r="M291" s="131"/>
      <c r="N291" s="131"/>
      <c r="O291" s="143"/>
      <c r="P291" s="56"/>
      <c r="Q291" s="56"/>
      <c r="R291" s="57"/>
      <c r="S291" s="57"/>
      <c r="T291" s="74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:35" ht="33.75" customHeight="1" x14ac:dyDescent="0.25">
      <c r="A292" s="217" t="s">
        <v>320</v>
      </c>
      <c r="B292" s="226" t="s">
        <v>70</v>
      </c>
      <c r="C292" s="227"/>
      <c r="D292" s="227"/>
      <c r="E292" s="227"/>
      <c r="F292" s="227"/>
      <c r="G292" s="227"/>
      <c r="H292" s="228"/>
      <c r="I292" s="171">
        <v>2027</v>
      </c>
      <c r="J292" s="131">
        <f t="shared" si="23"/>
        <v>100</v>
      </c>
      <c r="K292" s="131"/>
      <c r="L292" s="131">
        <v>100</v>
      </c>
      <c r="M292" s="131"/>
      <c r="N292" s="131"/>
      <c r="O292" s="143"/>
      <c r="P292" s="56"/>
      <c r="Q292" s="56"/>
      <c r="R292" s="57"/>
      <c r="S292" s="57"/>
      <c r="T292" s="74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:35" ht="30.75" customHeight="1" x14ac:dyDescent="0.25">
      <c r="A293" s="218"/>
      <c r="B293" s="253"/>
      <c r="C293" s="254"/>
      <c r="D293" s="254"/>
      <c r="E293" s="254"/>
      <c r="F293" s="254"/>
      <c r="G293" s="254"/>
      <c r="H293" s="255"/>
      <c r="I293" s="171">
        <v>2028</v>
      </c>
      <c r="J293" s="131">
        <f t="shared" si="23"/>
        <v>100</v>
      </c>
      <c r="K293" s="131"/>
      <c r="L293" s="131">
        <v>100</v>
      </c>
      <c r="M293" s="131"/>
      <c r="N293" s="131"/>
      <c r="O293" s="143"/>
      <c r="P293" s="56"/>
      <c r="Q293" s="56"/>
      <c r="R293" s="57"/>
      <c r="S293" s="57"/>
      <c r="T293" s="74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:35" ht="33" customHeight="1" x14ac:dyDescent="0.25">
      <c r="A294" s="218"/>
      <c r="B294" s="253"/>
      <c r="C294" s="254"/>
      <c r="D294" s="254"/>
      <c r="E294" s="254"/>
      <c r="F294" s="254"/>
      <c r="G294" s="254"/>
      <c r="H294" s="255"/>
      <c r="I294" s="171">
        <v>2029</v>
      </c>
      <c r="J294" s="131">
        <f t="shared" si="23"/>
        <v>100</v>
      </c>
      <c r="K294" s="131"/>
      <c r="L294" s="131">
        <v>100</v>
      </c>
      <c r="M294" s="131"/>
      <c r="N294" s="131"/>
      <c r="O294" s="143"/>
      <c r="P294" s="56"/>
      <c r="Q294" s="56"/>
      <c r="R294" s="57"/>
      <c r="S294" s="57"/>
      <c r="T294" s="74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:35" ht="30.75" customHeight="1" x14ac:dyDescent="0.25">
      <c r="A295" s="219"/>
      <c r="B295" s="229"/>
      <c r="C295" s="230"/>
      <c r="D295" s="230"/>
      <c r="E295" s="230"/>
      <c r="F295" s="230"/>
      <c r="G295" s="230"/>
      <c r="H295" s="231"/>
      <c r="I295" s="171">
        <v>2030</v>
      </c>
      <c r="J295" s="131">
        <f t="shared" si="23"/>
        <v>100</v>
      </c>
      <c r="K295" s="131"/>
      <c r="L295" s="131">
        <v>100</v>
      </c>
      <c r="M295" s="131"/>
      <c r="N295" s="131"/>
      <c r="O295" s="143"/>
      <c r="P295" s="56"/>
      <c r="Q295" s="56"/>
      <c r="R295" s="57"/>
      <c r="S295" s="57"/>
      <c r="T295" s="74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:35" ht="21.75" customHeight="1" x14ac:dyDescent="0.25">
      <c r="A296" s="241" t="s">
        <v>319</v>
      </c>
      <c r="B296" s="244" t="s">
        <v>39</v>
      </c>
      <c r="C296" s="247"/>
      <c r="D296" s="241" t="s">
        <v>307</v>
      </c>
      <c r="E296" s="247"/>
      <c r="F296" s="241"/>
      <c r="G296" s="241" t="s">
        <v>263</v>
      </c>
      <c r="H296" s="241" t="s">
        <v>262</v>
      </c>
      <c r="I296" s="171">
        <v>2022</v>
      </c>
      <c r="J296" s="131">
        <f t="shared" si="23"/>
        <v>117567.27468999999</v>
      </c>
      <c r="K296" s="131"/>
      <c r="L296" s="131">
        <f>L301+L305</f>
        <v>117567.27468999999</v>
      </c>
      <c r="M296" s="131"/>
      <c r="N296" s="131"/>
      <c r="O296" s="389"/>
      <c r="P296" s="56"/>
      <c r="Q296" s="22"/>
      <c r="R296" s="57"/>
      <c r="S296" s="57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:35" ht="21.75" customHeight="1" x14ac:dyDescent="0.25">
      <c r="A297" s="242"/>
      <c r="B297" s="245"/>
      <c r="C297" s="248"/>
      <c r="D297" s="242"/>
      <c r="E297" s="248"/>
      <c r="F297" s="242"/>
      <c r="G297" s="242"/>
      <c r="H297" s="242"/>
      <c r="I297" s="185">
        <v>2023</v>
      </c>
      <c r="J297" s="196">
        <f t="shared" ref="J297:J299" si="24">L297</f>
        <v>60006.667389999995</v>
      </c>
      <c r="K297" s="196"/>
      <c r="L297" s="196">
        <f>L302+L306</f>
        <v>60006.667389999995</v>
      </c>
      <c r="M297" s="196"/>
      <c r="N297" s="196"/>
      <c r="O297" s="390"/>
      <c r="P297" s="85"/>
      <c r="Q297" s="56"/>
      <c r="R297" s="56"/>
      <c r="S297" s="57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:35" ht="21.75" customHeight="1" x14ac:dyDescent="0.25">
      <c r="A298" s="242"/>
      <c r="B298" s="245"/>
      <c r="C298" s="248"/>
      <c r="D298" s="242"/>
      <c r="E298" s="248"/>
      <c r="F298" s="242"/>
      <c r="G298" s="242"/>
      <c r="H298" s="242"/>
      <c r="I298" s="185">
        <v>2024</v>
      </c>
      <c r="J298" s="196">
        <f t="shared" si="24"/>
        <v>191470.10905999999</v>
      </c>
      <c r="K298" s="196"/>
      <c r="L298" s="196">
        <v>191470.10905999999</v>
      </c>
      <c r="M298" s="196"/>
      <c r="N298" s="196"/>
      <c r="O298" s="390"/>
      <c r="P298" s="85">
        <v>46370.109059999988</v>
      </c>
      <c r="Q298" s="56"/>
      <c r="R298" s="57"/>
      <c r="S298" s="57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:35" ht="21.75" customHeight="1" x14ac:dyDescent="0.25">
      <c r="A299" s="242"/>
      <c r="B299" s="245"/>
      <c r="C299" s="248"/>
      <c r="D299" s="242"/>
      <c r="E299" s="248"/>
      <c r="F299" s="242"/>
      <c r="G299" s="242"/>
      <c r="H299" s="242"/>
      <c r="I299" s="171">
        <v>2025</v>
      </c>
      <c r="J299" s="131">
        <f t="shared" si="24"/>
        <v>225023.91894</v>
      </c>
      <c r="K299" s="131"/>
      <c r="L299" s="131">
        <v>225023.91894</v>
      </c>
      <c r="M299" s="131"/>
      <c r="N299" s="131"/>
      <c r="O299" s="390"/>
      <c r="P299" s="104">
        <v>-74976.081059999997</v>
      </c>
      <c r="Q299" s="56"/>
      <c r="R299" s="57"/>
      <c r="S299" s="57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:35" ht="21.75" customHeight="1" x14ac:dyDescent="0.25">
      <c r="A300" s="242"/>
      <c r="B300" s="245"/>
      <c r="C300" s="248"/>
      <c r="D300" s="242"/>
      <c r="E300" s="248"/>
      <c r="F300" s="242"/>
      <c r="G300" s="242"/>
      <c r="H300" s="242"/>
      <c r="I300" s="171">
        <v>2026</v>
      </c>
      <c r="J300" s="131">
        <f>L300</f>
        <v>40016</v>
      </c>
      <c r="K300" s="131"/>
      <c r="L300" s="131">
        <v>40016</v>
      </c>
      <c r="M300" s="131"/>
      <c r="N300" s="131"/>
      <c r="O300" s="390"/>
      <c r="P300" s="104">
        <v>-109984</v>
      </c>
      <c r="Q300" s="56"/>
      <c r="R300" s="57"/>
      <c r="S300" s="57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:35" ht="23.25" hidden="1" customHeight="1" x14ac:dyDescent="0.25">
      <c r="A301" s="242"/>
      <c r="B301" s="245"/>
      <c r="C301" s="248"/>
      <c r="D301" s="242"/>
      <c r="E301" s="248"/>
      <c r="F301" s="242"/>
      <c r="G301" s="242"/>
      <c r="H301" s="242"/>
      <c r="I301" s="171">
        <v>2022</v>
      </c>
      <c r="J301" s="131">
        <f t="shared" si="9"/>
        <v>24859.513629999998</v>
      </c>
      <c r="K301" s="131"/>
      <c r="L301" s="131">
        <v>24859.513629999998</v>
      </c>
      <c r="M301" s="131"/>
      <c r="N301" s="131"/>
      <c r="O301" s="390"/>
      <c r="P301" s="56"/>
      <c r="Q301" s="56"/>
      <c r="R301" s="57"/>
      <c r="S301" s="57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spans="1:35" ht="21.75" hidden="1" customHeight="1" x14ac:dyDescent="0.25">
      <c r="A302" s="242"/>
      <c r="B302" s="245"/>
      <c r="C302" s="248"/>
      <c r="D302" s="242"/>
      <c r="E302" s="248"/>
      <c r="F302" s="242"/>
      <c r="G302" s="242"/>
      <c r="H302" s="242"/>
      <c r="I302" s="171">
        <v>2023</v>
      </c>
      <c r="J302" s="131">
        <f t="shared" si="9"/>
        <v>25012.16691</v>
      </c>
      <c r="K302" s="131"/>
      <c r="L302" s="131">
        <v>25012.16691</v>
      </c>
      <c r="M302" s="131"/>
      <c r="N302" s="131"/>
      <c r="O302" s="390"/>
      <c r="P302" s="98"/>
      <c r="Q302" s="56"/>
      <c r="R302" s="57"/>
      <c r="S302" s="57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spans="1:35" ht="24.75" hidden="1" customHeight="1" x14ac:dyDescent="0.25">
      <c r="A303" s="242"/>
      <c r="B303" s="245"/>
      <c r="C303" s="248"/>
      <c r="D303" s="242"/>
      <c r="E303" s="248"/>
      <c r="F303" s="242"/>
      <c r="G303" s="242"/>
      <c r="H303" s="242"/>
      <c r="I303" s="171">
        <v>2024</v>
      </c>
      <c r="J303" s="131"/>
      <c r="K303" s="131"/>
      <c r="L303" s="131"/>
      <c r="M303" s="131"/>
      <c r="N303" s="131"/>
      <c r="O303" s="390"/>
      <c r="P303" s="99"/>
      <c r="Q303" s="56"/>
      <c r="R303" s="57"/>
      <c r="S303" s="57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spans="1:35" ht="24.75" hidden="1" customHeight="1" x14ac:dyDescent="0.25">
      <c r="A304" s="242"/>
      <c r="B304" s="245"/>
      <c r="C304" s="248"/>
      <c r="D304" s="242"/>
      <c r="E304" s="248"/>
      <c r="F304" s="242"/>
      <c r="G304" s="242"/>
      <c r="H304" s="242"/>
      <c r="I304" s="171">
        <v>2025</v>
      </c>
      <c r="J304" s="131"/>
      <c r="K304" s="131"/>
      <c r="L304" s="131"/>
      <c r="M304" s="131"/>
      <c r="N304" s="131"/>
      <c r="O304" s="390"/>
      <c r="P304" s="56"/>
      <c r="Q304" s="56"/>
      <c r="R304" s="57"/>
      <c r="S304" s="57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spans="1:35" ht="20.25" hidden="1" customHeight="1" x14ac:dyDescent="0.25">
      <c r="A305" s="242"/>
      <c r="B305" s="245"/>
      <c r="C305" s="248"/>
      <c r="D305" s="242"/>
      <c r="E305" s="248"/>
      <c r="F305" s="242"/>
      <c r="G305" s="242"/>
      <c r="H305" s="242"/>
      <c r="I305" s="171">
        <v>2022</v>
      </c>
      <c r="J305" s="131">
        <f t="shared" si="9"/>
        <v>92707.76105999999</v>
      </c>
      <c r="K305" s="131"/>
      <c r="L305" s="131">
        <v>92707.76105999999</v>
      </c>
      <c r="M305" s="131"/>
      <c r="N305" s="131"/>
      <c r="O305" s="390"/>
      <c r="P305" s="56"/>
      <c r="Q305" s="56"/>
      <c r="R305" s="57"/>
      <c r="S305" s="57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spans="1:35" ht="21.75" hidden="1" customHeight="1" x14ac:dyDescent="0.25">
      <c r="A306" s="242"/>
      <c r="B306" s="245"/>
      <c r="C306" s="248"/>
      <c r="D306" s="242"/>
      <c r="E306" s="248"/>
      <c r="F306" s="242"/>
      <c r="G306" s="242"/>
      <c r="H306" s="242"/>
      <c r="I306" s="171">
        <v>2023</v>
      </c>
      <c r="J306" s="131">
        <f t="shared" si="9"/>
        <v>34994.500479999995</v>
      </c>
      <c r="K306" s="131"/>
      <c r="L306" s="131">
        <v>34994.500479999995</v>
      </c>
      <c r="M306" s="131"/>
      <c r="N306" s="131"/>
      <c r="O306" s="390"/>
      <c r="P306" s="100"/>
      <c r="Q306" s="56"/>
      <c r="R306" s="57"/>
      <c r="S306" s="57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spans="1:35" ht="21" hidden="1" customHeight="1" x14ac:dyDescent="0.25">
      <c r="A307" s="242"/>
      <c r="B307" s="245"/>
      <c r="C307" s="248"/>
      <c r="D307" s="242"/>
      <c r="E307" s="248"/>
      <c r="F307" s="242"/>
      <c r="G307" s="242"/>
      <c r="H307" s="242"/>
      <c r="I307" s="171">
        <v>2024</v>
      </c>
      <c r="J307" s="131"/>
      <c r="K307" s="131"/>
      <c r="L307" s="131"/>
      <c r="M307" s="131"/>
      <c r="N307" s="131"/>
      <c r="O307" s="390"/>
      <c r="P307" s="75"/>
      <c r="Q307" s="56"/>
      <c r="R307" s="57"/>
      <c r="S307" s="57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spans="1:35" ht="21" hidden="1" customHeight="1" x14ac:dyDescent="0.25">
      <c r="A308" s="242"/>
      <c r="B308" s="245"/>
      <c r="C308" s="248"/>
      <c r="D308" s="242"/>
      <c r="E308" s="248"/>
      <c r="F308" s="242"/>
      <c r="G308" s="242"/>
      <c r="H308" s="242"/>
      <c r="I308" s="171">
        <v>2025</v>
      </c>
      <c r="J308" s="131"/>
      <c r="K308" s="131"/>
      <c r="L308" s="131"/>
      <c r="M308" s="131"/>
      <c r="N308" s="131"/>
      <c r="O308" s="390"/>
      <c r="P308" s="56"/>
      <c r="Q308" s="56"/>
      <c r="R308" s="57"/>
      <c r="S308" s="57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spans="1:35" ht="21" customHeight="1" x14ac:dyDescent="0.25">
      <c r="A309" s="242"/>
      <c r="B309" s="245"/>
      <c r="C309" s="248"/>
      <c r="D309" s="242"/>
      <c r="E309" s="248"/>
      <c r="F309" s="242"/>
      <c r="G309" s="242"/>
      <c r="H309" s="242"/>
      <c r="I309" s="171">
        <v>2027</v>
      </c>
      <c r="J309" s="131">
        <f t="shared" ref="J309:J312" si="25">L309</f>
        <v>49900</v>
      </c>
      <c r="K309" s="131"/>
      <c r="L309" s="131">
        <v>49900</v>
      </c>
      <c r="M309" s="131"/>
      <c r="N309" s="131"/>
      <c r="O309" s="390"/>
      <c r="P309" s="56"/>
      <c r="Q309" s="56"/>
      <c r="R309" s="57"/>
      <c r="S309" s="57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spans="1:35" ht="21" customHeight="1" x14ac:dyDescent="0.25">
      <c r="A310" s="242"/>
      <c r="B310" s="245"/>
      <c r="C310" s="248"/>
      <c r="D310" s="242"/>
      <c r="E310" s="248"/>
      <c r="F310" s="242"/>
      <c r="G310" s="242"/>
      <c r="H310" s="242"/>
      <c r="I310" s="171">
        <v>2028</v>
      </c>
      <c r="J310" s="131">
        <f t="shared" si="25"/>
        <v>49900</v>
      </c>
      <c r="K310" s="131"/>
      <c r="L310" s="131">
        <v>49900</v>
      </c>
      <c r="M310" s="131"/>
      <c r="N310" s="131"/>
      <c r="O310" s="390"/>
      <c r="P310" s="56"/>
      <c r="Q310" s="56"/>
      <c r="R310" s="57"/>
      <c r="S310" s="57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spans="1:35" ht="21" customHeight="1" x14ac:dyDescent="0.25">
      <c r="A311" s="242"/>
      <c r="B311" s="245"/>
      <c r="C311" s="248"/>
      <c r="D311" s="242"/>
      <c r="E311" s="248"/>
      <c r="F311" s="242"/>
      <c r="G311" s="242"/>
      <c r="H311" s="242"/>
      <c r="I311" s="171">
        <v>2029</v>
      </c>
      <c r="J311" s="131">
        <f t="shared" si="25"/>
        <v>49900</v>
      </c>
      <c r="K311" s="131"/>
      <c r="L311" s="131">
        <v>49900</v>
      </c>
      <c r="M311" s="131"/>
      <c r="N311" s="131"/>
      <c r="O311" s="390"/>
      <c r="P311" s="56"/>
      <c r="Q311" s="56"/>
      <c r="R311" s="57"/>
      <c r="S311" s="57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spans="1:35" ht="21" customHeight="1" x14ac:dyDescent="0.25">
      <c r="A312" s="243"/>
      <c r="B312" s="246"/>
      <c r="C312" s="249"/>
      <c r="D312" s="243"/>
      <c r="E312" s="249"/>
      <c r="F312" s="243"/>
      <c r="G312" s="243"/>
      <c r="H312" s="243"/>
      <c r="I312" s="171">
        <v>2030</v>
      </c>
      <c r="J312" s="131">
        <f t="shared" si="25"/>
        <v>49900</v>
      </c>
      <c r="K312" s="131"/>
      <c r="L312" s="131">
        <v>49900</v>
      </c>
      <c r="M312" s="131"/>
      <c r="N312" s="131"/>
      <c r="O312" s="391"/>
      <c r="P312" s="23"/>
      <c r="Q312" s="56"/>
      <c r="R312" s="57"/>
      <c r="S312" s="57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spans="1:35" ht="20.25" customHeight="1" x14ac:dyDescent="0.25">
      <c r="A313" s="247">
        <v>2</v>
      </c>
      <c r="B313" s="244" t="s">
        <v>337</v>
      </c>
      <c r="C313" s="247"/>
      <c r="D313" s="241"/>
      <c r="E313" s="247"/>
      <c r="F313" s="241"/>
      <c r="G313" s="241" t="s">
        <v>40</v>
      </c>
      <c r="H313" s="241" t="s">
        <v>40</v>
      </c>
      <c r="I313" s="165">
        <v>2022</v>
      </c>
      <c r="J313" s="131">
        <f>N313+M313+L313+K313</f>
        <v>548071.14728000003</v>
      </c>
      <c r="K313" s="131"/>
      <c r="L313" s="131">
        <f>L322+L331+L345+L367+L370+L377+L380+L392+L394+L400+L406</f>
        <v>512207.27868000005</v>
      </c>
      <c r="M313" s="131">
        <f>M322+M331+M345+M367+M370+M377+M380+M392+M394+M400+M406</f>
        <v>35863.868599999994</v>
      </c>
      <c r="N313" s="131"/>
      <c r="O313" s="389"/>
      <c r="P313" s="56"/>
      <c r="Q313" s="56"/>
      <c r="R313" s="69"/>
      <c r="S313" s="69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spans="1:35" ht="18.75" customHeight="1" x14ac:dyDescent="0.25">
      <c r="A314" s="248"/>
      <c r="B314" s="245"/>
      <c r="C314" s="248"/>
      <c r="D314" s="242"/>
      <c r="E314" s="248"/>
      <c r="F314" s="242"/>
      <c r="G314" s="242"/>
      <c r="H314" s="242"/>
      <c r="I314" s="149">
        <v>2023</v>
      </c>
      <c r="J314" s="196">
        <f t="shared" si="9"/>
        <v>443567.33961840003</v>
      </c>
      <c r="K314" s="196"/>
      <c r="L314" s="196">
        <f>L346+L350+L362+L371+L381+L395+L408+L401</f>
        <v>410686.50235800003</v>
      </c>
      <c r="M314" s="196">
        <f>M346+M350+M362+M371+M381+M395+M408+M401</f>
        <v>32880.837260399996</v>
      </c>
      <c r="N314" s="196"/>
      <c r="O314" s="390"/>
      <c r="P314" s="36"/>
      <c r="Q314" s="23"/>
      <c r="R314" s="69"/>
      <c r="S314" s="69"/>
      <c r="T314" s="30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spans="1:35" ht="20.25" customHeight="1" x14ac:dyDescent="0.25">
      <c r="A315" s="248"/>
      <c r="B315" s="245"/>
      <c r="C315" s="248"/>
      <c r="D315" s="242"/>
      <c r="E315" s="248"/>
      <c r="F315" s="242"/>
      <c r="G315" s="242"/>
      <c r="H315" s="242"/>
      <c r="I315" s="149">
        <v>2024</v>
      </c>
      <c r="J315" s="196">
        <f t="shared" si="9"/>
        <v>262167.55843999999</v>
      </c>
      <c r="K315" s="196"/>
      <c r="L315" s="196">
        <f>L324+L332+L359+L363+L372+L382+L396+L402+L409</f>
        <v>256299.17985999997</v>
      </c>
      <c r="M315" s="196">
        <f>M324+M332+M363+M359+M409</f>
        <v>5868.3785800000005</v>
      </c>
      <c r="N315" s="196"/>
      <c r="O315" s="390"/>
      <c r="P315" s="121">
        <v>132612.91032</v>
      </c>
      <c r="Q315" s="91"/>
      <c r="R315" s="69">
        <v>147106.41576999999</v>
      </c>
      <c r="S315" s="69">
        <v>5631.8114500000001</v>
      </c>
      <c r="T315" s="30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spans="1:35" ht="19.5" customHeight="1" x14ac:dyDescent="0.25">
      <c r="A316" s="248"/>
      <c r="B316" s="245"/>
      <c r="C316" s="248"/>
      <c r="D316" s="242"/>
      <c r="E316" s="248"/>
      <c r="F316" s="242"/>
      <c r="G316" s="242"/>
      <c r="H316" s="242"/>
      <c r="I316" s="165">
        <v>2025</v>
      </c>
      <c r="J316" s="131">
        <f t="shared" si="9"/>
        <v>209211.47128</v>
      </c>
      <c r="K316" s="131"/>
      <c r="L316" s="131">
        <f>L333+L386+L325</f>
        <v>194109.62155000001</v>
      </c>
      <c r="M316" s="131">
        <f>M325+M333+M386</f>
        <v>15101.84973</v>
      </c>
      <c r="N316" s="131"/>
      <c r="O316" s="390"/>
      <c r="P316" s="121">
        <f>P375+P385+P399+P405+P411</f>
        <v>10598.186859999998</v>
      </c>
      <c r="Q316" s="50"/>
      <c r="R316" s="70"/>
      <c r="S316" s="70"/>
      <c r="T316" s="30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spans="1:35" ht="19.5" customHeight="1" x14ac:dyDescent="0.25">
      <c r="A317" s="248"/>
      <c r="B317" s="245"/>
      <c r="C317" s="248"/>
      <c r="D317" s="242"/>
      <c r="E317" s="248"/>
      <c r="F317" s="242"/>
      <c r="G317" s="242"/>
      <c r="H317" s="242"/>
      <c r="I317" s="165">
        <v>2026</v>
      </c>
      <c r="J317" s="131">
        <f t="shared" si="9"/>
        <v>203891.0993</v>
      </c>
      <c r="K317" s="131"/>
      <c r="L317" s="131">
        <f>L326+L334+L339+L351+L388</f>
        <v>188883.47156000001</v>
      </c>
      <c r="M317" s="131">
        <f>M326+M334+M339+M351+M388</f>
        <v>15007.627740000002</v>
      </c>
      <c r="N317" s="131"/>
      <c r="O317" s="390"/>
      <c r="P317" s="56"/>
      <c r="Q317" s="50"/>
      <c r="R317" s="70">
        <f>P315+P316</f>
        <v>143211.09717999998</v>
      </c>
      <c r="S317" s="70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spans="1:35" ht="22.5" customHeight="1" x14ac:dyDescent="0.25">
      <c r="A318" s="248"/>
      <c r="B318" s="245"/>
      <c r="C318" s="248"/>
      <c r="D318" s="242"/>
      <c r="E318" s="248"/>
      <c r="F318" s="242"/>
      <c r="G318" s="242"/>
      <c r="H318" s="242"/>
      <c r="I318" s="165">
        <v>2027</v>
      </c>
      <c r="J318" s="131">
        <f t="shared" si="9"/>
        <v>198824.7</v>
      </c>
      <c r="K318" s="131"/>
      <c r="L318" s="131">
        <f t="shared" ref="L318:M321" si="26">L412</f>
        <v>188883.5</v>
      </c>
      <c r="M318" s="131">
        <f t="shared" si="26"/>
        <v>9941.2000000000007</v>
      </c>
      <c r="N318" s="131"/>
      <c r="O318" s="390"/>
      <c r="P318" s="56"/>
      <c r="Q318" s="50"/>
      <c r="R318" s="70"/>
      <c r="S318" s="70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spans="1:35" ht="24" customHeight="1" x14ac:dyDescent="0.25">
      <c r="A319" s="248"/>
      <c r="B319" s="245"/>
      <c r="C319" s="248"/>
      <c r="D319" s="242"/>
      <c r="E319" s="248"/>
      <c r="F319" s="242"/>
      <c r="G319" s="242"/>
      <c r="H319" s="242"/>
      <c r="I319" s="165">
        <v>2028</v>
      </c>
      <c r="J319" s="131">
        <f t="shared" ref="J319:J321" si="27">K319+L319+M319+N319</f>
        <v>198824.7</v>
      </c>
      <c r="K319" s="131"/>
      <c r="L319" s="131">
        <f t="shared" si="26"/>
        <v>188883.5</v>
      </c>
      <c r="M319" s="131">
        <f t="shared" si="26"/>
        <v>9941.2000000000007</v>
      </c>
      <c r="N319" s="131"/>
      <c r="O319" s="390"/>
      <c r="P319" s="56"/>
      <c r="Q319" s="50"/>
      <c r="R319" s="70"/>
      <c r="S319" s="70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spans="1:35" ht="24" customHeight="1" x14ac:dyDescent="0.25">
      <c r="A320" s="248"/>
      <c r="B320" s="245"/>
      <c r="C320" s="248"/>
      <c r="D320" s="242"/>
      <c r="E320" s="248"/>
      <c r="F320" s="242"/>
      <c r="G320" s="242"/>
      <c r="H320" s="242"/>
      <c r="I320" s="165">
        <v>2029</v>
      </c>
      <c r="J320" s="131">
        <f t="shared" si="27"/>
        <v>198824.7</v>
      </c>
      <c r="K320" s="131"/>
      <c r="L320" s="131">
        <f t="shared" si="26"/>
        <v>188883.5</v>
      </c>
      <c r="M320" s="131">
        <f t="shared" si="26"/>
        <v>9941.2000000000007</v>
      </c>
      <c r="N320" s="131"/>
      <c r="O320" s="390"/>
      <c r="P320" s="56"/>
      <c r="Q320" s="50"/>
      <c r="R320" s="70"/>
      <c r="S320" s="70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spans="1:35" ht="24" customHeight="1" x14ac:dyDescent="0.25">
      <c r="A321" s="249"/>
      <c r="B321" s="246"/>
      <c r="C321" s="249"/>
      <c r="D321" s="243"/>
      <c r="E321" s="249"/>
      <c r="F321" s="243"/>
      <c r="G321" s="243"/>
      <c r="H321" s="243"/>
      <c r="I321" s="165">
        <v>2030</v>
      </c>
      <c r="J321" s="131">
        <f t="shared" si="27"/>
        <v>198824.7</v>
      </c>
      <c r="K321" s="131"/>
      <c r="L321" s="131">
        <f t="shared" si="26"/>
        <v>188883.5</v>
      </c>
      <c r="M321" s="131">
        <f t="shared" si="26"/>
        <v>9941.2000000000007</v>
      </c>
      <c r="N321" s="131"/>
      <c r="O321" s="391"/>
      <c r="P321" s="56"/>
      <c r="Q321" s="50"/>
      <c r="R321" s="123"/>
      <c r="S321" s="123"/>
      <c r="T321" s="123"/>
      <c r="U321" s="6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spans="1:35" s="11" customFormat="1" ht="49.5" customHeight="1" x14ac:dyDescent="0.25">
      <c r="A322" s="241" t="s">
        <v>41</v>
      </c>
      <c r="B322" s="244" t="s">
        <v>338</v>
      </c>
      <c r="C322" s="300">
        <v>4.9797200000000004</v>
      </c>
      <c r="D322" s="303" t="s">
        <v>312</v>
      </c>
      <c r="E322" s="306" t="s">
        <v>315</v>
      </c>
      <c r="F322" s="303" t="s">
        <v>316</v>
      </c>
      <c r="G322" s="241" t="s">
        <v>43</v>
      </c>
      <c r="H322" s="309" t="s">
        <v>43</v>
      </c>
      <c r="I322" s="320">
        <v>2022</v>
      </c>
      <c r="J322" s="265">
        <f>K323+L322+M322+N323</f>
        <v>3638.4409900000001</v>
      </c>
      <c r="K322" s="265"/>
      <c r="L322" s="265">
        <f>L327</f>
        <v>3347.36571</v>
      </c>
      <c r="M322" s="265">
        <f>M327</f>
        <v>291.07528000000002</v>
      </c>
      <c r="N322" s="265"/>
      <c r="O322" s="383">
        <v>7866.0714200000002</v>
      </c>
      <c r="P322" s="56"/>
      <c r="Q322" s="56"/>
      <c r="R322" s="8"/>
      <c r="S322" s="8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11" customFormat="1" ht="39.75" hidden="1" customHeight="1" x14ac:dyDescent="0.25">
      <c r="A323" s="242"/>
      <c r="B323" s="245"/>
      <c r="C323" s="301"/>
      <c r="D323" s="304"/>
      <c r="E323" s="307"/>
      <c r="F323" s="304"/>
      <c r="G323" s="242"/>
      <c r="H323" s="310"/>
      <c r="I323" s="320"/>
      <c r="J323" s="266"/>
      <c r="K323" s="266"/>
      <c r="L323" s="266"/>
      <c r="M323" s="266"/>
      <c r="N323" s="266"/>
      <c r="O323" s="384"/>
      <c r="P323" s="56"/>
      <c r="Q323" s="56"/>
      <c r="R323" s="56"/>
      <c r="S323" s="56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</row>
    <row r="324" spans="1:35" s="11" customFormat="1" ht="53.25" customHeight="1" x14ac:dyDescent="0.25">
      <c r="A324" s="242"/>
      <c r="B324" s="245"/>
      <c r="C324" s="301"/>
      <c r="D324" s="304"/>
      <c r="E324" s="307"/>
      <c r="F324" s="304"/>
      <c r="G324" s="242"/>
      <c r="H324" s="310"/>
      <c r="I324" s="185">
        <v>2024</v>
      </c>
      <c r="J324" s="196">
        <f>K325+L324+M324+N325</f>
        <v>32338.454539999999</v>
      </c>
      <c r="K324" s="196"/>
      <c r="L324" s="196">
        <f t="shared" ref="L324:M326" si="28">L328</f>
        <v>29751.37817</v>
      </c>
      <c r="M324" s="196">
        <f t="shared" si="28"/>
        <v>2587.0763700000002</v>
      </c>
      <c r="N324" s="173"/>
      <c r="O324" s="384"/>
      <c r="P324" s="56"/>
      <c r="Q324" s="56"/>
      <c r="R324" s="56"/>
      <c r="S324" s="56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</row>
    <row r="325" spans="1:35" s="11" customFormat="1" ht="45.75" customHeight="1" x14ac:dyDescent="0.25">
      <c r="A325" s="242"/>
      <c r="B325" s="245"/>
      <c r="C325" s="301"/>
      <c r="D325" s="304"/>
      <c r="E325" s="307"/>
      <c r="F325" s="304"/>
      <c r="G325" s="242"/>
      <c r="H325" s="310"/>
      <c r="I325" s="152">
        <v>2025</v>
      </c>
      <c r="J325" s="173">
        <f>N325+M325+L325+K325</f>
        <v>79455.582780000012</v>
      </c>
      <c r="K325" s="173"/>
      <c r="L325" s="173">
        <f t="shared" si="28"/>
        <v>73099.136150000006</v>
      </c>
      <c r="M325" s="173">
        <f t="shared" si="28"/>
        <v>6356.4466299999995</v>
      </c>
      <c r="N325" s="173"/>
      <c r="O325" s="384"/>
      <c r="P325" s="56"/>
      <c r="Q325" s="56"/>
      <c r="R325" s="56"/>
      <c r="S325" s="56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</row>
    <row r="326" spans="1:35" s="11" customFormat="1" ht="39" customHeight="1" x14ac:dyDescent="0.25">
      <c r="A326" s="243"/>
      <c r="B326" s="246"/>
      <c r="C326" s="302"/>
      <c r="D326" s="305"/>
      <c r="E326" s="308"/>
      <c r="F326" s="305"/>
      <c r="G326" s="243"/>
      <c r="H326" s="311"/>
      <c r="I326" s="152">
        <v>2026</v>
      </c>
      <c r="J326" s="173">
        <f>M326+L326</f>
        <v>87605.286529999998</v>
      </c>
      <c r="K326" s="173"/>
      <c r="L326" s="173">
        <f t="shared" si="28"/>
        <v>80596.863599999997</v>
      </c>
      <c r="M326" s="173">
        <f t="shared" si="28"/>
        <v>7008.4229299999997</v>
      </c>
      <c r="N326" s="173"/>
      <c r="O326" s="384"/>
      <c r="P326" s="56"/>
      <c r="Q326" s="56"/>
      <c r="R326" s="120"/>
      <c r="S326" s="120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</row>
    <row r="327" spans="1:35" s="11" customFormat="1" ht="31.5" customHeight="1" x14ac:dyDescent="0.25">
      <c r="A327" s="150" t="s">
        <v>119</v>
      </c>
      <c r="B327" s="358" t="s">
        <v>71</v>
      </c>
      <c r="C327" s="358"/>
      <c r="D327" s="358"/>
      <c r="E327" s="358"/>
      <c r="F327" s="358"/>
      <c r="G327" s="358"/>
      <c r="H327" s="358"/>
      <c r="I327" s="185">
        <v>2022</v>
      </c>
      <c r="J327" s="196">
        <f t="shared" ref="J327:J329" si="29">K327+L327+M327+N327</f>
        <v>3638.4409900000001</v>
      </c>
      <c r="K327" s="196"/>
      <c r="L327" s="196">
        <v>3347.36571</v>
      </c>
      <c r="M327" s="196">
        <v>291.07528000000002</v>
      </c>
      <c r="N327" s="196"/>
      <c r="O327" s="384"/>
      <c r="P327" s="56"/>
      <c r="Q327" s="56"/>
      <c r="R327" s="56"/>
      <c r="S327" s="56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</row>
    <row r="328" spans="1:35" s="11" customFormat="1" ht="24" customHeight="1" x14ac:dyDescent="0.25">
      <c r="A328" s="250" t="s">
        <v>197</v>
      </c>
      <c r="B328" s="291" t="s">
        <v>70</v>
      </c>
      <c r="C328" s="292"/>
      <c r="D328" s="292"/>
      <c r="E328" s="292"/>
      <c r="F328" s="292"/>
      <c r="G328" s="292"/>
      <c r="H328" s="293"/>
      <c r="I328" s="171">
        <v>2024</v>
      </c>
      <c r="J328" s="131">
        <f t="shared" si="29"/>
        <v>32338.454539999999</v>
      </c>
      <c r="K328" s="131"/>
      <c r="L328" s="131">
        <v>29751.37817</v>
      </c>
      <c r="M328" s="131">
        <v>2587.0763700000002</v>
      </c>
      <c r="N328" s="131"/>
      <c r="O328" s="384"/>
      <c r="P328" s="56"/>
      <c r="Q328" s="56"/>
      <c r="R328" s="56"/>
      <c r="S328" s="56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</row>
    <row r="329" spans="1:35" s="11" customFormat="1" ht="24" customHeight="1" x14ac:dyDescent="0.25">
      <c r="A329" s="251"/>
      <c r="B329" s="294"/>
      <c r="C329" s="295"/>
      <c r="D329" s="295"/>
      <c r="E329" s="295"/>
      <c r="F329" s="295"/>
      <c r="G329" s="295"/>
      <c r="H329" s="296"/>
      <c r="I329" s="171">
        <v>2025</v>
      </c>
      <c r="J329" s="131">
        <f t="shared" si="29"/>
        <v>79455.582780000012</v>
      </c>
      <c r="K329" s="131"/>
      <c r="L329" s="131">
        <v>73099.136150000006</v>
      </c>
      <c r="M329" s="131">
        <v>6356.4466299999995</v>
      </c>
      <c r="N329" s="131"/>
      <c r="O329" s="384"/>
      <c r="P329" s="56"/>
      <c r="Q329" s="56"/>
      <c r="R329" s="56"/>
      <c r="S329" s="56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</row>
    <row r="330" spans="1:35" s="11" customFormat="1" ht="24" customHeight="1" x14ac:dyDescent="0.25">
      <c r="A330" s="252"/>
      <c r="B330" s="297"/>
      <c r="C330" s="298"/>
      <c r="D330" s="298"/>
      <c r="E330" s="298"/>
      <c r="F330" s="298"/>
      <c r="G330" s="298"/>
      <c r="H330" s="299"/>
      <c r="I330" s="171">
        <v>2026</v>
      </c>
      <c r="J330" s="131">
        <f>M330+L330</f>
        <v>87605.286529999998</v>
      </c>
      <c r="K330" s="131"/>
      <c r="L330" s="131">
        <v>80596.863599999997</v>
      </c>
      <c r="M330" s="131">
        <v>7008.4229299999997</v>
      </c>
      <c r="N330" s="131"/>
      <c r="O330" s="385"/>
      <c r="P330" s="56"/>
      <c r="Q330" s="56"/>
      <c r="R330" s="56"/>
      <c r="S330" s="56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</row>
    <row r="331" spans="1:35" s="11" customFormat="1" ht="48.75" customHeight="1" x14ac:dyDescent="0.25">
      <c r="A331" s="241" t="s">
        <v>42</v>
      </c>
      <c r="B331" s="244" t="s">
        <v>339</v>
      </c>
      <c r="C331" s="380">
        <v>2.0449999999999999</v>
      </c>
      <c r="D331" s="303" t="s">
        <v>312</v>
      </c>
      <c r="E331" s="306" t="s">
        <v>313</v>
      </c>
      <c r="F331" s="303" t="s">
        <v>314</v>
      </c>
      <c r="G331" s="241" t="s">
        <v>43</v>
      </c>
      <c r="H331" s="309" t="s">
        <v>43</v>
      </c>
      <c r="I331" s="171">
        <v>2022</v>
      </c>
      <c r="J331" s="131">
        <f>N331+M331+L331+K331</f>
        <v>3173.0590099999995</v>
      </c>
      <c r="K331" s="131"/>
      <c r="L331" s="131">
        <f t="shared" ref="L331:M332" si="30">L335</f>
        <v>2919.2142799999997</v>
      </c>
      <c r="M331" s="131">
        <f t="shared" si="30"/>
        <v>253.84473</v>
      </c>
      <c r="N331" s="131"/>
      <c r="O331" s="383">
        <v>6433.9285799999998</v>
      </c>
      <c r="P331" s="56"/>
      <c r="Q331" s="56"/>
      <c r="R331" s="56"/>
      <c r="S331" s="56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11" customFormat="1" ht="48.75" customHeight="1" x14ac:dyDescent="0.25">
      <c r="A332" s="242"/>
      <c r="B332" s="245"/>
      <c r="C332" s="381"/>
      <c r="D332" s="304"/>
      <c r="E332" s="307"/>
      <c r="F332" s="304"/>
      <c r="G332" s="242"/>
      <c r="H332" s="310"/>
      <c r="I332" s="185">
        <v>2024</v>
      </c>
      <c r="J332" s="196">
        <f t="shared" ref="J332:J333" si="31">N332+M332+L332+K332</f>
        <v>19532.982790000002</v>
      </c>
      <c r="K332" s="196"/>
      <c r="L332" s="196">
        <f t="shared" si="30"/>
        <v>17970.344160000001</v>
      </c>
      <c r="M332" s="196">
        <f t="shared" si="30"/>
        <v>1562.6386299999999</v>
      </c>
      <c r="N332" s="196"/>
      <c r="O332" s="384"/>
      <c r="P332" s="56"/>
      <c r="Q332" s="56"/>
      <c r="R332" s="56"/>
      <c r="S332" s="56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</row>
    <row r="333" spans="1:35" s="11" customFormat="1" ht="45" customHeight="1" x14ac:dyDescent="0.25">
      <c r="A333" s="242"/>
      <c r="B333" s="245"/>
      <c r="C333" s="381"/>
      <c r="D333" s="304"/>
      <c r="E333" s="307"/>
      <c r="F333" s="304"/>
      <c r="G333" s="242"/>
      <c r="H333" s="310"/>
      <c r="I333" s="152">
        <v>2025</v>
      </c>
      <c r="J333" s="173">
        <f t="shared" si="31"/>
        <v>47992.538700000005</v>
      </c>
      <c r="K333" s="173"/>
      <c r="L333" s="173">
        <f>L337</f>
        <v>44153.135600000001</v>
      </c>
      <c r="M333" s="173">
        <f>M337</f>
        <v>3839.4031</v>
      </c>
      <c r="N333" s="173"/>
      <c r="O333" s="384"/>
      <c r="P333" s="56"/>
      <c r="Q333" s="56"/>
      <c r="R333" s="56"/>
      <c r="S333" s="56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</row>
    <row r="334" spans="1:35" s="11" customFormat="1" ht="49.5" customHeight="1" x14ac:dyDescent="0.25">
      <c r="A334" s="243"/>
      <c r="B334" s="246"/>
      <c r="C334" s="382"/>
      <c r="D334" s="305"/>
      <c r="E334" s="308"/>
      <c r="F334" s="305"/>
      <c r="G334" s="243"/>
      <c r="H334" s="311"/>
      <c r="I334" s="152">
        <v>2026</v>
      </c>
      <c r="J334" s="173">
        <f>M334+L334</f>
        <v>19876.747790000001</v>
      </c>
      <c r="K334" s="173"/>
      <c r="L334" s="173">
        <f>L338</f>
        <v>18286.607960000001</v>
      </c>
      <c r="M334" s="173">
        <f>M338</f>
        <v>1590.1398300000001</v>
      </c>
      <c r="N334" s="173"/>
      <c r="O334" s="384"/>
      <c r="P334" s="56"/>
      <c r="Q334" s="56"/>
      <c r="R334" s="56"/>
      <c r="S334" s="56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</row>
    <row r="335" spans="1:35" s="11" customFormat="1" ht="27" customHeight="1" x14ac:dyDescent="0.25">
      <c r="A335" s="150" t="s">
        <v>78</v>
      </c>
      <c r="B335" s="297" t="s">
        <v>71</v>
      </c>
      <c r="C335" s="298"/>
      <c r="D335" s="298"/>
      <c r="E335" s="298"/>
      <c r="F335" s="298"/>
      <c r="G335" s="298"/>
      <c r="H335" s="299"/>
      <c r="I335" s="185">
        <v>2022</v>
      </c>
      <c r="J335" s="196">
        <f t="shared" ref="J335:J337" si="32">K335+L335+M335+N335</f>
        <v>3173.0590099999995</v>
      </c>
      <c r="K335" s="196"/>
      <c r="L335" s="196">
        <v>2919.2142799999997</v>
      </c>
      <c r="M335" s="196">
        <v>253.84473</v>
      </c>
      <c r="N335" s="196"/>
      <c r="O335" s="384"/>
      <c r="P335" s="56"/>
      <c r="Q335" s="56"/>
      <c r="R335" s="56"/>
      <c r="S335" s="56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</row>
    <row r="336" spans="1:35" s="11" customFormat="1" ht="25.5" customHeight="1" x14ac:dyDescent="0.25">
      <c r="A336" s="241" t="s">
        <v>198</v>
      </c>
      <c r="B336" s="291" t="s">
        <v>70</v>
      </c>
      <c r="C336" s="292"/>
      <c r="D336" s="292"/>
      <c r="E336" s="292"/>
      <c r="F336" s="292"/>
      <c r="G336" s="292"/>
      <c r="H336" s="293"/>
      <c r="I336" s="171">
        <v>2024</v>
      </c>
      <c r="J336" s="131">
        <f t="shared" si="32"/>
        <v>19532.982790000002</v>
      </c>
      <c r="K336" s="131"/>
      <c r="L336" s="131">
        <v>17970.344160000001</v>
      </c>
      <c r="M336" s="131">
        <v>1562.6386299999999</v>
      </c>
      <c r="N336" s="131"/>
      <c r="O336" s="384"/>
      <c r="P336" s="56"/>
      <c r="Q336" s="56"/>
      <c r="R336" s="56"/>
      <c r="S336" s="56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</row>
    <row r="337" spans="1:35" s="11" customFormat="1" ht="25.5" customHeight="1" x14ac:dyDescent="0.25">
      <c r="A337" s="242"/>
      <c r="B337" s="294"/>
      <c r="C337" s="295"/>
      <c r="D337" s="295"/>
      <c r="E337" s="295"/>
      <c r="F337" s="295"/>
      <c r="G337" s="295"/>
      <c r="H337" s="296"/>
      <c r="I337" s="171">
        <v>2025</v>
      </c>
      <c r="J337" s="131">
        <f t="shared" si="32"/>
        <v>47992.538700000005</v>
      </c>
      <c r="K337" s="131"/>
      <c r="L337" s="131">
        <v>44153.135600000001</v>
      </c>
      <c r="M337" s="131">
        <v>3839.4031</v>
      </c>
      <c r="N337" s="131"/>
      <c r="O337" s="384"/>
      <c r="P337" s="56"/>
      <c r="Q337" s="56"/>
      <c r="R337" s="56"/>
      <c r="S337" s="56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</row>
    <row r="338" spans="1:35" s="11" customFormat="1" ht="26.25" customHeight="1" x14ac:dyDescent="0.25">
      <c r="A338" s="243"/>
      <c r="B338" s="297"/>
      <c r="C338" s="298"/>
      <c r="D338" s="298"/>
      <c r="E338" s="298"/>
      <c r="F338" s="298"/>
      <c r="G338" s="298"/>
      <c r="H338" s="299"/>
      <c r="I338" s="171">
        <v>2026</v>
      </c>
      <c r="J338" s="131">
        <f>M338+L338</f>
        <v>19876.747790000001</v>
      </c>
      <c r="K338" s="131"/>
      <c r="L338" s="131">
        <v>18286.607960000001</v>
      </c>
      <c r="M338" s="131">
        <v>1590.1398300000001</v>
      </c>
      <c r="N338" s="131"/>
      <c r="O338" s="385"/>
      <c r="P338" s="56"/>
      <c r="Q338" s="56"/>
      <c r="R338" s="56"/>
      <c r="S338" s="56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</row>
    <row r="339" spans="1:35" s="11" customFormat="1" ht="115.5" customHeight="1" x14ac:dyDescent="0.25">
      <c r="A339" s="241" t="s">
        <v>44</v>
      </c>
      <c r="B339" s="267" t="s">
        <v>340</v>
      </c>
      <c r="C339" s="247">
        <v>0.94799999999999995</v>
      </c>
      <c r="D339" s="241" t="s">
        <v>324</v>
      </c>
      <c r="E339" s="247" t="s">
        <v>108</v>
      </c>
      <c r="F339" s="241" t="s">
        <v>103</v>
      </c>
      <c r="G339" s="241" t="s">
        <v>46</v>
      </c>
      <c r="H339" s="309" t="s">
        <v>144</v>
      </c>
      <c r="I339" s="247">
        <v>2026</v>
      </c>
      <c r="J339" s="265">
        <f>N339+M339+L339+K339</f>
        <v>5555.5555599999998</v>
      </c>
      <c r="K339" s="265"/>
      <c r="L339" s="265">
        <f>L344</f>
        <v>5000</v>
      </c>
      <c r="M339" s="265">
        <v>555.55556000000001</v>
      </c>
      <c r="N339" s="265"/>
      <c r="O339" s="265"/>
      <c r="P339" s="56"/>
      <c r="Q339" s="56"/>
      <c r="R339" s="56"/>
      <c r="S339" s="56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s="11" customFormat="1" ht="0.75" hidden="1" customHeight="1" x14ac:dyDescent="0.25">
      <c r="A340" s="242"/>
      <c r="B340" s="312"/>
      <c r="C340" s="248"/>
      <c r="D340" s="242"/>
      <c r="E340" s="248"/>
      <c r="F340" s="242"/>
      <c r="G340" s="242"/>
      <c r="H340" s="310"/>
      <c r="I340" s="248"/>
      <c r="J340" s="323"/>
      <c r="K340" s="323"/>
      <c r="L340" s="323"/>
      <c r="M340" s="323">
        <v>555.55556000000001</v>
      </c>
      <c r="N340" s="323"/>
      <c r="O340" s="323"/>
      <c r="P340" s="56"/>
      <c r="Q340" s="56"/>
      <c r="R340" s="56"/>
      <c r="S340" s="56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s="11" customFormat="1" ht="117" hidden="1" customHeight="1" x14ac:dyDescent="0.25">
      <c r="A341" s="242"/>
      <c r="B341" s="312"/>
      <c r="C341" s="248"/>
      <c r="D341" s="242"/>
      <c r="E341" s="248"/>
      <c r="F341" s="242"/>
      <c r="G341" s="242"/>
      <c r="H341" s="310"/>
      <c r="I341" s="248"/>
      <c r="J341" s="323"/>
      <c r="K341" s="323"/>
      <c r="L341" s="323"/>
      <c r="M341" s="323">
        <v>5801.50875</v>
      </c>
      <c r="N341" s="323"/>
      <c r="O341" s="323"/>
      <c r="P341" s="56"/>
      <c r="Q341" s="56"/>
      <c r="R341" s="56"/>
      <c r="S341" s="56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</row>
    <row r="342" spans="1:35" s="11" customFormat="1" ht="190.5" customHeight="1" x14ac:dyDescent="0.25">
      <c r="A342" s="243"/>
      <c r="B342" s="313"/>
      <c r="C342" s="249"/>
      <c r="D342" s="243"/>
      <c r="E342" s="249"/>
      <c r="F342" s="243"/>
      <c r="G342" s="243"/>
      <c r="H342" s="311"/>
      <c r="I342" s="249"/>
      <c r="J342" s="266"/>
      <c r="K342" s="266"/>
      <c r="L342" s="266"/>
      <c r="M342" s="266">
        <v>6775.5561984000005</v>
      </c>
      <c r="N342" s="266"/>
      <c r="O342" s="323"/>
      <c r="P342" s="56"/>
      <c r="Q342" s="56"/>
      <c r="R342" s="56"/>
      <c r="S342" s="56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</row>
    <row r="343" spans="1:35" s="11" customFormat="1" ht="27" hidden="1" customHeight="1" x14ac:dyDescent="0.25">
      <c r="A343" s="217" t="s">
        <v>79</v>
      </c>
      <c r="B343" s="226" t="s">
        <v>70</v>
      </c>
      <c r="C343" s="227"/>
      <c r="D343" s="227"/>
      <c r="E343" s="227"/>
      <c r="F343" s="227"/>
      <c r="G343" s="227"/>
      <c r="H343" s="228"/>
      <c r="I343" s="185">
        <v>2021</v>
      </c>
      <c r="J343" s="196"/>
      <c r="K343" s="196"/>
      <c r="L343" s="196"/>
      <c r="M343" s="196"/>
      <c r="N343" s="196"/>
      <c r="O343" s="323"/>
      <c r="P343" s="56"/>
      <c r="Q343" s="56"/>
      <c r="R343" s="56"/>
      <c r="S343" s="5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</row>
    <row r="344" spans="1:35" s="11" customFormat="1" ht="24" customHeight="1" x14ac:dyDescent="0.25">
      <c r="A344" s="218"/>
      <c r="B344" s="253"/>
      <c r="C344" s="254"/>
      <c r="D344" s="254"/>
      <c r="E344" s="254"/>
      <c r="F344" s="254"/>
      <c r="G344" s="254"/>
      <c r="H344" s="255"/>
      <c r="I344" s="185">
        <v>2026</v>
      </c>
      <c r="J344" s="196">
        <f>M344+L344</f>
        <v>5555.5555599999998</v>
      </c>
      <c r="K344" s="196"/>
      <c r="L344" s="196">
        <v>5000</v>
      </c>
      <c r="M344" s="196">
        <v>555.55556000000001</v>
      </c>
      <c r="N344" s="196"/>
      <c r="O344" s="266"/>
      <c r="P344" s="56"/>
      <c r="Q344" s="56"/>
      <c r="R344" s="56"/>
      <c r="S344" s="56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</row>
    <row r="345" spans="1:35" s="11" customFormat="1" ht="154.5" customHeight="1" x14ac:dyDescent="0.25">
      <c r="A345" s="241" t="s">
        <v>45</v>
      </c>
      <c r="B345" s="362" t="s">
        <v>96</v>
      </c>
      <c r="C345" s="247">
        <v>0.44600000000000001</v>
      </c>
      <c r="D345" s="241" t="s">
        <v>118</v>
      </c>
      <c r="E345" s="247" t="s">
        <v>109</v>
      </c>
      <c r="F345" s="241" t="s">
        <v>97</v>
      </c>
      <c r="G345" s="241" t="s">
        <v>47</v>
      </c>
      <c r="H345" s="309" t="s">
        <v>144</v>
      </c>
      <c r="I345" s="171">
        <v>2022</v>
      </c>
      <c r="J345" s="131">
        <f>K346+L345+M345+N346</f>
        <v>64461.208280000043</v>
      </c>
      <c r="K345" s="131"/>
      <c r="L345" s="131">
        <f>L347</f>
        <v>58659.699530000042</v>
      </c>
      <c r="M345" s="131">
        <f>M347</f>
        <v>5801.50875</v>
      </c>
      <c r="N345" s="131"/>
      <c r="O345" s="346">
        <v>110409.89</v>
      </c>
      <c r="P345" s="56"/>
      <c r="Q345" s="56"/>
      <c r="R345" s="56"/>
      <c r="S345" s="58"/>
      <c r="T345" s="92"/>
      <c r="U345" s="92"/>
      <c r="V345" s="92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</row>
    <row r="346" spans="1:35" s="11" customFormat="1" ht="150.75" customHeight="1" x14ac:dyDescent="0.25">
      <c r="A346" s="243"/>
      <c r="B346" s="363"/>
      <c r="C346" s="249"/>
      <c r="D346" s="243"/>
      <c r="E346" s="249"/>
      <c r="F346" s="243"/>
      <c r="G346" s="243"/>
      <c r="H346" s="311"/>
      <c r="I346" s="185">
        <v>2023</v>
      </c>
      <c r="J346" s="196">
        <f>K347+L346+M346+N347</f>
        <v>75283.957698400001</v>
      </c>
      <c r="K346" s="196"/>
      <c r="L346" s="196">
        <v>68508.401500000007</v>
      </c>
      <c r="M346" s="196">
        <v>6775.5561984000005</v>
      </c>
      <c r="N346" s="196"/>
      <c r="O346" s="348"/>
      <c r="P346" s="56"/>
      <c r="Q346" s="56"/>
      <c r="R346" s="76"/>
      <c r="S346" s="56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</row>
    <row r="347" spans="1:35" s="11" customFormat="1" ht="27" customHeight="1" x14ac:dyDescent="0.25">
      <c r="A347" s="217" t="s">
        <v>120</v>
      </c>
      <c r="B347" s="226" t="s">
        <v>70</v>
      </c>
      <c r="C347" s="227"/>
      <c r="D347" s="227"/>
      <c r="E347" s="227"/>
      <c r="F347" s="227"/>
      <c r="G347" s="227"/>
      <c r="H347" s="228"/>
      <c r="I347" s="152">
        <v>2022</v>
      </c>
      <c r="J347" s="173">
        <f>K347+L347+M347+N347</f>
        <v>64461.208280000043</v>
      </c>
      <c r="K347" s="173"/>
      <c r="L347" s="173">
        <v>58659.699530000042</v>
      </c>
      <c r="M347" s="173">
        <v>5801.50875</v>
      </c>
      <c r="N347" s="173"/>
      <c r="O347" s="144"/>
      <c r="P347" s="56"/>
      <c r="Q347" s="56"/>
      <c r="R347" s="56"/>
      <c r="S347" s="56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</row>
    <row r="348" spans="1:35" s="11" customFormat="1" ht="26.25" customHeight="1" x14ac:dyDescent="0.25">
      <c r="A348" s="219"/>
      <c r="B348" s="229"/>
      <c r="C348" s="230"/>
      <c r="D348" s="230"/>
      <c r="E348" s="230"/>
      <c r="F348" s="230"/>
      <c r="G348" s="230"/>
      <c r="H348" s="231"/>
      <c r="I348" s="185">
        <v>2023</v>
      </c>
      <c r="J348" s="196">
        <f>K348+L348+M348+N348</f>
        <v>75283.957698400001</v>
      </c>
      <c r="K348" s="196"/>
      <c r="L348" s="196">
        <v>68508.401500000007</v>
      </c>
      <c r="M348" s="196">
        <v>6775.5561984000005</v>
      </c>
      <c r="N348" s="196"/>
      <c r="O348" s="178"/>
      <c r="P348" s="56"/>
      <c r="Q348" s="65"/>
      <c r="R348" s="56"/>
      <c r="S348" s="5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</row>
    <row r="349" spans="1:35" s="11" customFormat="1" ht="33.75" hidden="1" customHeight="1" x14ac:dyDescent="0.25">
      <c r="A349" s="176" t="s">
        <v>93</v>
      </c>
      <c r="B349" s="270" t="s">
        <v>70</v>
      </c>
      <c r="C349" s="271"/>
      <c r="D349" s="271"/>
      <c r="E349" s="271"/>
      <c r="F349" s="271"/>
      <c r="G349" s="271"/>
      <c r="H349" s="272"/>
      <c r="I349" s="185">
        <v>2020</v>
      </c>
      <c r="J349" s="196"/>
      <c r="K349" s="196"/>
      <c r="L349" s="196"/>
      <c r="M349" s="196"/>
      <c r="N349" s="196"/>
      <c r="O349" s="173"/>
      <c r="P349" s="56"/>
      <c r="Q349" s="56"/>
      <c r="R349" s="56"/>
      <c r="S349" s="5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</row>
    <row r="350" spans="1:35" s="11" customFormat="1" ht="33.75" hidden="1" customHeight="1" x14ac:dyDescent="0.25">
      <c r="A350" s="241" t="s">
        <v>87</v>
      </c>
      <c r="B350" s="267" t="s">
        <v>341</v>
      </c>
      <c r="C350" s="247">
        <v>1.9630000000000001</v>
      </c>
      <c r="D350" s="241" t="s">
        <v>187</v>
      </c>
      <c r="E350" s="247" t="s">
        <v>98</v>
      </c>
      <c r="F350" s="241" t="s">
        <v>95</v>
      </c>
      <c r="G350" s="241" t="s">
        <v>55</v>
      </c>
      <c r="H350" s="309" t="s">
        <v>55</v>
      </c>
      <c r="I350" s="171">
        <v>2023</v>
      </c>
      <c r="J350" s="131">
        <f t="shared" ref="J350" si="33">L350+M350</f>
        <v>0</v>
      </c>
      <c r="K350" s="131"/>
      <c r="L350" s="131">
        <v>0</v>
      </c>
      <c r="M350" s="131">
        <v>0</v>
      </c>
      <c r="N350" s="131"/>
      <c r="O350" s="189"/>
      <c r="P350" s="56"/>
      <c r="Q350" s="56"/>
      <c r="R350" s="56"/>
      <c r="S350" s="56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</row>
    <row r="351" spans="1:35" s="11" customFormat="1" ht="167.25" customHeight="1" x14ac:dyDescent="0.25">
      <c r="A351" s="242"/>
      <c r="B351" s="312"/>
      <c r="C351" s="248"/>
      <c r="D351" s="242"/>
      <c r="E351" s="248"/>
      <c r="F351" s="242"/>
      <c r="G351" s="242"/>
      <c r="H351" s="310"/>
      <c r="I351" s="247">
        <v>2026</v>
      </c>
      <c r="J351" s="265">
        <f>L351+M351</f>
        <v>5747.12644</v>
      </c>
      <c r="K351" s="265"/>
      <c r="L351" s="265">
        <f>L357</f>
        <v>5000</v>
      </c>
      <c r="M351" s="265">
        <f>M357</f>
        <v>747.12644</v>
      </c>
      <c r="N351" s="265"/>
      <c r="O351" s="265"/>
      <c r="P351" s="56"/>
      <c r="Q351" s="56"/>
      <c r="R351" s="56"/>
      <c r="S351" s="56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s="11" customFormat="1" ht="45" hidden="1" customHeight="1" x14ac:dyDescent="0.25">
      <c r="A352" s="242"/>
      <c r="B352" s="312"/>
      <c r="C352" s="248"/>
      <c r="D352" s="242"/>
      <c r="E352" s="248"/>
      <c r="F352" s="242"/>
      <c r="G352" s="242"/>
      <c r="H352" s="310"/>
      <c r="I352" s="248"/>
      <c r="J352" s="323"/>
      <c r="K352" s="323"/>
      <c r="L352" s="323"/>
      <c r="M352" s="323"/>
      <c r="N352" s="323"/>
      <c r="O352" s="323"/>
      <c r="P352" s="56"/>
      <c r="Q352" s="56"/>
      <c r="R352" s="56"/>
      <c r="S352" s="56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s="11" customFormat="1" ht="27" hidden="1" customHeight="1" x14ac:dyDescent="0.25">
      <c r="A353" s="242"/>
      <c r="B353" s="312"/>
      <c r="C353" s="248"/>
      <c r="D353" s="242"/>
      <c r="E353" s="248"/>
      <c r="F353" s="242"/>
      <c r="G353" s="242"/>
      <c r="H353" s="310"/>
      <c r="I353" s="248"/>
      <c r="J353" s="323"/>
      <c r="K353" s="323"/>
      <c r="L353" s="323"/>
      <c r="M353" s="323"/>
      <c r="N353" s="323"/>
      <c r="O353" s="323"/>
      <c r="P353" s="56"/>
      <c r="Q353" s="56"/>
      <c r="R353" s="56"/>
      <c r="S353" s="56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</row>
    <row r="354" spans="1:35" s="11" customFormat="1" ht="120.75" customHeight="1" x14ac:dyDescent="0.25">
      <c r="A354" s="242"/>
      <c r="B354" s="312"/>
      <c r="C354" s="248"/>
      <c r="D354" s="242"/>
      <c r="E354" s="248"/>
      <c r="F354" s="242"/>
      <c r="G354" s="242"/>
      <c r="H354" s="310"/>
      <c r="I354" s="248"/>
      <c r="J354" s="323"/>
      <c r="K354" s="323"/>
      <c r="L354" s="323"/>
      <c r="M354" s="323"/>
      <c r="N354" s="323"/>
      <c r="O354" s="323"/>
      <c r="P354" s="56"/>
      <c r="Q354" s="56"/>
      <c r="R354" s="56"/>
      <c r="S354" s="56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</row>
    <row r="355" spans="1:35" s="11" customFormat="1" ht="48" customHeight="1" x14ac:dyDescent="0.25">
      <c r="A355" s="243"/>
      <c r="B355" s="313"/>
      <c r="C355" s="249"/>
      <c r="D355" s="243"/>
      <c r="E355" s="249"/>
      <c r="F355" s="243"/>
      <c r="G355" s="243"/>
      <c r="H355" s="311"/>
      <c r="I355" s="249"/>
      <c r="J355" s="266"/>
      <c r="K355" s="266"/>
      <c r="L355" s="266"/>
      <c r="M355" s="266"/>
      <c r="N355" s="266"/>
      <c r="O355" s="323"/>
      <c r="P355" s="56"/>
      <c r="Q355" s="56"/>
      <c r="R355" s="56"/>
      <c r="S355" s="56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</row>
    <row r="356" spans="1:35" s="11" customFormat="1" ht="21.75" hidden="1" customHeight="1" x14ac:dyDescent="0.25">
      <c r="A356" s="217" t="s">
        <v>121</v>
      </c>
      <c r="B356" s="284" t="s">
        <v>70</v>
      </c>
      <c r="C356" s="284"/>
      <c r="D356" s="284"/>
      <c r="E356" s="284"/>
      <c r="F356" s="284"/>
      <c r="G356" s="284"/>
      <c r="H356" s="284"/>
      <c r="I356" s="185">
        <v>2023</v>
      </c>
      <c r="J356" s="196">
        <f t="shared" ref="J356:J357" si="34">L356+M356</f>
        <v>0</v>
      </c>
      <c r="K356" s="196"/>
      <c r="L356" s="196">
        <v>0</v>
      </c>
      <c r="M356" s="196">
        <v>0</v>
      </c>
      <c r="N356" s="196"/>
      <c r="O356" s="323"/>
      <c r="P356" s="56"/>
      <c r="Q356" s="56"/>
      <c r="R356" s="56"/>
      <c r="S356" s="56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</row>
    <row r="357" spans="1:35" s="11" customFormat="1" ht="19.5" customHeight="1" x14ac:dyDescent="0.25">
      <c r="A357" s="219"/>
      <c r="B357" s="284"/>
      <c r="C357" s="284"/>
      <c r="D357" s="284"/>
      <c r="E357" s="284"/>
      <c r="F357" s="284"/>
      <c r="G357" s="284"/>
      <c r="H357" s="284"/>
      <c r="I357" s="185">
        <v>2026</v>
      </c>
      <c r="J357" s="196">
        <f t="shared" si="34"/>
        <v>5747.12644</v>
      </c>
      <c r="K357" s="196"/>
      <c r="L357" s="196">
        <v>5000</v>
      </c>
      <c r="M357" s="196">
        <v>747.12644</v>
      </c>
      <c r="N357" s="196"/>
      <c r="O357" s="266"/>
      <c r="P357" s="56"/>
      <c r="Q357" s="56"/>
      <c r="R357" s="56"/>
      <c r="S357" s="56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</row>
    <row r="358" spans="1:35" s="11" customFormat="1" ht="33" hidden="1" customHeight="1" x14ac:dyDescent="0.25">
      <c r="A358" s="241" t="s">
        <v>92</v>
      </c>
      <c r="B358" s="267" t="s">
        <v>342</v>
      </c>
      <c r="C358" s="159" t="s">
        <v>134</v>
      </c>
      <c r="D358" s="241" t="s">
        <v>254</v>
      </c>
      <c r="E358" s="247" t="s">
        <v>17</v>
      </c>
      <c r="F358" s="241" t="s">
        <v>243</v>
      </c>
      <c r="G358" s="241" t="s">
        <v>52</v>
      </c>
      <c r="H358" s="309" t="s">
        <v>52</v>
      </c>
      <c r="I358" s="185">
        <v>2023</v>
      </c>
      <c r="J358" s="196"/>
      <c r="K358" s="196"/>
      <c r="L358" s="196">
        <v>76145.1054</v>
      </c>
      <c r="M358" s="196">
        <v>7530.8346000000001</v>
      </c>
      <c r="N358" s="196"/>
      <c r="O358" s="265"/>
      <c r="P358" s="56"/>
      <c r="Q358" s="56"/>
      <c r="R358" s="56"/>
      <c r="S358" s="56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s="11" customFormat="1" ht="138.75" customHeight="1" x14ac:dyDescent="0.25">
      <c r="A359" s="219"/>
      <c r="B359" s="269"/>
      <c r="C359" s="161" t="s">
        <v>134</v>
      </c>
      <c r="D359" s="222"/>
      <c r="E359" s="222"/>
      <c r="F359" s="222"/>
      <c r="G359" s="290"/>
      <c r="H359" s="290"/>
      <c r="I359" s="185">
        <v>2024</v>
      </c>
      <c r="J359" s="196">
        <f t="shared" ref="J359:J363" si="35">L359+M359</f>
        <v>10108.999909999999</v>
      </c>
      <c r="K359" s="196"/>
      <c r="L359" s="196">
        <f>L360</f>
        <v>9300.2799099999993</v>
      </c>
      <c r="M359" s="196">
        <f>M360</f>
        <v>808.72</v>
      </c>
      <c r="N359" s="196"/>
      <c r="O359" s="208"/>
      <c r="P359" s="75"/>
      <c r="Q359" s="56"/>
      <c r="R359" s="68"/>
      <c r="S359" s="68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s="11" customFormat="1" ht="23.25" customHeight="1" x14ac:dyDescent="0.25">
      <c r="A360" s="138" t="s">
        <v>264</v>
      </c>
      <c r="B360" s="229" t="s">
        <v>71</v>
      </c>
      <c r="C360" s="359"/>
      <c r="D360" s="359"/>
      <c r="E360" s="359"/>
      <c r="F360" s="359"/>
      <c r="G360" s="359"/>
      <c r="H360" s="360"/>
      <c r="I360" s="185">
        <v>2024</v>
      </c>
      <c r="J360" s="196">
        <f t="shared" ref="J360" si="36">L360+M360</f>
        <v>10108.999909999999</v>
      </c>
      <c r="K360" s="196"/>
      <c r="L360" s="196">
        <v>9300.2799099999993</v>
      </c>
      <c r="M360" s="196">
        <v>808.72</v>
      </c>
      <c r="N360" s="196"/>
      <c r="O360" s="210"/>
      <c r="P360" s="56"/>
      <c r="Q360" s="56"/>
      <c r="R360" s="56"/>
      <c r="S360" s="5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</row>
    <row r="361" spans="1:35" s="11" customFormat="1" ht="41.25" hidden="1" customHeight="1" x14ac:dyDescent="0.25">
      <c r="A361" s="241" t="s">
        <v>48</v>
      </c>
      <c r="B361" s="244" t="s">
        <v>343</v>
      </c>
      <c r="C361" s="247" t="s">
        <v>94</v>
      </c>
      <c r="D361" s="241" t="s">
        <v>202</v>
      </c>
      <c r="E361" s="247" t="s">
        <v>193</v>
      </c>
      <c r="F361" s="241" t="s">
        <v>244</v>
      </c>
      <c r="G361" s="241" t="s">
        <v>50</v>
      </c>
      <c r="H361" s="309" t="s">
        <v>50</v>
      </c>
      <c r="I361" s="185">
        <v>2021</v>
      </c>
      <c r="J361" s="196"/>
      <c r="K361" s="196"/>
      <c r="L361" s="196"/>
      <c r="M361" s="196"/>
      <c r="N361" s="196"/>
      <c r="O361" s="346">
        <v>1010.1</v>
      </c>
      <c r="P361" s="56"/>
      <c r="Q361" s="56"/>
      <c r="R361" s="56"/>
      <c r="S361" s="56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s="11" customFormat="1" ht="116.25" customHeight="1" x14ac:dyDescent="0.3">
      <c r="A362" s="242"/>
      <c r="B362" s="245"/>
      <c r="C362" s="248"/>
      <c r="D362" s="242"/>
      <c r="E362" s="248"/>
      <c r="F362" s="242"/>
      <c r="G362" s="242"/>
      <c r="H362" s="310"/>
      <c r="I362" s="185">
        <v>2023</v>
      </c>
      <c r="J362" s="196">
        <f t="shared" si="35"/>
        <v>1010.1010299999999</v>
      </c>
      <c r="K362" s="196"/>
      <c r="L362" s="196">
        <f>L364</f>
        <v>1000.00001</v>
      </c>
      <c r="M362" s="196">
        <f>M364</f>
        <v>10.10102</v>
      </c>
      <c r="N362" s="151"/>
      <c r="O362" s="347"/>
      <c r="P362" s="56"/>
      <c r="Q362" s="62"/>
      <c r="R362" s="56"/>
      <c r="S362" s="56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s="11" customFormat="1" ht="101.25" customHeight="1" x14ac:dyDescent="0.3">
      <c r="A363" s="243"/>
      <c r="B363" s="246"/>
      <c r="C363" s="249"/>
      <c r="D363" s="243"/>
      <c r="E363" s="249"/>
      <c r="F363" s="243"/>
      <c r="G363" s="243"/>
      <c r="H363" s="311"/>
      <c r="I363" s="171">
        <v>2024</v>
      </c>
      <c r="J363" s="131">
        <f t="shared" si="35"/>
        <v>31301.010109999999</v>
      </c>
      <c r="K363" s="131"/>
      <c r="L363" s="131">
        <f>L366</f>
        <v>30988</v>
      </c>
      <c r="M363" s="131">
        <f>M366</f>
        <v>313.01011</v>
      </c>
      <c r="N363" s="168"/>
      <c r="O363" s="347"/>
      <c r="P363" s="56"/>
      <c r="Q363" s="62"/>
      <c r="R363" s="56"/>
      <c r="S363" s="56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</row>
    <row r="364" spans="1:35" s="11" customFormat="1" ht="23.25" customHeight="1" x14ac:dyDescent="0.3">
      <c r="A364" s="217" t="s">
        <v>80</v>
      </c>
      <c r="B364" s="226" t="s">
        <v>70</v>
      </c>
      <c r="C364" s="227"/>
      <c r="D364" s="227"/>
      <c r="E364" s="227"/>
      <c r="F364" s="227"/>
      <c r="G364" s="227"/>
      <c r="H364" s="228"/>
      <c r="I364" s="247">
        <v>2023</v>
      </c>
      <c r="J364" s="265">
        <f>M364+L364+K364</f>
        <v>1010.1010299999999</v>
      </c>
      <c r="K364" s="265"/>
      <c r="L364" s="132">
        <v>1000.00001</v>
      </c>
      <c r="M364" s="132">
        <v>10.10102</v>
      </c>
      <c r="N364" s="197"/>
      <c r="O364" s="347"/>
      <c r="P364" s="56"/>
      <c r="Q364" s="71"/>
      <c r="R364" s="56"/>
      <c r="S364" s="5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</row>
    <row r="365" spans="1:35" s="11" customFormat="1" ht="24" hidden="1" customHeight="1" x14ac:dyDescent="0.3">
      <c r="A365" s="290"/>
      <c r="B365" s="253"/>
      <c r="C365" s="254"/>
      <c r="D365" s="254"/>
      <c r="E365" s="254"/>
      <c r="F365" s="254"/>
      <c r="G365" s="254"/>
      <c r="H365" s="255"/>
      <c r="I365" s="249"/>
      <c r="J365" s="266"/>
      <c r="K365" s="266"/>
      <c r="L365" s="201">
        <f>31896.1-L364+91.9</f>
        <v>30987.99999</v>
      </c>
      <c r="M365" s="201">
        <f>ROUNDUP(L365/0.99*0.01,5)</f>
        <v>313.01011</v>
      </c>
      <c r="N365" s="136"/>
      <c r="O365" s="347"/>
      <c r="P365" s="56"/>
      <c r="Q365" s="62"/>
      <c r="R365" s="56"/>
      <c r="S365" s="5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</row>
    <row r="366" spans="1:35" s="11" customFormat="1" ht="24" customHeight="1" x14ac:dyDescent="0.3">
      <c r="A366" s="135"/>
      <c r="B366" s="229"/>
      <c r="C366" s="230"/>
      <c r="D366" s="230"/>
      <c r="E366" s="230"/>
      <c r="F366" s="230"/>
      <c r="G366" s="230"/>
      <c r="H366" s="231"/>
      <c r="I366" s="185">
        <v>2024</v>
      </c>
      <c r="J366" s="196">
        <f>N366+M366+L366+K366</f>
        <v>31301.010109999999</v>
      </c>
      <c r="K366" s="196"/>
      <c r="L366" s="196">
        <v>30988</v>
      </c>
      <c r="M366" s="196">
        <v>313.01011</v>
      </c>
      <c r="N366" s="196"/>
      <c r="O366" s="348"/>
      <c r="P366" s="56"/>
      <c r="Q366" s="62"/>
      <c r="R366" s="56"/>
      <c r="S366" s="56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</row>
    <row r="367" spans="1:35" s="10" customFormat="1" ht="27.75" customHeight="1" x14ac:dyDescent="0.25">
      <c r="A367" s="314" t="s">
        <v>49</v>
      </c>
      <c r="B367" s="279" t="s">
        <v>100</v>
      </c>
      <c r="C367" s="259">
        <v>1.6461600000000001</v>
      </c>
      <c r="D367" s="259" t="s">
        <v>86</v>
      </c>
      <c r="E367" s="259" t="s">
        <v>111</v>
      </c>
      <c r="F367" s="259" t="s">
        <v>99</v>
      </c>
      <c r="G367" s="259" t="s">
        <v>56</v>
      </c>
      <c r="H367" s="314" t="s">
        <v>56</v>
      </c>
      <c r="I367" s="247">
        <v>2022</v>
      </c>
      <c r="J367" s="265">
        <f>L367+M367</f>
        <v>193183.12977</v>
      </c>
      <c r="K367" s="265"/>
      <c r="L367" s="265">
        <f>L369</f>
        <v>191251.29847000001</v>
      </c>
      <c r="M367" s="265">
        <f>M369</f>
        <v>1931.8313000000001</v>
      </c>
      <c r="N367" s="265"/>
      <c r="O367" s="367">
        <v>197263.12977</v>
      </c>
      <c r="P367" s="63"/>
      <c r="Q367" s="56"/>
      <c r="R367" s="64"/>
      <c r="S367" s="64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</row>
    <row r="368" spans="1:35" s="10" customFormat="1" ht="152.25" customHeight="1" x14ac:dyDescent="0.25">
      <c r="A368" s="314"/>
      <c r="B368" s="279"/>
      <c r="C368" s="259"/>
      <c r="D368" s="259"/>
      <c r="E368" s="259"/>
      <c r="F368" s="259"/>
      <c r="G368" s="259"/>
      <c r="H368" s="314"/>
      <c r="I368" s="249"/>
      <c r="J368" s="266"/>
      <c r="K368" s="266"/>
      <c r="L368" s="266"/>
      <c r="M368" s="266"/>
      <c r="N368" s="266"/>
      <c r="O368" s="216"/>
      <c r="P368" s="63"/>
      <c r="Q368" s="56"/>
      <c r="R368" s="64"/>
      <c r="S368" s="64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</row>
    <row r="369" spans="1:35" s="10" customFormat="1" ht="19.5" customHeight="1" x14ac:dyDescent="0.25">
      <c r="A369" s="134" t="s">
        <v>93</v>
      </c>
      <c r="B369" s="284" t="s">
        <v>70</v>
      </c>
      <c r="C369" s="371"/>
      <c r="D369" s="371"/>
      <c r="E369" s="371"/>
      <c r="F369" s="371"/>
      <c r="G369" s="371"/>
      <c r="H369" s="371"/>
      <c r="I369" s="171">
        <v>2022</v>
      </c>
      <c r="J369" s="131">
        <f>L369+M369</f>
        <v>193183.12977</v>
      </c>
      <c r="K369" s="131"/>
      <c r="L369" s="131">
        <v>191251.29847000001</v>
      </c>
      <c r="M369" s="131">
        <v>1931.8313000000001</v>
      </c>
      <c r="N369" s="131"/>
      <c r="O369" s="216"/>
      <c r="P369" s="63"/>
      <c r="Q369" s="56"/>
      <c r="R369" s="64"/>
      <c r="S369" s="64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</row>
    <row r="370" spans="1:35" s="10" customFormat="1" ht="84" customHeight="1" x14ac:dyDescent="0.25">
      <c r="A370" s="217" t="s">
        <v>51</v>
      </c>
      <c r="B370" s="244" t="s">
        <v>249</v>
      </c>
      <c r="C370" s="364">
        <v>0.79386000000000001</v>
      </c>
      <c r="D370" s="241" t="s">
        <v>298</v>
      </c>
      <c r="E370" s="247" t="s">
        <v>129</v>
      </c>
      <c r="F370" s="220" t="s">
        <v>245</v>
      </c>
      <c r="G370" s="220" t="s">
        <v>58</v>
      </c>
      <c r="H370" s="217" t="s">
        <v>58</v>
      </c>
      <c r="I370" s="171">
        <v>2022</v>
      </c>
      <c r="J370" s="131">
        <f>L370+M370</f>
        <v>27768.257580000001</v>
      </c>
      <c r="K370" s="131"/>
      <c r="L370" s="131">
        <f>L373</f>
        <v>25824.47954</v>
      </c>
      <c r="M370" s="131">
        <f>M373</f>
        <v>1943.7780399999999</v>
      </c>
      <c r="N370" s="131"/>
      <c r="O370" s="211">
        <f>32342.27258+118008.88015</f>
        <v>150351.15273</v>
      </c>
      <c r="P370" s="63"/>
      <c r="Q370" s="56"/>
      <c r="R370" s="64"/>
      <c r="S370" s="64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</row>
    <row r="371" spans="1:35" s="10" customFormat="1" ht="75" customHeight="1" x14ac:dyDescent="0.25">
      <c r="A371" s="218"/>
      <c r="B371" s="245"/>
      <c r="C371" s="365"/>
      <c r="D371" s="242"/>
      <c r="E371" s="248"/>
      <c r="F371" s="221"/>
      <c r="G371" s="221"/>
      <c r="H371" s="218"/>
      <c r="I371" s="171">
        <v>2023</v>
      </c>
      <c r="J371" s="131">
        <f>M371+L371+K371</f>
        <v>159481.75341999999</v>
      </c>
      <c r="K371" s="131"/>
      <c r="L371" s="139">
        <v>148318.03068</v>
      </c>
      <c r="M371" s="131">
        <v>11163.722739999999</v>
      </c>
      <c r="N371" s="131"/>
      <c r="O371" s="208"/>
      <c r="P371" s="63"/>
      <c r="Q371" s="56"/>
      <c r="R371" s="64"/>
      <c r="S371" s="72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</row>
    <row r="372" spans="1:35" s="10" customFormat="1" ht="74.25" customHeight="1" x14ac:dyDescent="0.25">
      <c r="A372" s="219"/>
      <c r="B372" s="246"/>
      <c r="C372" s="366"/>
      <c r="D372" s="243"/>
      <c r="E372" s="249"/>
      <c r="F372" s="222"/>
      <c r="G372" s="222"/>
      <c r="H372" s="219"/>
      <c r="I372" s="171">
        <v>2024</v>
      </c>
      <c r="J372" s="131">
        <f>M372+L372</f>
        <v>41472.873270000004</v>
      </c>
      <c r="K372" s="131"/>
      <c r="L372" s="139">
        <f>L375</f>
        <v>38155.043400000002</v>
      </c>
      <c r="M372" s="131">
        <f>M375</f>
        <v>3317.82987</v>
      </c>
      <c r="N372" s="131"/>
      <c r="O372" s="208"/>
      <c r="P372" s="63">
        <v>38155.043400000002</v>
      </c>
      <c r="Q372" s="56"/>
      <c r="R372" s="64"/>
      <c r="S372" s="72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s="10" customFormat="1" ht="19.5" customHeight="1" x14ac:dyDescent="0.25">
      <c r="A373" s="217" t="s">
        <v>81</v>
      </c>
      <c r="B373" s="226" t="s">
        <v>70</v>
      </c>
      <c r="C373" s="227"/>
      <c r="D373" s="227"/>
      <c r="E373" s="227"/>
      <c r="F373" s="227"/>
      <c r="G373" s="227"/>
      <c r="H373" s="228"/>
      <c r="I373" s="171">
        <v>2022</v>
      </c>
      <c r="J373" s="131">
        <f>L373+M373</f>
        <v>27768.257580000001</v>
      </c>
      <c r="K373" s="131"/>
      <c r="L373" s="131">
        <v>25824.47954</v>
      </c>
      <c r="M373" s="131">
        <v>1943.7780399999999</v>
      </c>
      <c r="N373" s="131"/>
      <c r="O373" s="208"/>
      <c r="P373" s="63"/>
      <c r="Q373" s="56"/>
      <c r="R373" s="64"/>
      <c r="S373" s="64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s="10" customFormat="1" ht="19.5" customHeight="1" x14ac:dyDescent="0.25">
      <c r="A374" s="218"/>
      <c r="B374" s="253"/>
      <c r="C374" s="254"/>
      <c r="D374" s="254"/>
      <c r="E374" s="254"/>
      <c r="F374" s="254"/>
      <c r="G374" s="254"/>
      <c r="H374" s="255"/>
      <c r="I374" s="177">
        <v>2023</v>
      </c>
      <c r="J374" s="196">
        <v>159481.75341999999</v>
      </c>
      <c r="K374" s="196"/>
      <c r="L374" s="196">
        <v>148318.03068</v>
      </c>
      <c r="M374" s="196">
        <v>11163.722739999999</v>
      </c>
      <c r="N374" s="172"/>
      <c r="O374" s="208"/>
      <c r="P374" s="63"/>
      <c r="Q374" s="56"/>
      <c r="R374" s="64"/>
      <c r="S374" s="64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s="10" customFormat="1" ht="21" customHeight="1" x14ac:dyDescent="0.25">
      <c r="A375" s="219"/>
      <c r="B375" s="229"/>
      <c r="C375" s="230"/>
      <c r="D375" s="230"/>
      <c r="E375" s="230"/>
      <c r="F375" s="230"/>
      <c r="G375" s="230"/>
      <c r="H375" s="231"/>
      <c r="I375" s="171">
        <v>2024</v>
      </c>
      <c r="J375" s="189">
        <f>M375+L375</f>
        <v>41472.873270000004</v>
      </c>
      <c r="K375" s="189"/>
      <c r="L375" s="189">
        <v>38155.043400000002</v>
      </c>
      <c r="M375" s="189">
        <v>3317.82987</v>
      </c>
      <c r="N375" s="196"/>
      <c r="O375" s="212"/>
      <c r="P375" s="63">
        <v>3317.82987</v>
      </c>
      <c r="Q375" s="56"/>
      <c r="R375" s="64"/>
      <c r="S375" s="64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s="10" customFormat="1" ht="86.25" hidden="1" customHeight="1" x14ac:dyDescent="0.25">
      <c r="A376" s="314" t="s">
        <v>88</v>
      </c>
      <c r="B376" s="319" t="s">
        <v>59</v>
      </c>
      <c r="C376" s="361">
        <v>0.47617999999999999</v>
      </c>
      <c r="D376" s="241" t="s">
        <v>114</v>
      </c>
      <c r="E376" s="320" t="s">
        <v>60</v>
      </c>
      <c r="F376" s="259" t="s">
        <v>61</v>
      </c>
      <c r="G376" s="259" t="s">
        <v>62</v>
      </c>
      <c r="H376" s="314" t="s">
        <v>62</v>
      </c>
      <c r="I376" s="185">
        <v>2020</v>
      </c>
      <c r="J376" s="196"/>
      <c r="K376" s="196"/>
      <c r="L376" s="196"/>
      <c r="M376" s="196"/>
      <c r="N376" s="196"/>
      <c r="O376" s="211">
        <v>33610.100229999996</v>
      </c>
      <c r="P376" s="63"/>
      <c r="Q376" s="56"/>
      <c r="R376" s="64"/>
      <c r="S376" s="64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s="10" customFormat="1" ht="86.25" customHeight="1" x14ac:dyDescent="0.25">
      <c r="A377" s="314"/>
      <c r="B377" s="319"/>
      <c r="C377" s="361"/>
      <c r="D377" s="242"/>
      <c r="E377" s="320"/>
      <c r="F377" s="259"/>
      <c r="G377" s="259"/>
      <c r="H377" s="314"/>
      <c r="I377" s="247">
        <v>2022</v>
      </c>
      <c r="J377" s="265">
        <f>M377+L377+K378</f>
        <v>8494.419409999995</v>
      </c>
      <c r="K377" s="265"/>
      <c r="L377" s="265">
        <f>L379</f>
        <v>7984.7542400000002</v>
      </c>
      <c r="M377" s="265">
        <f>M379</f>
        <v>509.66516999999385</v>
      </c>
      <c r="N377" s="265"/>
      <c r="O377" s="208"/>
      <c r="P377" s="63"/>
      <c r="Q377" s="56"/>
      <c r="R377" s="122"/>
      <c r="S377" s="64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s="10" customFormat="1" ht="113.25" customHeight="1" x14ac:dyDescent="0.25">
      <c r="A378" s="314"/>
      <c r="B378" s="279"/>
      <c r="C378" s="361"/>
      <c r="D378" s="222"/>
      <c r="E378" s="259"/>
      <c r="F378" s="259"/>
      <c r="G378" s="345"/>
      <c r="H378" s="345"/>
      <c r="I378" s="249"/>
      <c r="J378" s="266"/>
      <c r="K378" s="266"/>
      <c r="L378" s="266"/>
      <c r="M378" s="266"/>
      <c r="N378" s="266"/>
      <c r="O378" s="208"/>
      <c r="P378" s="63"/>
      <c r="Q378" s="56"/>
      <c r="R378" s="119"/>
      <c r="S378" s="64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s="10" customFormat="1" ht="20.25" customHeight="1" x14ac:dyDescent="0.25">
      <c r="A379" s="192" t="s">
        <v>89</v>
      </c>
      <c r="B379" s="232" t="s">
        <v>70</v>
      </c>
      <c r="C379" s="233"/>
      <c r="D379" s="233"/>
      <c r="E379" s="233"/>
      <c r="F379" s="233"/>
      <c r="G379" s="233"/>
      <c r="H379" s="234"/>
      <c r="I379" s="185">
        <v>2022</v>
      </c>
      <c r="J379" s="196">
        <f t="shared" ref="J379" si="37">M379+L379+K379</f>
        <v>8494.419409999995</v>
      </c>
      <c r="K379" s="196"/>
      <c r="L379" s="196">
        <v>7984.7542400000002</v>
      </c>
      <c r="M379" s="196">
        <v>509.66516999999385</v>
      </c>
      <c r="N379" s="196"/>
      <c r="O379" s="212"/>
      <c r="P379" s="63"/>
      <c r="Q379" s="56"/>
      <c r="R379" s="64"/>
      <c r="S379" s="64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s="10" customFormat="1" ht="69.75" customHeight="1" x14ac:dyDescent="0.25">
      <c r="A380" s="217" t="s">
        <v>90</v>
      </c>
      <c r="B380" s="244" t="s">
        <v>63</v>
      </c>
      <c r="C380" s="368" t="s">
        <v>145</v>
      </c>
      <c r="D380" s="241" t="s">
        <v>297</v>
      </c>
      <c r="E380" s="247" t="s">
        <v>146</v>
      </c>
      <c r="F380" s="220" t="s">
        <v>147</v>
      </c>
      <c r="G380" s="220" t="s">
        <v>64</v>
      </c>
      <c r="H380" s="217" t="s">
        <v>64</v>
      </c>
      <c r="I380" s="171">
        <v>2022</v>
      </c>
      <c r="J380" s="131">
        <f t="shared" ref="J380:J381" si="38">K380+L380+M380</f>
        <v>133543.93168000001</v>
      </c>
      <c r="K380" s="131"/>
      <c r="L380" s="131">
        <f t="shared" ref="L380:M382" si="39">L383</f>
        <v>122860.41714000001</v>
      </c>
      <c r="M380" s="131">
        <f t="shared" si="39"/>
        <v>10683.51454</v>
      </c>
      <c r="N380" s="131"/>
      <c r="O380" s="211">
        <f>140143.93168+65177.23843</f>
        <v>205321.17011000001</v>
      </c>
      <c r="P380" s="63"/>
      <c r="Q380" s="56"/>
      <c r="R380" s="64"/>
      <c r="S380" s="64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s="10" customFormat="1" ht="62.25" customHeight="1" x14ac:dyDescent="0.25">
      <c r="A381" s="218"/>
      <c r="B381" s="245"/>
      <c r="C381" s="369"/>
      <c r="D381" s="242"/>
      <c r="E381" s="248"/>
      <c r="F381" s="221"/>
      <c r="G381" s="221"/>
      <c r="H381" s="218"/>
      <c r="I381" s="185">
        <v>2023</v>
      </c>
      <c r="J381" s="196">
        <f t="shared" si="38"/>
        <v>95398.390429999999</v>
      </c>
      <c r="K381" s="196"/>
      <c r="L381" s="196">
        <f t="shared" si="39"/>
        <v>86812.535279999996</v>
      </c>
      <c r="M381" s="196">
        <f t="shared" si="39"/>
        <v>8585.8551499999994</v>
      </c>
      <c r="N381" s="196"/>
      <c r="O381" s="208"/>
      <c r="P381" s="73"/>
      <c r="Q381" s="73"/>
      <c r="R381" s="64"/>
      <c r="S381" s="64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s="10" customFormat="1" ht="75.75" customHeight="1" x14ac:dyDescent="0.25">
      <c r="A382" s="219"/>
      <c r="B382" s="246"/>
      <c r="C382" s="370"/>
      <c r="D382" s="243"/>
      <c r="E382" s="249"/>
      <c r="F382" s="222"/>
      <c r="G382" s="222"/>
      <c r="H382" s="219"/>
      <c r="I382" s="185">
        <v>2024</v>
      </c>
      <c r="J382" s="196">
        <f>M382+L382</f>
        <v>30221.151999999998</v>
      </c>
      <c r="K382" s="196"/>
      <c r="L382" s="196">
        <f t="shared" si="39"/>
        <v>27501.248319999999</v>
      </c>
      <c r="M382" s="196">
        <f t="shared" si="39"/>
        <v>2719.9036799999999</v>
      </c>
      <c r="N382" s="196"/>
      <c r="O382" s="208"/>
      <c r="P382" s="73">
        <v>27501.248319999999</v>
      </c>
      <c r="Q382" s="73"/>
      <c r="R382" s="64"/>
      <c r="S382" s="64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s="10" customFormat="1" ht="22.5" customHeight="1" x14ac:dyDescent="0.25">
      <c r="A383" s="217" t="s">
        <v>91</v>
      </c>
      <c r="B383" s="285" t="s">
        <v>70</v>
      </c>
      <c r="C383" s="288"/>
      <c r="D383" s="288"/>
      <c r="E383" s="288"/>
      <c r="F383" s="288"/>
      <c r="G383" s="288"/>
      <c r="H383" s="288"/>
      <c r="I383" s="185">
        <v>2022</v>
      </c>
      <c r="J383" s="196">
        <f t="shared" ref="J383:J390" si="40">K383+L383+M383+N383</f>
        <v>133543.93168000001</v>
      </c>
      <c r="K383" s="196"/>
      <c r="L383" s="196">
        <v>122860.41714000001</v>
      </c>
      <c r="M383" s="196">
        <v>10683.51454</v>
      </c>
      <c r="N383" s="196"/>
      <c r="O383" s="208"/>
      <c r="P383" s="63"/>
      <c r="Q383" s="56"/>
      <c r="R383" s="64"/>
      <c r="S383" s="64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s="10" customFormat="1" ht="23.25" customHeight="1" x14ac:dyDescent="0.25">
      <c r="A384" s="218"/>
      <c r="B384" s="286"/>
      <c r="C384" s="289"/>
      <c r="D384" s="289"/>
      <c r="E384" s="289"/>
      <c r="F384" s="289"/>
      <c r="G384" s="289"/>
      <c r="H384" s="289"/>
      <c r="I384" s="185">
        <v>2023</v>
      </c>
      <c r="J384" s="196">
        <f t="shared" si="40"/>
        <v>95398.390429999999</v>
      </c>
      <c r="K384" s="196"/>
      <c r="L384" s="196">
        <v>86812.535279999996</v>
      </c>
      <c r="M384" s="196">
        <v>8585.8551499999994</v>
      </c>
      <c r="N384" s="196"/>
      <c r="O384" s="208"/>
      <c r="P384" s="63"/>
      <c r="Q384" s="56"/>
      <c r="R384" s="64"/>
      <c r="S384" s="64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s="10" customFormat="1" ht="23.25" customHeight="1" x14ac:dyDescent="0.25">
      <c r="A385" s="219"/>
      <c r="B385" s="287"/>
      <c r="C385" s="290"/>
      <c r="D385" s="290"/>
      <c r="E385" s="290"/>
      <c r="F385" s="290"/>
      <c r="G385" s="290"/>
      <c r="H385" s="290"/>
      <c r="I385" s="171">
        <v>2024</v>
      </c>
      <c r="J385" s="131">
        <f>M385+L385</f>
        <v>30221.151999999998</v>
      </c>
      <c r="K385" s="131"/>
      <c r="L385" s="131">
        <v>27501.248319999999</v>
      </c>
      <c r="M385" s="131">
        <v>2719.9036799999999</v>
      </c>
      <c r="N385" s="131"/>
      <c r="O385" s="212"/>
      <c r="P385" s="63">
        <v>2719.9036799999999</v>
      </c>
      <c r="Q385" s="56"/>
      <c r="R385" s="64"/>
      <c r="S385" s="64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s="10" customFormat="1" ht="121.5" customHeight="1" x14ac:dyDescent="0.25">
      <c r="A386" s="217" t="s">
        <v>53</v>
      </c>
      <c r="B386" s="223" t="s">
        <v>190</v>
      </c>
      <c r="C386" s="220">
        <v>1.56141</v>
      </c>
      <c r="D386" s="220" t="s">
        <v>325</v>
      </c>
      <c r="E386" s="220" t="s">
        <v>112</v>
      </c>
      <c r="F386" s="220" t="s">
        <v>85</v>
      </c>
      <c r="G386" s="220" t="s">
        <v>57</v>
      </c>
      <c r="H386" s="220" t="s">
        <v>57</v>
      </c>
      <c r="I386" s="247">
        <v>2025</v>
      </c>
      <c r="J386" s="265">
        <f t="shared" si="40"/>
        <v>81763.349799999996</v>
      </c>
      <c r="K386" s="265"/>
      <c r="L386" s="265">
        <f>L389</f>
        <v>76857.349799999996</v>
      </c>
      <c r="M386" s="265">
        <f>M389</f>
        <v>4906</v>
      </c>
      <c r="N386" s="265"/>
      <c r="O386" s="211"/>
      <c r="P386" s="63"/>
      <c r="Q386" s="56"/>
      <c r="R386" s="64"/>
      <c r="S386" s="64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s="10" customFormat="1" ht="47.25" customHeight="1" x14ac:dyDescent="0.25">
      <c r="A387" s="218"/>
      <c r="B387" s="224"/>
      <c r="C387" s="221"/>
      <c r="D387" s="221"/>
      <c r="E387" s="221"/>
      <c r="F387" s="221"/>
      <c r="G387" s="221"/>
      <c r="H387" s="221"/>
      <c r="I387" s="249"/>
      <c r="J387" s="266"/>
      <c r="K387" s="266"/>
      <c r="L387" s="266"/>
      <c r="M387" s="266"/>
      <c r="N387" s="266"/>
      <c r="O387" s="208"/>
      <c r="P387" s="63"/>
      <c r="Q387" s="56"/>
      <c r="R387" s="64"/>
      <c r="S387" s="64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s="10" customFormat="1" ht="95.25" customHeight="1" x14ac:dyDescent="0.25">
      <c r="A388" s="219"/>
      <c r="B388" s="225"/>
      <c r="C388" s="222"/>
      <c r="D388" s="222"/>
      <c r="E388" s="222"/>
      <c r="F388" s="222"/>
      <c r="G388" s="222"/>
      <c r="H388" s="222"/>
      <c r="I388" s="152">
        <v>2026</v>
      </c>
      <c r="J388" s="173">
        <f>M388+L388</f>
        <v>85106.382979999995</v>
      </c>
      <c r="K388" s="173"/>
      <c r="L388" s="173">
        <f>L391</f>
        <v>80000</v>
      </c>
      <c r="M388" s="173">
        <f>M391</f>
        <v>5106.3829800000003</v>
      </c>
      <c r="N388" s="173"/>
      <c r="O388" s="208"/>
      <c r="P388" s="63"/>
      <c r="Q388" s="56"/>
      <c r="R388" s="64"/>
      <c r="S388" s="64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s="10" customFormat="1" ht="21.75" customHeight="1" x14ac:dyDescent="0.25">
      <c r="A389" s="217" t="s">
        <v>82</v>
      </c>
      <c r="B389" s="226" t="s">
        <v>70</v>
      </c>
      <c r="C389" s="227"/>
      <c r="D389" s="227"/>
      <c r="E389" s="227"/>
      <c r="F389" s="227"/>
      <c r="G389" s="227"/>
      <c r="H389" s="228"/>
      <c r="I389" s="185">
        <v>2025</v>
      </c>
      <c r="J389" s="196">
        <f t="shared" si="40"/>
        <v>81763.349799999996</v>
      </c>
      <c r="K389" s="196"/>
      <c r="L389" s="196">
        <v>76857.349799999996</v>
      </c>
      <c r="M389" s="196">
        <v>4906</v>
      </c>
      <c r="N389" s="196"/>
      <c r="O389" s="208"/>
      <c r="P389" s="63"/>
      <c r="Q389" s="56"/>
      <c r="R389" s="64"/>
      <c r="S389" s="64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s="10" customFormat="1" ht="20.25" hidden="1" customHeight="1" x14ac:dyDescent="0.25">
      <c r="A390" s="219"/>
      <c r="B390" s="253"/>
      <c r="C390" s="254"/>
      <c r="D390" s="254"/>
      <c r="E390" s="254"/>
      <c r="F390" s="254"/>
      <c r="G390" s="254"/>
      <c r="H390" s="255"/>
      <c r="I390" s="185">
        <v>2025</v>
      </c>
      <c r="J390" s="196">
        <f t="shared" si="40"/>
        <v>0</v>
      </c>
      <c r="K390" s="196"/>
      <c r="L390" s="196">
        <v>0</v>
      </c>
      <c r="M390" s="196">
        <v>0</v>
      </c>
      <c r="N390" s="196"/>
      <c r="O390" s="208"/>
      <c r="P390" s="63"/>
      <c r="Q390" s="56"/>
      <c r="R390" s="64"/>
      <c r="S390" s="64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s="10" customFormat="1" ht="20.25" customHeight="1" x14ac:dyDescent="0.25">
      <c r="A391" s="164"/>
      <c r="B391" s="229"/>
      <c r="C391" s="230"/>
      <c r="D391" s="230"/>
      <c r="E391" s="230"/>
      <c r="F391" s="230"/>
      <c r="G391" s="230"/>
      <c r="H391" s="231"/>
      <c r="I391" s="171">
        <v>2026</v>
      </c>
      <c r="J391" s="131">
        <f>+L391</f>
        <v>80000</v>
      </c>
      <c r="K391" s="131"/>
      <c r="L391" s="131">
        <v>80000</v>
      </c>
      <c r="M391" s="131">
        <v>5106.3829800000003</v>
      </c>
      <c r="N391" s="131"/>
      <c r="O391" s="212"/>
      <c r="P391" s="63"/>
      <c r="Q391" s="56"/>
      <c r="R391" s="64"/>
      <c r="S391" s="64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s="10" customFormat="1" ht="201" customHeight="1" x14ac:dyDescent="0.25">
      <c r="A392" s="176" t="s">
        <v>54</v>
      </c>
      <c r="B392" s="153" t="s">
        <v>101</v>
      </c>
      <c r="C392" s="202">
        <v>0.2185</v>
      </c>
      <c r="D392" s="202" t="s">
        <v>84</v>
      </c>
      <c r="E392" s="202" t="s">
        <v>126</v>
      </c>
      <c r="F392" s="202" t="s">
        <v>102</v>
      </c>
      <c r="G392" s="202" t="s">
        <v>110</v>
      </c>
      <c r="H392" s="202" t="s">
        <v>110</v>
      </c>
      <c r="I392" s="171">
        <v>2022</v>
      </c>
      <c r="J392" s="131">
        <f>K393+L392+M392+N393</f>
        <v>9027.4100099999996</v>
      </c>
      <c r="K392" s="131"/>
      <c r="L392" s="131">
        <f>L393</f>
        <v>8034.3949000000002</v>
      </c>
      <c r="M392" s="131">
        <f>M393</f>
        <v>993.01510999999994</v>
      </c>
      <c r="N392" s="131"/>
      <c r="O392" s="367">
        <f>12913.77667+J392</f>
        <v>21941.186679999999</v>
      </c>
      <c r="P392" s="63"/>
      <c r="Q392" s="56"/>
      <c r="R392" s="64"/>
      <c r="S392" s="64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s="10" customFormat="1" ht="21.75" customHeight="1" x14ac:dyDescent="0.25">
      <c r="A393" s="202" t="s">
        <v>122</v>
      </c>
      <c r="B393" s="232" t="s">
        <v>70</v>
      </c>
      <c r="C393" s="233"/>
      <c r="D393" s="233"/>
      <c r="E393" s="233"/>
      <c r="F393" s="233"/>
      <c r="G393" s="233"/>
      <c r="H393" s="234"/>
      <c r="I393" s="171">
        <v>2022</v>
      </c>
      <c r="J393" s="131">
        <f>N393+M393+L393+K393</f>
        <v>9027.4100099999996</v>
      </c>
      <c r="K393" s="131"/>
      <c r="L393" s="131">
        <v>8034.3949000000002</v>
      </c>
      <c r="M393" s="131">
        <v>993.01510999999994</v>
      </c>
      <c r="N393" s="131"/>
      <c r="O393" s="367"/>
      <c r="P393" s="63"/>
      <c r="Q393" s="56"/>
      <c r="R393" s="64"/>
      <c r="S393" s="64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s="10" customFormat="1" ht="57" customHeight="1" x14ac:dyDescent="0.25">
      <c r="A394" s="217" t="s">
        <v>155</v>
      </c>
      <c r="B394" s="223" t="s">
        <v>235</v>
      </c>
      <c r="C394" s="220">
        <v>0.13400000000000001</v>
      </c>
      <c r="D394" s="220" t="s">
        <v>136</v>
      </c>
      <c r="E394" s="220" t="s">
        <v>153</v>
      </c>
      <c r="F394" s="220" t="s">
        <v>246</v>
      </c>
      <c r="G394" s="220" t="s">
        <v>154</v>
      </c>
      <c r="H394" s="220" t="s">
        <v>64</v>
      </c>
      <c r="I394" s="171">
        <v>2022</v>
      </c>
      <c r="J394" s="131">
        <f t="shared" ref="J394:J397" si="41">N394+M394+L394+K394</f>
        <v>27820.290190000003</v>
      </c>
      <c r="K394" s="131"/>
      <c r="L394" s="131">
        <f t="shared" ref="L394:M396" si="42">L397</f>
        <v>25316.464070000002</v>
      </c>
      <c r="M394" s="131">
        <f t="shared" si="42"/>
        <v>2503.8261200000002</v>
      </c>
      <c r="N394" s="131"/>
      <c r="O394" s="211">
        <f>J394</f>
        <v>27820.290190000003</v>
      </c>
      <c r="P394" s="63"/>
      <c r="Q394" s="56"/>
      <c r="R394" s="64"/>
      <c r="S394" s="64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s="10" customFormat="1" ht="79.5" customHeight="1" x14ac:dyDescent="0.25">
      <c r="A395" s="218"/>
      <c r="B395" s="224"/>
      <c r="C395" s="221"/>
      <c r="D395" s="221"/>
      <c r="E395" s="221"/>
      <c r="F395" s="221"/>
      <c r="G395" s="221"/>
      <c r="H395" s="221"/>
      <c r="I395" s="171">
        <v>2023</v>
      </c>
      <c r="J395" s="131">
        <f t="shared" si="41"/>
        <v>46214.96832</v>
      </c>
      <c r="K395" s="131"/>
      <c r="L395" s="131">
        <f t="shared" si="42"/>
        <v>42055.621169999999</v>
      </c>
      <c r="M395" s="131">
        <f t="shared" si="42"/>
        <v>4159.3471499999996</v>
      </c>
      <c r="N395" s="131"/>
      <c r="O395" s="208"/>
      <c r="P395" s="63"/>
      <c r="Q395" s="56"/>
      <c r="R395" s="64"/>
      <c r="S395" s="64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s="10" customFormat="1" ht="61.5" customHeight="1" x14ac:dyDescent="0.25">
      <c r="A396" s="219"/>
      <c r="B396" s="225"/>
      <c r="C396" s="222"/>
      <c r="D396" s="222"/>
      <c r="E396" s="222"/>
      <c r="F396" s="222"/>
      <c r="G396" s="222"/>
      <c r="H396" s="222"/>
      <c r="I396" s="171">
        <v>2024</v>
      </c>
      <c r="J396" s="131">
        <f>M396+L396</f>
        <v>46214.96832</v>
      </c>
      <c r="K396" s="131"/>
      <c r="L396" s="131">
        <f t="shared" si="42"/>
        <v>42055.621169999999</v>
      </c>
      <c r="M396" s="131">
        <f t="shared" si="42"/>
        <v>4159.3471499999996</v>
      </c>
      <c r="N396" s="131"/>
      <c r="O396" s="208"/>
      <c r="P396" s="63">
        <v>42055.621169999999</v>
      </c>
      <c r="Q396" s="56"/>
      <c r="R396" s="64"/>
      <c r="S396" s="64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s="10" customFormat="1" ht="21.75" customHeight="1" x14ac:dyDescent="0.25">
      <c r="A397" s="220" t="s">
        <v>156</v>
      </c>
      <c r="B397" s="226" t="s">
        <v>70</v>
      </c>
      <c r="C397" s="227"/>
      <c r="D397" s="227"/>
      <c r="E397" s="227"/>
      <c r="F397" s="227"/>
      <c r="G397" s="227"/>
      <c r="H397" s="228"/>
      <c r="I397" s="171">
        <v>2022</v>
      </c>
      <c r="J397" s="131">
        <f t="shared" si="41"/>
        <v>27820.290190000003</v>
      </c>
      <c r="K397" s="131"/>
      <c r="L397" s="131">
        <v>25316.464070000002</v>
      </c>
      <c r="M397" s="131">
        <v>2503.8261200000002</v>
      </c>
      <c r="N397" s="131"/>
      <c r="O397" s="208"/>
      <c r="P397" s="63"/>
      <c r="Q397" s="56"/>
      <c r="R397" s="64"/>
      <c r="S397" s="64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s="10" customFormat="1" ht="21.75" customHeight="1" x14ac:dyDescent="0.25">
      <c r="A398" s="221"/>
      <c r="B398" s="253"/>
      <c r="C398" s="254"/>
      <c r="D398" s="254"/>
      <c r="E398" s="254"/>
      <c r="F398" s="254"/>
      <c r="G398" s="254"/>
      <c r="H398" s="255"/>
      <c r="I398" s="171">
        <v>2023</v>
      </c>
      <c r="J398" s="131">
        <v>46214.96832</v>
      </c>
      <c r="K398" s="131"/>
      <c r="L398" s="131">
        <v>42055.621169999999</v>
      </c>
      <c r="M398" s="131">
        <v>4159.3471499999996</v>
      </c>
      <c r="N398" s="131"/>
      <c r="O398" s="208"/>
      <c r="P398" s="63"/>
      <c r="Q398" s="56"/>
      <c r="R398" s="64"/>
      <c r="S398" s="64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s="10" customFormat="1" ht="21.75" customHeight="1" x14ac:dyDescent="0.25">
      <c r="A399" s="222"/>
      <c r="B399" s="229"/>
      <c r="C399" s="230"/>
      <c r="D399" s="230"/>
      <c r="E399" s="230"/>
      <c r="F399" s="230"/>
      <c r="G399" s="230"/>
      <c r="H399" s="231"/>
      <c r="I399" s="171">
        <v>2024</v>
      </c>
      <c r="J399" s="131">
        <f>M399+L399</f>
        <v>46214.96832</v>
      </c>
      <c r="K399" s="131"/>
      <c r="L399" s="131">
        <v>42055.621169999999</v>
      </c>
      <c r="M399" s="131">
        <v>4159.3471499999996</v>
      </c>
      <c r="N399" s="131"/>
      <c r="O399" s="212"/>
      <c r="P399" s="63">
        <v>4159.3471499999996</v>
      </c>
      <c r="Q399" s="56"/>
      <c r="R399" s="64"/>
      <c r="S399" s="64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s="10" customFormat="1" ht="159" customHeight="1" x14ac:dyDescent="0.25">
      <c r="A400" s="217" t="s">
        <v>157</v>
      </c>
      <c r="B400" s="223" t="s">
        <v>161</v>
      </c>
      <c r="C400" s="220">
        <v>3.9189999999999996E-2</v>
      </c>
      <c r="D400" s="220" t="s">
        <v>136</v>
      </c>
      <c r="E400" s="220" t="s">
        <v>162</v>
      </c>
      <c r="F400" s="220" t="s">
        <v>163</v>
      </c>
      <c r="G400" s="220" t="s">
        <v>110</v>
      </c>
      <c r="H400" s="220" t="s">
        <v>110</v>
      </c>
      <c r="I400" s="171">
        <v>2022</v>
      </c>
      <c r="J400" s="131">
        <f t="shared" ref="J400:J403" si="43">N400+M400+L400+K400</f>
        <v>14808.512359999999</v>
      </c>
      <c r="K400" s="131"/>
      <c r="L400" s="131">
        <f>L403</f>
        <v>13179.575999999999</v>
      </c>
      <c r="M400" s="131">
        <f>M403</f>
        <v>1628.9363599999999</v>
      </c>
      <c r="N400" s="131"/>
      <c r="O400" s="211">
        <v>15293.20213</v>
      </c>
      <c r="P400" s="63"/>
      <c r="Q400" s="56"/>
      <c r="R400" s="64"/>
      <c r="S400" s="64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s="10" customFormat="1" ht="111" customHeight="1" x14ac:dyDescent="0.25">
      <c r="A401" s="218"/>
      <c r="B401" s="224"/>
      <c r="C401" s="221"/>
      <c r="D401" s="221"/>
      <c r="E401" s="221"/>
      <c r="F401" s="221"/>
      <c r="G401" s="221"/>
      <c r="H401" s="221"/>
      <c r="I401" s="171">
        <v>2023</v>
      </c>
      <c r="J401" s="131">
        <f>M401+L401</f>
        <v>16938.592359999999</v>
      </c>
      <c r="K401" s="131"/>
      <c r="L401" s="131">
        <v>15244.733118</v>
      </c>
      <c r="M401" s="131">
        <f>M404</f>
        <v>1693.859242</v>
      </c>
      <c r="N401" s="131"/>
      <c r="O401" s="208"/>
      <c r="P401" s="63"/>
      <c r="Q401" s="56"/>
      <c r="R401" s="64"/>
      <c r="S401" s="64"/>
      <c r="T401" s="80"/>
      <c r="U401" s="80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1:35" s="10" customFormat="1" ht="127.5" customHeight="1" x14ac:dyDescent="0.25">
      <c r="A402" s="219"/>
      <c r="B402" s="225"/>
      <c r="C402" s="222"/>
      <c r="D402" s="222"/>
      <c r="E402" s="222"/>
      <c r="F402" s="222"/>
      <c r="G402" s="222"/>
      <c r="H402" s="222"/>
      <c r="I402" s="171">
        <v>2024</v>
      </c>
      <c r="J402" s="131">
        <f>M402+L402</f>
        <v>1645.39023</v>
      </c>
      <c r="K402" s="131"/>
      <c r="L402" s="131">
        <f>L405</f>
        <v>1480.8512000000001</v>
      </c>
      <c r="M402" s="131">
        <f>M405</f>
        <v>164.53903</v>
      </c>
      <c r="N402" s="131"/>
      <c r="O402" s="208"/>
      <c r="P402" s="63">
        <v>1480.8512000000001</v>
      </c>
      <c r="Q402" s="56"/>
      <c r="R402" s="125"/>
      <c r="S402" s="64"/>
      <c r="T402" s="80"/>
      <c r="U402" s="80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</row>
    <row r="403" spans="1:35" s="10" customFormat="1" ht="25.5" customHeight="1" x14ac:dyDescent="0.25">
      <c r="A403" s="217" t="s">
        <v>158</v>
      </c>
      <c r="B403" s="226" t="s">
        <v>70</v>
      </c>
      <c r="C403" s="227"/>
      <c r="D403" s="227"/>
      <c r="E403" s="227"/>
      <c r="F403" s="227"/>
      <c r="G403" s="227"/>
      <c r="H403" s="228"/>
      <c r="I403" s="171">
        <v>2022</v>
      </c>
      <c r="J403" s="131">
        <f t="shared" si="43"/>
        <v>14808.512359999999</v>
      </c>
      <c r="K403" s="131"/>
      <c r="L403" s="131">
        <v>13179.575999999999</v>
      </c>
      <c r="M403" s="131">
        <v>1628.9363599999999</v>
      </c>
      <c r="N403" s="131"/>
      <c r="O403" s="208"/>
      <c r="P403" s="63"/>
      <c r="Q403" s="56"/>
      <c r="R403" s="64"/>
      <c r="S403" s="64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</row>
    <row r="404" spans="1:35" s="10" customFormat="1" ht="25.5" customHeight="1" x14ac:dyDescent="0.25">
      <c r="A404" s="218"/>
      <c r="B404" s="253"/>
      <c r="C404" s="254"/>
      <c r="D404" s="254"/>
      <c r="E404" s="254"/>
      <c r="F404" s="254"/>
      <c r="G404" s="254"/>
      <c r="H404" s="255"/>
      <c r="I404" s="171">
        <v>2023</v>
      </c>
      <c r="J404" s="131">
        <f>M404+L404</f>
        <v>16938.592359999999</v>
      </c>
      <c r="K404" s="131"/>
      <c r="L404" s="131">
        <v>15244.733118</v>
      </c>
      <c r="M404" s="131">
        <v>1693.859242</v>
      </c>
      <c r="N404" s="131"/>
      <c r="O404" s="208"/>
      <c r="P404" s="63"/>
      <c r="Q404" s="56"/>
      <c r="R404" s="64"/>
      <c r="S404" s="64"/>
      <c r="T404" s="9"/>
      <c r="U404" s="80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</row>
    <row r="405" spans="1:35" s="10" customFormat="1" ht="25.5" customHeight="1" x14ac:dyDescent="0.25">
      <c r="A405" s="219"/>
      <c r="B405" s="229"/>
      <c r="C405" s="230"/>
      <c r="D405" s="230"/>
      <c r="E405" s="230"/>
      <c r="F405" s="230"/>
      <c r="G405" s="230"/>
      <c r="H405" s="231"/>
      <c r="I405" s="171">
        <v>2024</v>
      </c>
      <c r="J405" s="131">
        <f>M405+L405</f>
        <v>1645.39023</v>
      </c>
      <c r="K405" s="131"/>
      <c r="L405" s="131">
        <v>1480.8512000000001</v>
      </c>
      <c r="M405" s="131">
        <v>164.53903</v>
      </c>
      <c r="N405" s="131"/>
      <c r="O405" s="212"/>
      <c r="P405" s="63">
        <v>164.53903</v>
      </c>
      <c r="Q405" s="56"/>
      <c r="R405" s="64"/>
      <c r="S405" s="64"/>
      <c r="T405" s="9"/>
      <c r="U405" s="80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</row>
    <row r="406" spans="1:35" s="10" customFormat="1" ht="229.5" customHeight="1" x14ac:dyDescent="0.25">
      <c r="A406" s="176" t="s">
        <v>159</v>
      </c>
      <c r="B406" s="181" t="s">
        <v>164</v>
      </c>
      <c r="C406" s="161">
        <v>0.50800000000000001</v>
      </c>
      <c r="D406" s="161">
        <v>2022</v>
      </c>
      <c r="E406" s="161" t="s">
        <v>165</v>
      </c>
      <c r="F406" s="161" t="s">
        <v>166</v>
      </c>
      <c r="G406" s="161" t="s">
        <v>55</v>
      </c>
      <c r="H406" s="161" t="s">
        <v>55</v>
      </c>
      <c r="I406" s="171">
        <v>2022</v>
      </c>
      <c r="J406" s="131">
        <f t="shared" ref="J406" si="44">N406+M406+L406+K406</f>
        <v>62152.488000000005</v>
      </c>
      <c r="K406" s="131"/>
      <c r="L406" s="131">
        <f>L407</f>
        <v>52829.614800000003</v>
      </c>
      <c r="M406" s="131">
        <f>M407</f>
        <v>9322.8732</v>
      </c>
      <c r="N406" s="131"/>
      <c r="O406" s="193">
        <v>62152.488000000005</v>
      </c>
      <c r="P406" s="63"/>
      <c r="Q406" s="56"/>
      <c r="R406" s="64"/>
      <c r="S406" s="64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</row>
    <row r="407" spans="1:35" s="10" customFormat="1" ht="22.5" customHeight="1" x14ac:dyDescent="0.25">
      <c r="A407" s="176" t="s">
        <v>160</v>
      </c>
      <c r="B407" s="232" t="s">
        <v>70</v>
      </c>
      <c r="C407" s="233"/>
      <c r="D407" s="233"/>
      <c r="E407" s="233"/>
      <c r="F407" s="233"/>
      <c r="G407" s="233"/>
      <c r="H407" s="234"/>
      <c r="I407" s="171">
        <v>2022</v>
      </c>
      <c r="J407" s="131">
        <f t="shared" ref="J407:J411" si="45">N407+M407+L407+K407</f>
        <v>62152.488000000005</v>
      </c>
      <c r="K407" s="131"/>
      <c r="L407" s="131">
        <v>52829.614800000003</v>
      </c>
      <c r="M407" s="131">
        <v>9322.8732</v>
      </c>
      <c r="N407" s="131"/>
      <c r="O407" s="367">
        <v>25582.863000000001</v>
      </c>
      <c r="P407" s="63"/>
      <c r="Q407" s="56"/>
      <c r="R407" s="64"/>
      <c r="S407" s="64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</row>
    <row r="408" spans="1:35" s="10" customFormat="1" ht="131.25" customHeight="1" x14ac:dyDescent="0.25">
      <c r="A408" s="217" t="s">
        <v>167</v>
      </c>
      <c r="B408" s="223" t="s">
        <v>199</v>
      </c>
      <c r="C408" s="220">
        <v>0.94699999999999995</v>
      </c>
      <c r="D408" s="220" t="s">
        <v>255</v>
      </c>
      <c r="E408" s="220" t="s">
        <v>200</v>
      </c>
      <c r="F408" s="220" t="s">
        <v>247</v>
      </c>
      <c r="G408" s="220" t="s">
        <v>201</v>
      </c>
      <c r="H408" s="153" t="s">
        <v>201</v>
      </c>
      <c r="I408" s="171">
        <v>2023</v>
      </c>
      <c r="J408" s="131">
        <f t="shared" si="45"/>
        <v>49239.576359999999</v>
      </c>
      <c r="K408" s="131"/>
      <c r="L408" s="131">
        <f>L410</f>
        <v>48747.1806</v>
      </c>
      <c r="M408" s="131">
        <v>492.39576</v>
      </c>
      <c r="N408" s="131"/>
      <c r="O408" s="367"/>
      <c r="P408" s="84"/>
      <c r="Q408" s="85"/>
      <c r="R408" s="64"/>
      <c r="S408" s="64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</row>
    <row r="409" spans="1:35" s="10" customFormat="1" ht="135" customHeight="1" x14ac:dyDescent="0.25">
      <c r="A409" s="219"/>
      <c r="B409" s="225"/>
      <c r="C409" s="222"/>
      <c r="D409" s="222"/>
      <c r="E409" s="222"/>
      <c r="F409" s="222"/>
      <c r="G409" s="222"/>
      <c r="H409" s="170"/>
      <c r="I409" s="171">
        <v>2024</v>
      </c>
      <c r="J409" s="131">
        <f t="shared" si="45"/>
        <v>59693.347000000002</v>
      </c>
      <c r="K409" s="131"/>
      <c r="L409" s="131">
        <f>L411</f>
        <v>59096.413529999998</v>
      </c>
      <c r="M409" s="131">
        <f>M411</f>
        <v>596.93347000000006</v>
      </c>
      <c r="N409" s="131"/>
      <c r="O409" s="367"/>
      <c r="P409" s="63">
        <v>23420.146229999998</v>
      </c>
      <c r="Q409" s="63"/>
      <c r="R409" s="64"/>
      <c r="S409" s="64"/>
      <c r="T409" s="64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</row>
    <row r="410" spans="1:35" s="10" customFormat="1" ht="28.5" customHeight="1" x14ac:dyDescent="0.25">
      <c r="A410" s="217" t="s">
        <v>183</v>
      </c>
      <c r="B410" s="226" t="s">
        <v>70</v>
      </c>
      <c r="C410" s="227"/>
      <c r="D410" s="227"/>
      <c r="E410" s="227"/>
      <c r="F410" s="227"/>
      <c r="G410" s="227"/>
      <c r="H410" s="228"/>
      <c r="I410" s="171">
        <v>2023</v>
      </c>
      <c r="J410" s="131">
        <f t="shared" si="45"/>
        <v>49239.576359999999</v>
      </c>
      <c r="K410" s="131"/>
      <c r="L410" s="131">
        <v>48747.1806</v>
      </c>
      <c r="M410" s="131">
        <v>492.39576</v>
      </c>
      <c r="N410" s="131"/>
      <c r="O410" s="367"/>
      <c r="P410" s="73"/>
      <c r="Q410" s="56"/>
      <c r="R410" s="64"/>
      <c r="S410" s="64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</row>
    <row r="411" spans="1:35" s="10" customFormat="1" ht="28.5" customHeight="1" x14ac:dyDescent="0.25">
      <c r="A411" s="219"/>
      <c r="B411" s="229"/>
      <c r="C411" s="230"/>
      <c r="D411" s="230"/>
      <c r="E411" s="230"/>
      <c r="F411" s="230"/>
      <c r="G411" s="230"/>
      <c r="H411" s="231"/>
      <c r="I411" s="171">
        <v>2024</v>
      </c>
      <c r="J411" s="131">
        <f t="shared" si="45"/>
        <v>59693.347000000002</v>
      </c>
      <c r="K411" s="131"/>
      <c r="L411" s="131">
        <v>59096.413529999998</v>
      </c>
      <c r="M411" s="131">
        <v>596.93347000000006</v>
      </c>
      <c r="N411" s="131"/>
      <c r="O411" s="367"/>
      <c r="P411" s="63">
        <v>236.56713000000008</v>
      </c>
      <c r="Q411" s="56">
        <v>360.36633999999998</v>
      </c>
      <c r="R411" s="64"/>
      <c r="S411" s="64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</row>
    <row r="412" spans="1:35" s="10" customFormat="1" ht="28.5" customHeight="1" x14ac:dyDescent="0.25">
      <c r="A412" s="217"/>
      <c r="B412" s="232" t="s">
        <v>287</v>
      </c>
      <c r="C412" s="233"/>
      <c r="D412" s="233"/>
      <c r="E412" s="233"/>
      <c r="F412" s="233"/>
      <c r="G412" s="233"/>
      <c r="H412" s="234"/>
      <c r="I412" s="171">
        <v>2027</v>
      </c>
      <c r="J412" s="131">
        <f>M412+L412+K412</f>
        <v>198824.7</v>
      </c>
      <c r="K412" s="131"/>
      <c r="L412" s="131">
        <v>188883.5</v>
      </c>
      <c r="M412" s="131">
        <v>9941.2000000000007</v>
      </c>
      <c r="N412" s="131"/>
      <c r="O412" s="367"/>
      <c r="P412" s="63"/>
      <c r="Q412" s="56"/>
      <c r="R412" s="64"/>
      <c r="S412" s="64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</row>
    <row r="413" spans="1:35" s="10" customFormat="1" ht="28.5" customHeight="1" x14ac:dyDescent="0.25">
      <c r="A413" s="218"/>
      <c r="B413" s="232" t="s">
        <v>287</v>
      </c>
      <c r="C413" s="233"/>
      <c r="D413" s="233"/>
      <c r="E413" s="233"/>
      <c r="F413" s="233"/>
      <c r="G413" s="233"/>
      <c r="H413" s="234"/>
      <c r="I413" s="171">
        <v>2028</v>
      </c>
      <c r="J413" s="131">
        <f t="shared" ref="J413:J415" si="46">M413+L413+K413</f>
        <v>198824.7</v>
      </c>
      <c r="K413" s="131"/>
      <c r="L413" s="131">
        <v>188883.5</v>
      </c>
      <c r="M413" s="131">
        <v>9941.2000000000007</v>
      </c>
      <c r="N413" s="131"/>
      <c r="O413" s="367"/>
      <c r="P413" s="63"/>
      <c r="Q413" s="56"/>
      <c r="R413" s="64"/>
      <c r="S413" s="64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1:35" s="10" customFormat="1" ht="28.5" customHeight="1" x14ac:dyDescent="0.25">
      <c r="A414" s="218"/>
      <c r="B414" s="232" t="s">
        <v>287</v>
      </c>
      <c r="C414" s="233"/>
      <c r="D414" s="233"/>
      <c r="E414" s="233"/>
      <c r="F414" s="233"/>
      <c r="G414" s="233"/>
      <c r="H414" s="234"/>
      <c r="I414" s="171">
        <v>2029</v>
      </c>
      <c r="J414" s="131">
        <f t="shared" si="46"/>
        <v>198824.7</v>
      </c>
      <c r="K414" s="131"/>
      <c r="L414" s="131">
        <v>188883.5</v>
      </c>
      <c r="M414" s="131">
        <v>9941.2000000000007</v>
      </c>
      <c r="N414" s="131"/>
      <c r="O414" s="367"/>
      <c r="P414" s="63"/>
      <c r="Q414" s="56"/>
      <c r="R414" s="64"/>
      <c r="S414" s="64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</row>
    <row r="415" spans="1:35" s="10" customFormat="1" ht="28.5" customHeight="1" x14ac:dyDescent="0.25">
      <c r="A415" s="219"/>
      <c r="B415" s="232" t="s">
        <v>287</v>
      </c>
      <c r="C415" s="233"/>
      <c r="D415" s="233"/>
      <c r="E415" s="233"/>
      <c r="F415" s="233"/>
      <c r="G415" s="233"/>
      <c r="H415" s="234"/>
      <c r="I415" s="171">
        <v>2030</v>
      </c>
      <c r="J415" s="131">
        <f t="shared" si="46"/>
        <v>198824.7</v>
      </c>
      <c r="K415" s="131"/>
      <c r="L415" s="131">
        <v>188883.5</v>
      </c>
      <c r="M415" s="131">
        <v>9941.2000000000007</v>
      </c>
      <c r="N415" s="131"/>
      <c r="O415" s="367"/>
      <c r="P415" s="63"/>
      <c r="Q415" s="56"/>
      <c r="R415" s="64"/>
      <c r="S415" s="64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</row>
    <row r="416" spans="1:35" ht="23.25" customHeight="1" x14ac:dyDescent="0.25">
      <c r="A416" s="247"/>
      <c r="B416" s="247" t="s">
        <v>168</v>
      </c>
      <c r="C416" s="247"/>
      <c r="D416" s="241"/>
      <c r="E416" s="247"/>
      <c r="F416" s="241"/>
      <c r="G416" s="241"/>
      <c r="H416" s="241"/>
      <c r="I416" s="171">
        <v>2022</v>
      </c>
      <c r="J416" s="131">
        <f>M416+L416+K416</f>
        <v>9467828.7923099995</v>
      </c>
      <c r="K416" s="131">
        <f t="shared" ref="K416:M419" si="47">K17+K313</f>
        <v>3620253.9000000004</v>
      </c>
      <c r="L416" s="131">
        <f t="shared" si="47"/>
        <v>5811711.0237100003</v>
      </c>
      <c r="M416" s="131">
        <f t="shared" si="47"/>
        <v>35863.868599999994</v>
      </c>
      <c r="N416" s="131"/>
      <c r="O416" s="265"/>
      <c r="P416" s="56"/>
      <c r="Q416" s="56"/>
      <c r="R416" s="57"/>
      <c r="S416" s="57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 ht="19.5" customHeight="1" x14ac:dyDescent="0.25">
      <c r="A417" s="248"/>
      <c r="B417" s="248"/>
      <c r="C417" s="248"/>
      <c r="D417" s="242"/>
      <c r="E417" s="248"/>
      <c r="F417" s="242"/>
      <c r="G417" s="242"/>
      <c r="H417" s="242"/>
      <c r="I417" s="185">
        <v>2023</v>
      </c>
      <c r="J417" s="196">
        <f>M417+L417+K417</f>
        <v>5027284.6853384003</v>
      </c>
      <c r="K417" s="196">
        <f t="shared" si="47"/>
        <v>1601943.2000000002</v>
      </c>
      <c r="L417" s="196">
        <f t="shared" si="47"/>
        <v>3392460.6480780002</v>
      </c>
      <c r="M417" s="196">
        <f t="shared" si="47"/>
        <v>32880.837260399996</v>
      </c>
      <c r="N417" s="196"/>
      <c r="O417" s="323"/>
      <c r="P417" s="61"/>
      <c r="Q417" s="56"/>
      <c r="R417" s="57"/>
      <c r="S417" s="57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21.75" customHeight="1" x14ac:dyDescent="0.25">
      <c r="A418" s="248"/>
      <c r="B418" s="248"/>
      <c r="C418" s="248"/>
      <c r="D418" s="242"/>
      <c r="E418" s="248"/>
      <c r="F418" s="242"/>
      <c r="G418" s="242"/>
      <c r="H418" s="242"/>
      <c r="I418" s="185">
        <v>2024</v>
      </c>
      <c r="J418" s="196">
        <f>M418+L418+K418</f>
        <v>8306463.5640899995</v>
      </c>
      <c r="K418" s="196">
        <f t="shared" si="47"/>
        <v>1257505.3</v>
      </c>
      <c r="L418" s="196">
        <f t="shared" si="47"/>
        <v>7043089.8855099995</v>
      </c>
      <c r="M418" s="196">
        <f t="shared" si="47"/>
        <v>5868.3785800000005</v>
      </c>
      <c r="N418" s="196"/>
      <c r="O418" s="323"/>
      <c r="P418" s="61"/>
      <c r="Q418" s="56"/>
      <c r="R418" s="57"/>
      <c r="S418" s="57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 s="13" customFormat="1" ht="20.25" customHeight="1" x14ac:dyDescent="0.3">
      <c r="A419" s="248"/>
      <c r="B419" s="248"/>
      <c r="C419" s="248"/>
      <c r="D419" s="242"/>
      <c r="E419" s="248"/>
      <c r="F419" s="242"/>
      <c r="G419" s="242"/>
      <c r="H419" s="242"/>
      <c r="I419" s="185">
        <v>2025</v>
      </c>
      <c r="J419" s="196">
        <f>M419+L419+K419</f>
        <v>4987182.4689499997</v>
      </c>
      <c r="K419" s="196">
        <f t="shared" si="47"/>
        <v>857867.2</v>
      </c>
      <c r="L419" s="196">
        <f t="shared" si="47"/>
        <v>4114213.41922</v>
      </c>
      <c r="M419" s="196">
        <f t="shared" si="47"/>
        <v>15101.84973</v>
      </c>
      <c r="N419" s="196"/>
      <c r="O419" s="323"/>
      <c r="P419" s="65"/>
      <c r="Q419" s="65"/>
      <c r="R419" s="66"/>
      <c r="S419" s="66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</row>
    <row r="420" spans="1:35" s="13" customFormat="1" ht="20.25" customHeight="1" x14ac:dyDescent="0.3">
      <c r="A420" s="248"/>
      <c r="B420" s="248"/>
      <c r="C420" s="248"/>
      <c r="D420" s="242"/>
      <c r="E420" s="248"/>
      <c r="F420" s="242"/>
      <c r="G420" s="242"/>
      <c r="H420" s="242"/>
      <c r="I420" s="185">
        <v>2026</v>
      </c>
      <c r="J420" s="196">
        <f t="shared" ref="J420:J424" si="48">M420+L420+K420</f>
        <v>11045958.868181381</v>
      </c>
      <c r="K420" s="196">
        <f>K21</f>
        <v>3811717.4999999995</v>
      </c>
      <c r="L420" s="196">
        <f>L21+L317</f>
        <v>7219233.740441381</v>
      </c>
      <c r="M420" s="196">
        <f>M21+M317</f>
        <v>15007.627740000002</v>
      </c>
      <c r="N420" s="196"/>
      <c r="O420" s="323"/>
      <c r="P420" s="65"/>
      <c r="Q420" s="65"/>
      <c r="R420" s="66"/>
      <c r="S420" s="66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</row>
    <row r="421" spans="1:35" s="13" customFormat="1" ht="21.75" customHeight="1" x14ac:dyDescent="0.3">
      <c r="A421" s="248"/>
      <c r="B421" s="248"/>
      <c r="C421" s="248"/>
      <c r="D421" s="242"/>
      <c r="E421" s="248"/>
      <c r="F421" s="242"/>
      <c r="G421" s="242"/>
      <c r="H421" s="242"/>
      <c r="I421" s="185">
        <v>2027</v>
      </c>
      <c r="J421" s="196">
        <f t="shared" si="48"/>
        <v>1595391.7</v>
      </c>
      <c r="K421" s="196"/>
      <c r="L421" s="196">
        <f>L22+L318</f>
        <v>1585450.5</v>
      </c>
      <c r="M421" s="142">
        <f>M318</f>
        <v>9941.2000000000007</v>
      </c>
      <c r="N421" s="196"/>
      <c r="O421" s="323"/>
      <c r="P421" s="65"/>
      <c r="Q421" s="65"/>
      <c r="R421" s="66"/>
      <c r="S421" s="66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</row>
    <row r="422" spans="1:35" s="13" customFormat="1" ht="21.75" customHeight="1" x14ac:dyDescent="0.3">
      <c r="A422" s="248"/>
      <c r="B422" s="248"/>
      <c r="C422" s="248"/>
      <c r="D422" s="242"/>
      <c r="E422" s="248"/>
      <c r="F422" s="242"/>
      <c r="G422" s="242"/>
      <c r="H422" s="242"/>
      <c r="I422" s="185">
        <v>2028</v>
      </c>
      <c r="J422" s="196">
        <f t="shared" si="48"/>
        <v>898824.7</v>
      </c>
      <c r="K422" s="196"/>
      <c r="L422" s="196">
        <f>L23+L319</f>
        <v>888883.5</v>
      </c>
      <c r="M422" s="142">
        <f>M319</f>
        <v>9941.2000000000007</v>
      </c>
      <c r="N422" s="196"/>
      <c r="O422" s="323"/>
      <c r="P422" s="104"/>
      <c r="Q422" s="104"/>
      <c r="R422" s="66"/>
      <c r="S422" s="66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</row>
    <row r="423" spans="1:35" s="13" customFormat="1" ht="21.75" customHeight="1" x14ac:dyDescent="0.3">
      <c r="A423" s="248"/>
      <c r="B423" s="248"/>
      <c r="C423" s="248"/>
      <c r="D423" s="242"/>
      <c r="E423" s="248"/>
      <c r="F423" s="242"/>
      <c r="G423" s="242"/>
      <c r="H423" s="242"/>
      <c r="I423" s="185">
        <v>2029</v>
      </c>
      <c r="J423" s="196">
        <f t="shared" si="48"/>
        <v>898824.7</v>
      </c>
      <c r="K423" s="196"/>
      <c r="L423" s="196">
        <f>L24+L320</f>
        <v>888883.5</v>
      </c>
      <c r="M423" s="142">
        <f>M320</f>
        <v>9941.2000000000007</v>
      </c>
      <c r="N423" s="196"/>
      <c r="O423" s="323"/>
      <c r="P423" s="104"/>
      <c r="Q423" s="104"/>
      <c r="R423" s="66"/>
      <c r="S423" s="66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</row>
    <row r="424" spans="1:35" s="13" customFormat="1" ht="21.75" customHeight="1" x14ac:dyDescent="0.3">
      <c r="A424" s="249"/>
      <c r="B424" s="249"/>
      <c r="C424" s="249"/>
      <c r="D424" s="243"/>
      <c r="E424" s="249"/>
      <c r="F424" s="243"/>
      <c r="G424" s="243"/>
      <c r="H424" s="243"/>
      <c r="I424" s="185">
        <v>2030</v>
      </c>
      <c r="J424" s="196">
        <f t="shared" si="48"/>
        <v>898824.7</v>
      </c>
      <c r="K424" s="196"/>
      <c r="L424" s="196">
        <f>L25+L321</f>
        <v>888883.5</v>
      </c>
      <c r="M424" s="142">
        <f>M321</f>
        <v>9941.2000000000007</v>
      </c>
      <c r="N424" s="196"/>
      <c r="O424" s="266"/>
      <c r="P424" s="104"/>
      <c r="Q424" s="104"/>
      <c r="R424" s="66"/>
      <c r="S424" s="66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</row>
    <row r="425" spans="1:35" s="13" customFormat="1" ht="23.25" customHeight="1" x14ac:dyDescent="0.3">
      <c r="A425" s="167"/>
      <c r="B425" s="180"/>
      <c r="C425" s="195"/>
      <c r="D425" s="167"/>
      <c r="E425" s="167"/>
      <c r="F425" s="167"/>
      <c r="G425" s="141"/>
      <c r="H425" s="141"/>
      <c r="I425" s="137"/>
      <c r="J425" s="50"/>
      <c r="K425" s="50"/>
      <c r="L425" s="50"/>
      <c r="M425" s="50"/>
      <c r="N425" s="50"/>
      <c r="O425" s="194"/>
      <c r="P425" s="65"/>
      <c r="Q425" s="65"/>
      <c r="R425" s="66"/>
      <c r="S425" s="66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</row>
    <row r="426" spans="1:35" ht="21.75" customHeight="1" x14ac:dyDescent="0.25">
      <c r="A426" s="350" t="s">
        <v>344</v>
      </c>
      <c r="B426" s="352"/>
      <c r="C426" s="352"/>
      <c r="D426" s="352"/>
      <c r="E426" s="352"/>
      <c r="F426" s="352"/>
      <c r="G426" s="352"/>
      <c r="H426" s="352"/>
      <c r="I426" s="352"/>
      <c r="J426" s="352"/>
      <c r="K426" s="352"/>
      <c r="L426" s="352"/>
      <c r="M426" s="352"/>
      <c r="N426" s="352"/>
      <c r="O426" s="352"/>
      <c r="P426" s="21"/>
      <c r="Q426" s="21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:35" ht="33" customHeight="1" x14ac:dyDescent="0.25">
      <c r="A427" s="353" t="s">
        <v>179</v>
      </c>
      <c r="B427" s="354"/>
      <c r="C427" s="354"/>
      <c r="D427" s="354"/>
      <c r="E427" s="354"/>
      <c r="F427" s="354"/>
      <c r="G427" s="354"/>
      <c r="H427" s="354"/>
      <c r="I427" s="354"/>
      <c r="J427" s="354"/>
      <c r="K427" s="354"/>
      <c r="L427" s="354"/>
      <c r="M427" s="354"/>
      <c r="N427" s="354"/>
      <c r="O427" s="354"/>
      <c r="P427" s="21"/>
      <c r="Q427" s="21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:35" ht="23.25" customHeight="1" x14ac:dyDescent="0.3">
      <c r="A428" s="350" t="s">
        <v>180</v>
      </c>
      <c r="B428" s="351"/>
      <c r="C428" s="351"/>
      <c r="D428" s="351"/>
      <c r="E428" s="351"/>
      <c r="F428" s="351"/>
      <c r="G428" s="351"/>
      <c r="H428" s="351"/>
      <c r="I428" s="351"/>
      <c r="J428" s="351"/>
      <c r="K428" s="351"/>
      <c r="L428" s="351"/>
      <c r="M428" s="351"/>
      <c r="N428" s="351"/>
      <c r="O428" s="351"/>
      <c r="P428" s="21"/>
      <c r="Q428" s="21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:35" ht="16.5" customHeight="1" x14ac:dyDescent="0.25">
      <c r="A429" s="349"/>
      <c r="B429" s="349"/>
      <c r="C429" s="349"/>
      <c r="D429" s="349"/>
      <c r="E429" s="349"/>
      <c r="F429" s="349"/>
      <c r="G429" s="349"/>
      <c r="H429" s="349"/>
      <c r="I429" s="349"/>
      <c r="J429" s="349"/>
      <c r="K429" s="349"/>
      <c r="L429" s="349"/>
      <c r="M429" s="127"/>
      <c r="N429" s="127"/>
      <c r="O429" s="130"/>
      <c r="P429" s="21"/>
      <c r="Q429" s="21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:35" ht="23.25" customHeight="1" x14ac:dyDescent="0.25">
      <c r="A430" s="349"/>
      <c r="B430" s="349"/>
      <c r="C430" s="349"/>
      <c r="D430" s="349"/>
      <c r="E430" s="349"/>
      <c r="F430" s="349"/>
      <c r="G430" s="349"/>
      <c r="H430" s="349"/>
      <c r="I430" s="349"/>
      <c r="J430" s="127"/>
      <c r="K430" s="127"/>
      <c r="L430" s="160"/>
      <c r="M430" s="127"/>
      <c r="N430" s="127"/>
      <c r="O430" s="130"/>
      <c r="P430" s="21"/>
      <c r="Q430" s="260"/>
      <c r="R430" s="6"/>
      <c r="S430" s="6"/>
      <c r="T430" s="6"/>
      <c r="U430" s="6"/>
      <c r="V430" s="6"/>
      <c r="W430" s="6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:35" ht="47.25" customHeight="1" x14ac:dyDescent="0.25">
      <c r="A431" s="128"/>
      <c r="B431" s="199"/>
      <c r="C431" s="130"/>
      <c r="D431" s="127"/>
      <c r="E431" s="49"/>
      <c r="F431" s="127"/>
      <c r="G431" s="127"/>
      <c r="H431" s="127"/>
      <c r="I431" s="49"/>
      <c r="J431" s="127"/>
      <c r="K431" s="127"/>
      <c r="L431" s="54"/>
      <c r="M431" s="127"/>
      <c r="N431" s="127"/>
      <c r="O431" s="130"/>
      <c r="P431" s="21"/>
      <c r="Q431" s="260"/>
      <c r="R431" s="6"/>
      <c r="S431" s="6"/>
      <c r="T431" s="6"/>
      <c r="U431" s="6"/>
      <c r="V431" s="6"/>
      <c r="W431" s="6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:35" ht="62.25" customHeight="1" x14ac:dyDescent="0.25">
      <c r="A432" s="128"/>
      <c r="B432" s="199"/>
      <c r="C432" s="130"/>
      <c r="D432" s="127"/>
      <c r="E432" s="49"/>
      <c r="F432" s="127"/>
      <c r="G432" s="127"/>
      <c r="H432" s="127"/>
      <c r="I432" s="49"/>
      <c r="J432" s="127"/>
      <c r="K432" s="127"/>
      <c r="L432" s="54"/>
      <c r="M432" s="127"/>
      <c r="N432" s="127"/>
      <c r="O432" s="130"/>
      <c r="P432" s="21"/>
      <c r="Q432" s="92"/>
      <c r="R432" s="6"/>
      <c r="S432" s="6"/>
      <c r="T432" s="6"/>
      <c r="U432" s="6"/>
      <c r="V432" s="6"/>
      <c r="W432" s="6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:35" ht="57" customHeight="1" x14ac:dyDescent="0.25">
      <c r="A433" s="128"/>
      <c r="B433" s="199"/>
      <c r="C433" s="130"/>
      <c r="D433" s="127"/>
      <c r="E433" s="49"/>
      <c r="F433" s="127"/>
      <c r="G433" s="127"/>
      <c r="H433" s="127"/>
      <c r="I433" s="49"/>
      <c r="J433" s="127"/>
      <c r="K433" s="127"/>
      <c r="L433" s="54"/>
      <c r="M433" s="127"/>
      <c r="N433" s="127"/>
      <c r="O433" s="130"/>
      <c r="P433" s="21"/>
      <c r="Q433" s="92"/>
      <c r="R433" s="373"/>
      <c r="S433" s="373"/>
      <c r="T433" s="373"/>
      <c r="U433" s="373"/>
      <c r="V433" s="373"/>
      <c r="W433" s="37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:35" ht="87.75" customHeight="1" x14ac:dyDescent="0.25">
      <c r="A434" s="128"/>
      <c r="B434" s="140"/>
      <c r="C434" s="187"/>
      <c r="D434" s="133"/>
      <c r="E434" s="137"/>
      <c r="F434" s="133"/>
      <c r="G434" s="133"/>
      <c r="H434" s="133"/>
      <c r="I434" s="137"/>
      <c r="J434" s="133"/>
      <c r="K434" s="133"/>
      <c r="L434" s="54"/>
      <c r="M434" s="127"/>
      <c r="N434" s="127"/>
      <c r="O434" s="130"/>
      <c r="P434" s="21"/>
      <c r="Q434" s="92"/>
      <c r="R434" s="6"/>
      <c r="S434" s="6"/>
      <c r="T434" s="6"/>
      <c r="U434" s="6"/>
      <c r="V434" s="6"/>
      <c r="W434" s="6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:35" ht="18.75" x14ac:dyDescent="0.25">
      <c r="A435" s="128"/>
      <c r="B435" s="140"/>
      <c r="C435" s="187"/>
      <c r="D435" s="133"/>
      <c r="E435" s="137"/>
      <c r="F435" s="133"/>
      <c r="G435" s="133"/>
      <c r="H435" s="133"/>
      <c r="I435" s="137"/>
      <c r="J435" s="133"/>
      <c r="K435" s="133"/>
      <c r="L435" s="54"/>
      <c r="M435" s="127"/>
      <c r="N435" s="127"/>
      <c r="O435" s="130"/>
      <c r="P435" s="21"/>
      <c r="Q435" s="92"/>
      <c r="R435" s="6"/>
      <c r="S435" s="6"/>
      <c r="T435" s="6"/>
      <c r="U435" s="6"/>
      <c r="V435" s="6"/>
      <c r="W435" s="6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:35" ht="18.75" x14ac:dyDescent="0.25">
      <c r="A436" s="128"/>
      <c r="B436" s="140"/>
      <c r="C436" s="187"/>
      <c r="D436" s="133"/>
      <c r="E436" s="137"/>
      <c r="F436" s="133"/>
      <c r="G436" s="133"/>
      <c r="H436" s="133"/>
      <c r="I436" s="137"/>
      <c r="J436" s="133"/>
      <c r="K436" s="133"/>
      <c r="L436" s="54"/>
      <c r="M436" s="127"/>
      <c r="N436" s="127"/>
      <c r="O436" s="130"/>
      <c r="P436" s="21"/>
      <c r="Q436" s="92"/>
      <c r="R436" s="6"/>
      <c r="S436" s="6"/>
      <c r="T436" s="6"/>
      <c r="U436" s="6"/>
      <c r="V436" s="6"/>
      <c r="W436" s="6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:35" ht="18.75" x14ac:dyDescent="0.25">
      <c r="A437" s="128"/>
      <c r="B437" s="140"/>
      <c r="C437" s="187"/>
      <c r="D437" s="133"/>
      <c r="E437" s="137"/>
      <c r="F437" s="133"/>
      <c r="G437" s="133"/>
      <c r="H437" s="133"/>
      <c r="I437" s="137"/>
      <c r="J437" s="133"/>
      <c r="K437" s="133"/>
      <c r="L437" s="54"/>
      <c r="M437" s="127"/>
      <c r="N437" s="127"/>
      <c r="O437" s="130"/>
      <c r="P437" s="21"/>
      <c r="Q437" s="21"/>
      <c r="R437" s="6"/>
      <c r="S437" s="6"/>
      <c r="T437" s="6"/>
      <c r="U437" s="6"/>
      <c r="V437" s="6"/>
      <c r="W437" s="6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:35" ht="18.75" x14ac:dyDescent="0.25">
      <c r="A438" s="128"/>
      <c r="B438" s="140"/>
      <c r="C438" s="187"/>
      <c r="D438" s="133"/>
      <c r="E438" s="137"/>
      <c r="F438" s="133"/>
      <c r="G438" s="133"/>
      <c r="H438" s="133"/>
      <c r="I438" s="137"/>
      <c r="J438" s="133"/>
      <c r="K438" s="133"/>
      <c r="L438" s="54"/>
      <c r="M438" s="127"/>
      <c r="N438" s="127"/>
      <c r="O438" s="130"/>
      <c r="P438" s="21"/>
      <c r="Q438" s="21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:35" ht="18.75" x14ac:dyDescent="0.25">
      <c r="A439" s="128"/>
      <c r="B439" s="140"/>
      <c r="C439" s="187"/>
      <c r="D439" s="133"/>
      <c r="E439" s="137"/>
      <c r="F439" s="133"/>
      <c r="G439" s="133"/>
      <c r="H439" s="133"/>
      <c r="I439" s="137"/>
      <c r="J439" s="133"/>
      <c r="K439" s="133"/>
      <c r="L439" s="54"/>
      <c r="M439" s="127"/>
      <c r="N439" s="127"/>
      <c r="O439" s="130"/>
      <c r="P439" s="21"/>
      <c r="Q439" s="21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:35" ht="18.75" x14ac:dyDescent="0.25">
      <c r="A440" s="128"/>
      <c r="B440" s="140"/>
      <c r="C440" s="187"/>
      <c r="D440" s="133"/>
      <c r="E440" s="137"/>
      <c r="F440" s="133"/>
      <c r="G440" s="133"/>
      <c r="H440" s="133"/>
      <c r="I440" s="137"/>
      <c r="J440" s="133"/>
      <c r="K440" s="133"/>
      <c r="L440" s="54"/>
      <c r="M440" s="127"/>
      <c r="N440" s="127"/>
      <c r="O440" s="130"/>
      <c r="P440" s="21"/>
      <c r="Q440" s="21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:35" ht="18.75" x14ac:dyDescent="0.25">
      <c r="A441" s="128"/>
      <c r="B441" s="140"/>
      <c r="C441" s="187"/>
      <c r="D441" s="133"/>
      <c r="E441" s="137"/>
      <c r="F441" s="133"/>
      <c r="G441" s="133"/>
      <c r="H441" s="133"/>
      <c r="I441" s="137"/>
      <c r="J441" s="133"/>
      <c r="K441" s="133"/>
      <c r="L441" s="54"/>
      <c r="M441" s="127"/>
      <c r="N441" s="127"/>
      <c r="O441" s="130"/>
      <c r="P441" s="21"/>
      <c r="Q441" s="21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:35" ht="18.75" x14ac:dyDescent="0.25">
      <c r="A442" s="128"/>
      <c r="B442" s="140"/>
      <c r="C442" s="187"/>
      <c r="D442" s="133"/>
      <c r="E442" s="137"/>
      <c r="F442" s="133"/>
      <c r="G442" s="133"/>
      <c r="H442" s="133"/>
      <c r="I442" s="137"/>
      <c r="J442" s="133"/>
      <c r="K442" s="133"/>
      <c r="L442" s="54"/>
      <c r="M442" s="127"/>
      <c r="N442" s="127"/>
      <c r="O442" s="130"/>
      <c r="P442" s="94"/>
      <c r="Q442" s="21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:35" ht="18.75" x14ac:dyDescent="0.25">
      <c r="A443" s="128"/>
      <c r="B443" s="140"/>
      <c r="C443" s="187"/>
      <c r="D443" s="133"/>
      <c r="E443" s="137"/>
      <c r="F443" s="133"/>
      <c r="G443" s="133"/>
      <c r="H443" s="133"/>
      <c r="I443" s="137"/>
      <c r="J443" s="133"/>
      <c r="K443" s="133"/>
      <c r="L443" s="54"/>
      <c r="M443" s="127"/>
      <c r="N443" s="127"/>
      <c r="O443" s="130"/>
      <c r="P443" s="21"/>
      <c r="Q443" s="21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:35" ht="18.75" x14ac:dyDescent="0.25">
      <c r="A444" s="43"/>
      <c r="B444" s="162"/>
      <c r="C444" s="204"/>
      <c r="D444" s="93"/>
      <c r="E444" s="158"/>
      <c r="F444" s="93"/>
      <c r="G444" s="93"/>
      <c r="H444" s="93"/>
      <c r="I444" s="158"/>
      <c r="J444" s="93"/>
      <c r="K444" s="93"/>
      <c r="L444" s="39"/>
      <c r="M444" s="46"/>
      <c r="N444" s="46"/>
      <c r="O444" s="26"/>
      <c r="P444" s="21"/>
      <c r="Q444" s="21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:35" ht="18.75" x14ac:dyDescent="0.25">
      <c r="A445" s="43"/>
      <c r="B445" s="162"/>
      <c r="C445" s="204"/>
      <c r="D445" s="93"/>
      <c r="E445" s="158"/>
      <c r="F445" s="93"/>
      <c r="G445" s="93"/>
      <c r="H445" s="93"/>
      <c r="I445" s="158"/>
      <c r="J445" s="93"/>
      <c r="K445" s="93"/>
      <c r="L445" s="39"/>
      <c r="M445" s="46"/>
      <c r="N445" s="46"/>
      <c r="O445" s="26"/>
      <c r="P445" s="21"/>
      <c r="Q445" s="21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:35" ht="18.75" x14ac:dyDescent="0.25">
      <c r="A446" s="43"/>
      <c r="B446" s="162"/>
      <c r="C446" s="204"/>
      <c r="D446" s="93"/>
      <c r="E446" s="158"/>
      <c r="F446" s="93"/>
      <c r="G446" s="93"/>
      <c r="H446" s="93"/>
      <c r="I446" s="158"/>
      <c r="J446" s="93"/>
      <c r="K446" s="93"/>
      <c r="L446" s="39"/>
      <c r="M446" s="46"/>
      <c r="N446" s="46"/>
      <c r="O446" s="26"/>
      <c r="P446" s="21"/>
      <c r="Q446" s="21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:35" ht="18.75" x14ac:dyDescent="0.25">
      <c r="A447" s="43"/>
      <c r="B447" s="162"/>
      <c r="C447" s="204"/>
      <c r="D447" s="93"/>
      <c r="E447" s="158"/>
      <c r="F447" s="93"/>
      <c r="G447" s="93"/>
      <c r="H447" s="93"/>
      <c r="I447" s="158"/>
      <c r="J447" s="93"/>
      <c r="K447" s="93"/>
      <c r="L447" s="39"/>
      <c r="M447" s="46"/>
      <c r="N447" s="46"/>
      <c r="O447" s="26"/>
      <c r="P447" s="21"/>
      <c r="Q447" s="21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:35" ht="18.75" x14ac:dyDescent="0.25">
      <c r="A448" s="43"/>
      <c r="B448" s="162"/>
      <c r="C448" s="204"/>
      <c r="D448" s="93"/>
      <c r="E448" s="158"/>
      <c r="F448" s="93"/>
      <c r="G448" s="93"/>
      <c r="H448" s="93"/>
      <c r="I448" s="158"/>
      <c r="J448" s="93"/>
      <c r="K448" s="93"/>
      <c r="L448" s="39"/>
      <c r="M448" s="46"/>
      <c r="N448" s="46"/>
      <c r="O448" s="26"/>
      <c r="P448" s="21"/>
      <c r="Q448" s="21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:35" ht="18.75" x14ac:dyDescent="0.25">
      <c r="A449" s="43"/>
      <c r="B449" s="162"/>
      <c r="C449" s="204"/>
      <c r="D449" s="93"/>
      <c r="E449" s="158"/>
      <c r="F449" s="93"/>
      <c r="G449" s="93"/>
      <c r="H449" s="93"/>
      <c r="I449" s="158"/>
      <c r="J449" s="93"/>
      <c r="K449" s="93"/>
      <c r="L449" s="39"/>
      <c r="M449" s="46"/>
      <c r="N449" s="46"/>
      <c r="O449" s="26"/>
      <c r="P449" s="21"/>
      <c r="Q449" s="21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:35" ht="18.75" x14ac:dyDescent="0.25">
      <c r="A450" s="43"/>
      <c r="B450" s="162"/>
      <c r="C450" s="204"/>
      <c r="D450" s="93"/>
      <c r="E450" s="158"/>
      <c r="F450" s="93"/>
      <c r="G450" s="93"/>
      <c r="H450" s="93"/>
      <c r="I450" s="158"/>
      <c r="J450" s="93"/>
      <c r="K450" s="93"/>
      <c r="L450" s="39"/>
      <c r="M450" s="46"/>
      <c r="N450" s="46"/>
      <c r="O450" s="26"/>
      <c r="P450" s="21"/>
      <c r="Q450" s="21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:35" ht="18.75" x14ac:dyDescent="0.25">
      <c r="A451" s="43"/>
      <c r="B451" s="162"/>
      <c r="C451" s="204"/>
      <c r="D451" s="93"/>
      <c r="E451" s="158"/>
      <c r="F451" s="93"/>
      <c r="G451" s="93"/>
      <c r="H451" s="93"/>
      <c r="I451" s="158"/>
      <c r="J451" s="93"/>
      <c r="K451" s="93"/>
      <c r="L451" s="39"/>
      <c r="M451" s="46"/>
      <c r="N451" s="46"/>
      <c r="O451" s="26"/>
      <c r="P451" s="21"/>
      <c r="Q451" s="21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:35" ht="18.75" x14ac:dyDescent="0.25">
      <c r="A452" s="43"/>
      <c r="B452" s="162"/>
      <c r="C452" s="204"/>
      <c r="D452" s="93"/>
      <c r="E452" s="158"/>
      <c r="F452" s="93"/>
      <c r="G452" s="93"/>
      <c r="H452" s="93"/>
      <c r="I452" s="158"/>
      <c r="J452" s="93"/>
      <c r="K452" s="93"/>
      <c r="L452" s="39"/>
      <c r="M452" s="46"/>
      <c r="N452" s="46"/>
      <c r="O452" s="26"/>
      <c r="P452" s="21"/>
      <c r="Q452" s="21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:35" ht="18.75" x14ac:dyDescent="0.25">
      <c r="A453" s="43"/>
      <c r="B453" s="162"/>
      <c r="C453" s="204"/>
      <c r="D453" s="93"/>
      <c r="E453" s="158"/>
      <c r="F453" s="93"/>
      <c r="G453" s="93"/>
      <c r="H453" s="93"/>
      <c r="I453" s="158"/>
      <c r="J453" s="93"/>
      <c r="K453" s="93"/>
      <c r="L453" s="39"/>
      <c r="M453" s="46"/>
      <c r="N453" s="46"/>
      <c r="O453" s="26"/>
      <c r="P453" s="21"/>
      <c r="Q453" s="21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:35" ht="18.75" x14ac:dyDescent="0.25">
      <c r="A454" s="43"/>
      <c r="B454" s="42"/>
      <c r="C454" s="26"/>
      <c r="D454" s="46"/>
      <c r="E454" s="25"/>
      <c r="F454" s="93"/>
      <c r="G454" s="93"/>
      <c r="H454" s="93"/>
      <c r="I454" s="158"/>
      <c r="J454" s="93"/>
      <c r="K454" s="93"/>
      <c r="L454" s="39"/>
      <c r="M454" s="46"/>
      <c r="N454" s="46"/>
      <c r="O454" s="26"/>
      <c r="P454" s="21"/>
      <c r="Q454" s="21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:35" ht="18.75" x14ac:dyDescent="0.25">
      <c r="A455" s="43"/>
      <c r="B455" s="42"/>
      <c r="C455" s="26"/>
      <c r="D455" s="46"/>
      <c r="E455" s="25"/>
      <c r="F455" s="46"/>
      <c r="G455" s="46"/>
      <c r="H455" s="46"/>
      <c r="I455" s="25"/>
      <c r="J455" s="46"/>
      <c r="K455" s="46"/>
      <c r="L455" s="39"/>
      <c r="M455" s="46"/>
      <c r="N455" s="46"/>
      <c r="O455" s="26"/>
      <c r="P455" s="21"/>
      <c r="Q455" s="21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:35" ht="18.75" x14ac:dyDescent="0.25">
      <c r="A456" s="43"/>
      <c r="B456" s="42"/>
      <c r="C456" s="26"/>
      <c r="D456" s="46"/>
      <c r="E456" s="25"/>
      <c r="F456" s="46"/>
      <c r="G456" s="46"/>
      <c r="H456" s="46"/>
      <c r="I456" s="25"/>
      <c r="J456" s="46"/>
      <c r="K456" s="46"/>
      <c r="L456" s="39"/>
      <c r="M456" s="46"/>
      <c r="N456" s="46"/>
      <c r="O456" s="26"/>
      <c r="P456" s="21"/>
      <c r="Q456" s="21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:35" ht="18.75" x14ac:dyDescent="0.25">
      <c r="A457" s="43"/>
      <c r="B457" s="42"/>
      <c r="C457" s="26"/>
      <c r="D457" s="46"/>
      <c r="E457" s="25"/>
      <c r="F457" s="46"/>
      <c r="G457" s="46"/>
      <c r="H457" s="46"/>
      <c r="I457" s="25"/>
      <c r="J457" s="46"/>
      <c r="K457" s="46"/>
      <c r="L457" s="39"/>
      <c r="M457" s="46"/>
      <c r="N457" s="46"/>
      <c r="O457" s="26"/>
      <c r="P457" s="21"/>
      <c r="Q457" s="21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:35" ht="18.75" x14ac:dyDescent="0.25">
      <c r="A458" s="43"/>
      <c r="B458" s="42"/>
      <c r="C458" s="26"/>
      <c r="D458" s="46"/>
      <c r="E458" s="25"/>
      <c r="F458" s="46"/>
      <c r="G458" s="46"/>
      <c r="H458" s="46"/>
      <c r="I458" s="25"/>
      <c r="J458" s="46"/>
      <c r="K458" s="46"/>
      <c r="L458" s="39"/>
      <c r="M458" s="46"/>
      <c r="N458" s="46"/>
      <c r="O458" s="26"/>
      <c r="P458" s="21"/>
      <c r="Q458" s="21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:35" ht="18.75" x14ac:dyDescent="0.25">
      <c r="A459" s="43"/>
      <c r="B459" s="42"/>
      <c r="C459" s="26"/>
      <c r="D459" s="46"/>
      <c r="E459" s="25"/>
      <c r="F459" s="46"/>
      <c r="G459" s="46"/>
      <c r="H459" s="46"/>
      <c r="I459" s="25"/>
      <c r="J459" s="46"/>
      <c r="K459" s="46"/>
      <c r="L459" s="39"/>
      <c r="M459" s="46"/>
      <c r="N459" s="46"/>
      <c r="O459" s="26"/>
      <c r="P459" s="21"/>
      <c r="Q459" s="21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:35" ht="18.75" x14ac:dyDescent="0.25">
      <c r="A460" s="43"/>
      <c r="B460" s="42"/>
      <c r="C460" s="26"/>
      <c r="D460" s="46"/>
      <c r="E460" s="25"/>
      <c r="F460" s="46"/>
      <c r="G460" s="46"/>
      <c r="H460" s="46"/>
      <c r="I460" s="25"/>
      <c r="J460" s="46"/>
      <c r="K460" s="46"/>
      <c r="L460" s="39"/>
      <c r="M460" s="46"/>
      <c r="N460" s="46"/>
      <c r="O460" s="26"/>
      <c r="P460" s="21"/>
      <c r="Q460" s="21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:35" ht="18.75" x14ac:dyDescent="0.25">
      <c r="A461" s="43"/>
      <c r="B461" s="42"/>
      <c r="C461" s="26"/>
      <c r="D461" s="46"/>
      <c r="E461" s="25"/>
      <c r="F461" s="46"/>
      <c r="G461" s="46"/>
      <c r="H461" s="46"/>
      <c r="I461" s="25"/>
      <c r="J461" s="46"/>
      <c r="K461" s="46"/>
      <c r="L461" s="39"/>
      <c r="M461" s="46"/>
      <c r="N461" s="46"/>
      <c r="O461" s="26"/>
      <c r="P461" s="21"/>
      <c r="Q461" s="21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:35" ht="18.75" x14ac:dyDescent="0.25">
      <c r="A462" s="43"/>
      <c r="B462" s="42"/>
      <c r="C462" s="26"/>
      <c r="D462" s="46"/>
      <c r="E462" s="25"/>
      <c r="F462" s="46"/>
      <c r="G462" s="46"/>
      <c r="H462" s="46"/>
      <c r="I462" s="25"/>
      <c r="J462" s="46"/>
      <c r="K462" s="46"/>
      <c r="L462" s="39"/>
      <c r="M462" s="46"/>
      <c r="N462" s="46"/>
      <c r="O462" s="26"/>
      <c r="P462" s="21"/>
      <c r="Q462" s="21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:35" ht="18.75" x14ac:dyDescent="0.25">
      <c r="A463" s="43"/>
      <c r="B463" s="42"/>
      <c r="C463" s="26"/>
      <c r="D463" s="46"/>
      <c r="E463" s="25"/>
      <c r="F463" s="46"/>
      <c r="G463" s="46"/>
      <c r="H463" s="46"/>
      <c r="I463" s="25"/>
      <c r="J463" s="46"/>
      <c r="K463" s="46"/>
      <c r="L463" s="39"/>
      <c r="M463" s="46"/>
      <c r="N463" s="46"/>
      <c r="O463" s="26"/>
      <c r="P463" s="21"/>
      <c r="Q463" s="21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:35" ht="18.75" x14ac:dyDescent="0.25">
      <c r="A464" s="43"/>
      <c r="B464" s="42"/>
      <c r="C464" s="26"/>
      <c r="D464" s="46"/>
      <c r="E464" s="25"/>
      <c r="F464" s="46"/>
      <c r="G464" s="46"/>
      <c r="H464" s="46"/>
      <c r="I464" s="25"/>
      <c r="J464" s="46"/>
      <c r="K464" s="46"/>
      <c r="L464" s="39"/>
      <c r="M464" s="46"/>
      <c r="N464" s="46"/>
      <c r="O464" s="26"/>
      <c r="P464" s="21"/>
      <c r="Q464" s="21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:35" ht="18.75" x14ac:dyDescent="0.25">
      <c r="A465" s="43"/>
      <c r="B465" s="42"/>
      <c r="C465" s="26"/>
      <c r="D465" s="46"/>
      <c r="E465" s="25"/>
      <c r="F465" s="46"/>
      <c r="G465" s="46"/>
      <c r="H465" s="46"/>
      <c r="I465" s="25"/>
      <c r="J465" s="46"/>
      <c r="K465" s="46"/>
      <c r="L465" s="39"/>
      <c r="M465" s="46"/>
      <c r="N465" s="46"/>
      <c r="O465" s="26"/>
      <c r="P465" s="21"/>
      <c r="Q465" s="21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:35" ht="18.75" x14ac:dyDescent="0.25">
      <c r="A466" s="43"/>
      <c r="B466" s="42"/>
      <c r="C466" s="26"/>
      <c r="D466" s="46"/>
      <c r="E466" s="25"/>
      <c r="F466" s="46"/>
      <c r="G466" s="46"/>
      <c r="H466" s="46"/>
      <c r="I466" s="25"/>
      <c r="J466" s="46"/>
      <c r="K466" s="46"/>
      <c r="L466" s="39"/>
      <c r="M466" s="46"/>
      <c r="N466" s="46"/>
      <c r="O466" s="26"/>
      <c r="P466" s="21"/>
      <c r="Q466" s="21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:35" ht="18.75" x14ac:dyDescent="0.25">
      <c r="A467" s="43"/>
      <c r="B467" s="42"/>
      <c r="C467" s="26"/>
      <c r="D467" s="46"/>
      <c r="E467" s="25"/>
      <c r="F467" s="46"/>
      <c r="G467" s="46"/>
      <c r="H467" s="46"/>
      <c r="I467" s="25"/>
      <c r="J467" s="46"/>
      <c r="K467" s="46"/>
      <c r="L467" s="39"/>
      <c r="M467" s="46"/>
      <c r="N467" s="46"/>
      <c r="O467" s="26"/>
      <c r="P467" s="21"/>
      <c r="Q467" s="21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:35" ht="18.75" x14ac:dyDescent="0.25">
      <c r="A468" s="43"/>
      <c r="B468" s="42"/>
      <c r="C468" s="26"/>
      <c r="D468" s="46"/>
      <c r="E468" s="25"/>
      <c r="F468" s="46"/>
      <c r="G468" s="46"/>
      <c r="H468" s="46"/>
      <c r="I468" s="25"/>
      <c r="J468" s="46"/>
      <c r="K468" s="46"/>
      <c r="L468" s="39"/>
      <c r="M468" s="46"/>
      <c r="N468" s="46"/>
      <c r="O468" s="26"/>
      <c r="P468" s="21"/>
      <c r="Q468" s="21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:35" ht="18.75" x14ac:dyDescent="0.25">
      <c r="A469" s="43"/>
      <c r="B469" s="42"/>
      <c r="C469" s="26"/>
      <c r="D469" s="46"/>
      <c r="E469" s="25"/>
      <c r="F469" s="46"/>
      <c r="G469" s="46"/>
      <c r="H469" s="46"/>
      <c r="I469" s="25"/>
      <c r="J469" s="46"/>
      <c r="K469" s="46"/>
      <c r="L469" s="39"/>
      <c r="M469" s="46"/>
      <c r="N469" s="46"/>
      <c r="O469" s="26"/>
      <c r="P469" s="21"/>
      <c r="Q469" s="21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:35" ht="18.75" x14ac:dyDescent="0.25">
      <c r="A470" s="43"/>
      <c r="B470" s="42"/>
      <c r="C470" s="26"/>
      <c r="D470" s="46"/>
      <c r="E470" s="25"/>
      <c r="F470" s="46"/>
      <c r="G470" s="46"/>
      <c r="H470" s="46"/>
      <c r="I470" s="25"/>
      <c r="J470" s="46"/>
      <c r="K470" s="46"/>
      <c r="L470" s="39"/>
      <c r="M470" s="46"/>
      <c r="N470" s="46"/>
      <c r="O470" s="26"/>
      <c r="P470" s="21"/>
      <c r="Q470" s="21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:35" ht="18.75" x14ac:dyDescent="0.25">
      <c r="A471" s="43"/>
      <c r="B471" s="42"/>
      <c r="C471" s="26"/>
      <c r="D471" s="46"/>
      <c r="E471" s="25"/>
      <c r="F471" s="46"/>
      <c r="G471" s="46"/>
      <c r="H471" s="46"/>
      <c r="I471" s="25"/>
      <c r="J471" s="46"/>
      <c r="K471" s="46"/>
      <c r="L471" s="39"/>
      <c r="M471" s="46"/>
      <c r="N471" s="46"/>
      <c r="O471" s="26"/>
      <c r="P471" s="21"/>
      <c r="Q471" s="21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:35" ht="18.75" x14ac:dyDescent="0.25">
      <c r="A472" s="43"/>
      <c r="B472" s="42"/>
      <c r="C472" s="26"/>
      <c r="D472" s="46"/>
      <c r="E472" s="25"/>
      <c r="F472" s="46"/>
      <c r="G472" s="46"/>
      <c r="H472" s="46"/>
      <c r="I472" s="25"/>
      <c r="J472" s="46"/>
      <c r="K472" s="46"/>
      <c r="L472" s="39"/>
      <c r="M472" s="46"/>
      <c r="N472" s="46"/>
      <c r="O472" s="26"/>
      <c r="P472" s="21"/>
      <c r="Q472" s="21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:35" ht="18.75" x14ac:dyDescent="0.25">
      <c r="A473" s="43"/>
      <c r="B473" s="42"/>
      <c r="C473" s="26"/>
      <c r="D473" s="46"/>
      <c r="E473" s="25"/>
      <c r="F473" s="46"/>
      <c r="G473" s="46"/>
      <c r="H473" s="46"/>
      <c r="I473" s="25"/>
      <c r="J473" s="46"/>
      <c r="K473" s="46"/>
      <c r="L473" s="39"/>
      <c r="M473" s="46"/>
      <c r="N473" s="46"/>
      <c r="O473" s="26"/>
      <c r="P473" s="21"/>
      <c r="Q473" s="21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:35" ht="18.75" x14ac:dyDescent="0.25">
      <c r="A474" s="43"/>
      <c r="B474" s="42"/>
      <c r="C474" s="26"/>
      <c r="D474" s="46"/>
      <c r="E474" s="25"/>
      <c r="F474" s="46"/>
      <c r="G474" s="46"/>
      <c r="H474" s="46"/>
      <c r="I474" s="25"/>
      <c r="J474" s="46"/>
      <c r="K474" s="46"/>
      <c r="L474" s="39"/>
      <c r="M474" s="46"/>
      <c r="N474" s="46"/>
      <c r="O474" s="26"/>
      <c r="P474" s="21"/>
      <c r="Q474" s="21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:35" ht="18.75" x14ac:dyDescent="0.25">
      <c r="A475" s="43"/>
      <c r="B475" s="42"/>
      <c r="C475" s="26"/>
      <c r="D475" s="46"/>
      <c r="E475" s="25"/>
      <c r="F475" s="46"/>
      <c r="G475" s="46"/>
      <c r="H475" s="46"/>
      <c r="I475" s="25"/>
      <c r="J475" s="46"/>
      <c r="K475" s="46"/>
      <c r="L475" s="39"/>
      <c r="M475" s="46"/>
      <c r="N475" s="46"/>
      <c r="O475" s="26"/>
      <c r="P475" s="21"/>
      <c r="Q475" s="21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:35" ht="18.75" x14ac:dyDescent="0.25">
      <c r="A476" s="43"/>
      <c r="B476" s="42"/>
      <c r="C476" s="26"/>
      <c r="D476" s="46"/>
      <c r="E476" s="25"/>
      <c r="F476" s="46"/>
      <c r="G476" s="46"/>
      <c r="H476" s="46"/>
      <c r="I476" s="25"/>
      <c r="J476" s="46"/>
      <c r="K476" s="46"/>
      <c r="L476" s="39"/>
      <c r="M476" s="46"/>
      <c r="N476" s="46"/>
      <c r="O476" s="26"/>
      <c r="P476" s="21"/>
      <c r="Q476" s="21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:35" ht="18.75" x14ac:dyDescent="0.25">
      <c r="A477" s="43"/>
      <c r="B477" s="42"/>
      <c r="C477" s="26"/>
      <c r="D477" s="46"/>
      <c r="E477" s="25"/>
      <c r="F477" s="46"/>
      <c r="G477" s="46"/>
      <c r="H477" s="46"/>
      <c r="I477" s="25"/>
      <c r="J477" s="46"/>
      <c r="K477" s="46"/>
      <c r="L477" s="39"/>
      <c r="M477" s="46"/>
      <c r="N477" s="46"/>
      <c r="O477" s="26"/>
      <c r="P477" s="21"/>
      <c r="Q477" s="21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:35" ht="18.75" x14ac:dyDescent="0.25">
      <c r="A478" s="43"/>
      <c r="B478" s="42"/>
      <c r="C478" s="26"/>
      <c r="D478" s="46"/>
      <c r="E478" s="25"/>
      <c r="F478" s="46"/>
      <c r="G478" s="46"/>
      <c r="H478" s="46"/>
      <c r="I478" s="25"/>
      <c r="J478" s="46"/>
      <c r="K478" s="46"/>
      <c r="L478" s="39"/>
      <c r="M478" s="46"/>
      <c r="N478" s="46"/>
      <c r="O478" s="26"/>
      <c r="P478" s="21"/>
      <c r="Q478" s="21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:35" ht="18.75" x14ac:dyDescent="0.25">
      <c r="A479" s="43"/>
      <c r="B479" s="42"/>
      <c r="C479" s="26"/>
      <c r="D479" s="46"/>
      <c r="E479" s="25"/>
      <c r="F479" s="46"/>
      <c r="G479" s="46"/>
      <c r="H479" s="46"/>
      <c r="I479" s="25"/>
      <c r="J479" s="46"/>
      <c r="K479" s="46"/>
      <c r="L479" s="39"/>
      <c r="M479" s="46"/>
      <c r="N479" s="46"/>
      <c r="O479" s="26"/>
      <c r="P479" s="21"/>
      <c r="Q479" s="21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:35" ht="18.75" x14ac:dyDescent="0.25">
      <c r="A480" s="43"/>
      <c r="B480" s="42"/>
      <c r="C480" s="26"/>
      <c r="D480" s="46"/>
      <c r="E480" s="25"/>
      <c r="F480" s="46"/>
      <c r="G480" s="46"/>
      <c r="H480" s="46"/>
      <c r="I480" s="25"/>
      <c r="J480" s="46"/>
      <c r="K480" s="46"/>
      <c r="L480" s="39"/>
      <c r="M480" s="46"/>
      <c r="N480" s="46"/>
      <c r="O480" s="26"/>
      <c r="P480" s="21"/>
      <c r="Q480" s="21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:35" ht="18.75" x14ac:dyDescent="0.25">
      <c r="A481" s="43"/>
      <c r="B481" s="42"/>
      <c r="C481" s="26"/>
      <c r="D481" s="46"/>
      <c r="E481" s="25"/>
      <c r="F481" s="46"/>
      <c r="G481" s="46"/>
      <c r="H481" s="46"/>
      <c r="I481" s="25"/>
      <c r="J481" s="46"/>
      <c r="K481" s="46"/>
      <c r="L481" s="39"/>
      <c r="M481" s="46"/>
      <c r="N481" s="46"/>
      <c r="O481" s="26"/>
      <c r="P481" s="21"/>
      <c r="Q481" s="21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:35" ht="18.75" x14ac:dyDescent="0.25">
      <c r="A482" s="43"/>
      <c r="B482" s="42"/>
      <c r="C482" s="26"/>
      <c r="D482" s="46"/>
      <c r="E482" s="25"/>
      <c r="F482" s="46"/>
      <c r="G482" s="46"/>
      <c r="H482" s="46"/>
      <c r="I482" s="25"/>
      <c r="J482" s="46"/>
      <c r="K482" s="46"/>
      <c r="L482" s="39"/>
      <c r="M482" s="46"/>
      <c r="N482" s="46"/>
      <c r="O482" s="26"/>
      <c r="P482" s="21"/>
      <c r="Q482" s="21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:35" ht="18.75" x14ac:dyDescent="0.25">
      <c r="A483" s="43"/>
      <c r="B483" s="42"/>
      <c r="C483" s="26"/>
      <c r="D483" s="46"/>
      <c r="E483" s="25"/>
      <c r="F483" s="46"/>
      <c r="G483" s="46"/>
      <c r="H483" s="46"/>
      <c r="I483" s="25"/>
      <c r="J483" s="46"/>
      <c r="K483" s="46"/>
      <c r="L483" s="39"/>
      <c r="M483" s="46"/>
      <c r="N483" s="46"/>
      <c r="O483" s="26"/>
      <c r="P483" s="21"/>
      <c r="Q483" s="21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:35" ht="18.75" x14ac:dyDescent="0.25">
      <c r="A484" s="43"/>
      <c r="B484" s="42"/>
      <c r="C484" s="26"/>
      <c r="D484" s="46"/>
      <c r="E484" s="25"/>
      <c r="F484" s="46"/>
      <c r="G484" s="46"/>
      <c r="H484" s="46"/>
      <c r="I484" s="25"/>
      <c r="J484" s="46"/>
      <c r="K484" s="46"/>
      <c r="L484" s="39"/>
      <c r="M484" s="46"/>
      <c r="N484" s="46"/>
      <c r="O484" s="26"/>
      <c r="P484" s="21"/>
      <c r="Q484" s="21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:35" ht="18.75" x14ac:dyDescent="0.25">
      <c r="A485" s="43"/>
      <c r="B485" s="42"/>
      <c r="C485" s="26"/>
      <c r="D485" s="46"/>
      <c r="E485" s="25"/>
      <c r="F485" s="46"/>
      <c r="G485" s="46"/>
      <c r="H485" s="46"/>
      <c r="I485" s="25"/>
      <c r="J485" s="46"/>
      <c r="K485" s="46"/>
      <c r="L485" s="39"/>
      <c r="M485" s="46"/>
      <c r="N485" s="46"/>
      <c r="O485" s="26"/>
      <c r="P485" s="21"/>
      <c r="Q485" s="21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:35" ht="18.75" x14ac:dyDescent="0.25">
      <c r="A486" s="43"/>
      <c r="B486" s="42"/>
      <c r="C486" s="26"/>
      <c r="D486" s="46"/>
      <c r="E486" s="25"/>
      <c r="F486" s="46"/>
      <c r="G486" s="46"/>
      <c r="H486" s="46"/>
      <c r="I486" s="25"/>
      <c r="J486" s="46"/>
      <c r="K486" s="46"/>
      <c r="L486" s="39"/>
      <c r="M486" s="46"/>
      <c r="N486" s="46"/>
      <c r="O486" s="26"/>
      <c r="P486" s="21"/>
      <c r="Q486" s="21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:35" ht="18.75" x14ac:dyDescent="0.25">
      <c r="A487" s="43"/>
      <c r="B487" s="42"/>
      <c r="C487" s="26"/>
      <c r="D487" s="46"/>
      <c r="E487" s="25"/>
      <c r="F487" s="46"/>
      <c r="G487" s="46"/>
      <c r="H487" s="46"/>
      <c r="I487" s="25"/>
      <c r="J487" s="46"/>
      <c r="K487" s="46"/>
      <c r="L487" s="39"/>
      <c r="M487" s="46"/>
      <c r="N487" s="46"/>
      <c r="O487" s="26"/>
      <c r="P487" s="21"/>
      <c r="Q487" s="21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:35" ht="18.75" x14ac:dyDescent="0.25">
      <c r="A488" s="43"/>
      <c r="B488" s="42"/>
      <c r="C488" s="26"/>
      <c r="D488" s="46"/>
      <c r="E488" s="25"/>
      <c r="F488" s="46"/>
      <c r="G488" s="46"/>
      <c r="H488" s="46"/>
      <c r="I488" s="25"/>
      <c r="J488" s="46"/>
      <c r="K488" s="46"/>
      <c r="L488" s="39"/>
      <c r="M488" s="46"/>
      <c r="N488" s="46"/>
      <c r="O488" s="26"/>
      <c r="P488" s="21"/>
      <c r="Q488" s="21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:35" ht="18.75" x14ac:dyDescent="0.25">
      <c r="A489" s="43"/>
      <c r="B489" s="42"/>
      <c r="C489" s="26"/>
      <c r="D489" s="46"/>
      <c r="E489" s="25"/>
      <c r="F489" s="46"/>
      <c r="G489" s="46"/>
      <c r="H489" s="46"/>
      <c r="I489" s="25"/>
      <c r="J489" s="46"/>
      <c r="K489" s="46"/>
      <c r="L489" s="39"/>
      <c r="M489" s="46"/>
      <c r="N489" s="46"/>
      <c r="O489" s="26"/>
      <c r="P489" s="21"/>
      <c r="Q489" s="21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:35" ht="18.75" x14ac:dyDescent="0.25">
      <c r="A490" s="43"/>
      <c r="B490" s="42"/>
      <c r="C490" s="26"/>
      <c r="D490" s="46"/>
      <c r="E490" s="25"/>
      <c r="F490" s="46"/>
      <c r="G490" s="46"/>
      <c r="H490" s="46"/>
      <c r="I490" s="25"/>
      <c r="J490" s="46"/>
      <c r="K490" s="46"/>
      <c r="L490" s="39"/>
      <c r="M490" s="46"/>
      <c r="N490" s="46"/>
      <c r="O490" s="26"/>
      <c r="P490" s="21"/>
      <c r="Q490" s="21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:35" ht="18.75" x14ac:dyDescent="0.25">
      <c r="A491" s="43"/>
      <c r="B491" s="42"/>
      <c r="C491" s="26"/>
      <c r="D491" s="46"/>
      <c r="E491" s="25"/>
      <c r="F491" s="46"/>
      <c r="G491" s="46"/>
      <c r="H491" s="46"/>
      <c r="I491" s="25"/>
      <c r="J491" s="46"/>
      <c r="K491" s="46"/>
      <c r="L491" s="39"/>
      <c r="M491" s="46"/>
      <c r="N491" s="46"/>
      <c r="O491" s="26"/>
      <c r="P491" s="21"/>
      <c r="Q491" s="21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:35" ht="18.75" x14ac:dyDescent="0.25">
      <c r="A492" s="43"/>
      <c r="B492" s="42"/>
      <c r="C492" s="26"/>
      <c r="D492" s="46"/>
      <c r="E492" s="25"/>
      <c r="F492" s="46"/>
      <c r="G492" s="46"/>
      <c r="H492" s="46"/>
      <c r="I492" s="25"/>
      <c r="J492" s="46"/>
      <c r="K492" s="46"/>
      <c r="L492" s="39"/>
      <c r="M492" s="46"/>
      <c r="N492" s="46"/>
      <c r="O492" s="26"/>
      <c r="P492" s="21"/>
      <c r="Q492" s="21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:35" ht="18.75" x14ac:dyDescent="0.25">
      <c r="A493" s="43"/>
      <c r="B493" s="42"/>
      <c r="C493" s="26"/>
      <c r="D493" s="46"/>
      <c r="E493" s="25"/>
      <c r="F493" s="46"/>
      <c r="G493" s="46"/>
      <c r="H493" s="46"/>
      <c r="I493" s="25"/>
      <c r="J493" s="46"/>
      <c r="K493" s="46"/>
      <c r="L493" s="39"/>
      <c r="M493" s="46"/>
      <c r="N493" s="46"/>
      <c r="O493" s="26"/>
      <c r="P493" s="21"/>
      <c r="Q493" s="21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:35" ht="18.75" x14ac:dyDescent="0.25">
      <c r="A494" s="43"/>
      <c r="B494" s="42"/>
      <c r="C494" s="26"/>
      <c r="D494" s="46"/>
      <c r="E494" s="25"/>
      <c r="F494" s="46"/>
      <c r="G494" s="46"/>
      <c r="H494" s="46"/>
      <c r="I494" s="25"/>
      <c r="J494" s="46"/>
      <c r="K494" s="46"/>
      <c r="L494" s="39"/>
      <c r="M494" s="46"/>
      <c r="N494" s="46"/>
      <c r="O494" s="26"/>
      <c r="P494" s="21"/>
      <c r="Q494" s="21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:35" ht="18.75" x14ac:dyDescent="0.25">
      <c r="A495" s="43"/>
      <c r="B495" s="42"/>
      <c r="C495" s="26"/>
      <c r="D495" s="46"/>
      <c r="E495" s="25"/>
      <c r="F495" s="46"/>
      <c r="G495" s="46"/>
      <c r="H495" s="46"/>
      <c r="I495" s="25"/>
      <c r="J495" s="46"/>
      <c r="K495" s="46"/>
      <c r="L495" s="39"/>
      <c r="M495" s="46"/>
      <c r="N495" s="46"/>
      <c r="O495" s="26"/>
      <c r="P495" s="21"/>
      <c r="Q495" s="21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:35" ht="18.75" x14ac:dyDescent="0.25">
      <c r="A496" s="43"/>
      <c r="B496" s="42"/>
      <c r="C496" s="26"/>
      <c r="D496" s="46"/>
      <c r="E496" s="25"/>
      <c r="F496" s="46"/>
      <c r="G496" s="46"/>
      <c r="H496" s="46"/>
      <c r="I496" s="25"/>
      <c r="J496" s="46"/>
      <c r="K496" s="46"/>
      <c r="L496" s="39"/>
      <c r="M496" s="46"/>
      <c r="N496" s="46"/>
      <c r="O496" s="26"/>
      <c r="P496" s="21"/>
      <c r="Q496" s="21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:35" ht="18.75" x14ac:dyDescent="0.25">
      <c r="A497" s="43"/>
      <c r="B497" s="42"/>
      <c r="C497" s="26"/>
      <c r="D497" s="46"/>
      <c r="E497" s="25"/>
      <c r="F497" s="46"/>
      <c r="G497" s="46"/>
      <c r="H497" s="46"/>
      <c r="I497" s="25"/>
      <c r="J497" s="46"/>
      <c r="K497" s="46"/>
      <c r="L497" s="39"/>
      <c r="M497" s="46"/>
      <c r="N497" s="46"/>
      <c r="O497" s="26"/>
      <c r="P497" s="21"/>
      <c r="Q497" s="21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:35" ht="18.75" x14ac:dyDescent="0.25">
      <c r="A498" s="43"/>
      <c r="B498" s="42"/>
      <c r="C498" s="26"/>
      <c r="D498" s="46"/>
      <c r="E498" s="25"/>
      <c r="F498" s="46"/>
      <c r="G498" s="46"/>
      <c r="H498" s="46"/>
      <c r="I498" s="25"/>
      <c r="J498" s="46"/>
      <c r="K498" s="46"/>
      <c r="L498" s="39"/>
      <c r="M498" s="46"/>
      <c r="N498" s="46"/>
      <c r="O498" s="26"/>
      <c r="P498" s="21"/>
      <c r="Q498" s="21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:35" ht="18.75" x14ac:dyDescent="0.25">
      <c r="A499" s="43"/>
      <c r="B499" s="42"/>
      <c r="C499" s="26"/>
      <c r="D499" s="46"/>
      <c r="E499" s="25"/>
      <c r="F499" s="46"/>
      <c r="G499" s="46"/>
      <c r="H499" s="46"/>
      <c r="I499" s="25"/>
      <c r="J499" s="46"/>
      <c r="K499" s="46"/>
      <c r="L499" s="39"/>
      <c r="M499" s="46"/>
      <c r="N499" s="46"/>
      <c r="O499" s="26"/>
      <c r="P499" s="21"/>
      <c r="Q499" s="21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:35" ht="18.75" x14ac:dyDescent="0.25">
      <c r="A500" s="43"/>
      <c r="B500" s="42"/>
      <c r="C500" s="26"/>
      <c r="D500" s="46"/>
      <c r="E500" s="25"/>
      <c r="F500" s="46"/>
      <c r="G500" s="46"/>
      <c r="H500" s="46"/>
      <c r="I500" s="25"/>
      <c r="J500" s="46"/>
      <c r="K500" s="46"/>
      <c r="L500" s="39"/>
      <c r="M500" s="46"/>
      <c r="N500" s="46"/>
      <c r="O500" s="26"/>
      <c r="P500" s="21"/>
      <c r="Q500" s="21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:35" ht="18.75" x14ac:dyDescent="0.25">
      <c r="A501" s="43"/>
      <c r="B501" s="42"/>
      <c r="C501" s="26"/>
      <c r="D501" s="46"/>
      <c r="E501" s="25"/>
      <c r="F501" s="46"/>
      <c r="G501" s="46"/>
      <c r="H501" s="46"/>
      <c r="I501" s="25"/>
      <c r="J501" s="46"/>
      <c r="K501" s="46"/>
      <c r="L501" s="39"/>
      <c r="M501" s="46"/>
      <c r="N501" s="46"/>
      <c r="O501" s="26"/>
      <c r="P501" s="21"/>
      <c r="Q501" s="21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:35" ht="18.75" x14ac:dyDescent="0.25">
      <c r="A502" s="43"/>
      <c r="B502" s="42"/>
      <c r="C502" s="26"/>
      <c r="D502" s="46"/>
      <c r="E502" s="25"/>
      <c r="F502" s="46"/>
      <c r="G502" s="46"/>
      <c r="H502" s="46"/>
      <c r="I502" s="25"/>
      <c r="J502" s="46"/>
      <c r="K502" s="46"/>
      <c r="L502" s="39"/>
      <c r="M502" s="46"/>
      <c r="N502" s="46"/>
      <c r="O502" s="26"/>
      <c r="P502" s="21"/>
      <c r="Q502" s="21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:35" ht="18.75" x14ac:dyDescent="0.25">
      <c r="A503" s="43"/>
      <c r="B503" s="42"/>
      <c r="C503" s="26"/>
      <c r="D503" s="46"/>
      <c r="E503" s="25"/>
      <c r="F503" s="46"/>
      <c r="G503" s="46"/>
      <c r="H503" s="46"/>
      <c r="I503" s="25"/>
      <c r="J503" s="46"/>
      <c r="K503" s="46"/>
      <c r="L503" s="39"/>
      <c r="M503" s="46"/>
      <c r="N503" s="46"/>
      <c r="O503" s="26"/>
      <c r="P503" s="21"/>
      <c r="Q503" s="21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:35" ht="18.75" x14ac:dyDescent="0.25">
      <c r="A504" s="43"/>
      <c r="B504" s="42"/>
      <c r="C504" s="26"/>
      <c r="D504" s="46"/>
      <c r="E504" s="25"/>
      <c r="F504" s="46"/>
      <c r="G504" s="46"/>
      <c r="H504" s="46"/>
      <c r="I504" s="25"/>
      <c r="J504" s="46"/>
      <c r="K504" s="46"/>
      <c r="L504" s="39"/>
      <c r="M504" s="46"/>
      <c r="N504" s="46"/>
      <c r="O504" s="26"/>
      <c r="P504" s="21"/>
      <c r="Q504" s="21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:35" ht="18.75" x14ac:dyDescent="0.25">
      <c r="A505" s="43"/>
      <c r="B505" s="42"/>
      <c r="C505" s="26"/>
      <c r="D505" s="46"/>
      <c r="E505" s="25"/>
      <c r="F505" s="46"/>
      <c r="G505" s="46"/>
      <c r="H505" s="46"/>
      <c r="I505" s="25"/>
      <c r="J505" s="46"/>
      <c r="K505" s="46"/>
      <c r="L505" s="39"/>
      <c r="M505" s="46"/>
      <c r="N505" s="46"/>
      <c r="O505" s="26"/>
      <c r="P505" s="21"/>
      <c r="Q505" s="21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:35" ht="18.75" x14ac:dyDescent="0.25">
      <c r="A506" s="43"/>
      <c r="B506" s="42"/>
      <c r="C506" s="26"/>
      <c r="D506" s="46"/>
      <c r="E506" s="25"/>
      <c r="F506" s="46"/>
      <c r="G506" s="46"/>
      <c r="H506" s="46"/>
      <c r="I506" s="25"/>
      <c r="J506" s="46"/>
      <c r="K506" s="46"/>
      <c r="L506" s="39"/>
      <c r="M506" s="46"/>
      <c r="N506" s="46"/>
      <c r="O506" s="26"/>
      <c r="P506" s="21"/>
      <c r="Q506" s="21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:35" ht="18.75" x14ac:dyDescent="0.25">
      <c r="A507" s="43"/>
      <c r="B507" s="42"/>
      <c r="C507" s="26"/>
      <c r="D507" s="46"/>
      <c r="E507" s="46"/>
      <c r="F507" s="46"/>
      <c r="G507" s="46"/>
      <c r="H507" s="46"/>
      <c r="I507" s="25"/>
      <c r="J507" s="46"/>
      <c r="K507" s="46"/>
      <c r="L507" s="39"/>
      <c r="M507" s="46"/>
      <c r="N507" s="46"/>
      <c r="O507" s="26"/>
      <c r="P507" s="21"/>
      <c r="Q507" s="21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:35" ht="18.75" x14ac:dyDescent="0.25">
      <c r="A508" s="43"/>
      <c r="B508" s="42"/>
      <c r="C508" s="26"/>
      <c r="D508" s="46"/>
      <c r="E508" s="46"/>
      <c r="F508" s="46"/>
      <c r="G508" s="46"/>
      <c r="H508" s="46"/>
      <c r="I508" s="25"/>
      <c r="J508" s="46"/>
      <c r="K508" s="46"/>
      <c r="L508" s="39"/>
      <c r="M508" s="46"/>
      <c r="N508" s="46"/>
      <c r="O508" s="26"/>
      <c r="P508" s="21"/>
      <c r="Q508" s="21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:35" ht="18.75" x14ac:dyDescent="0.25">
      <c r="A509" s="43"/>
      <c r="B509" s="42"/>
      <c r="C509" s="26"/>
      <c r="D509" s="46"/>
      <c r="E509" s="46"/>
      <c r="F509" s="46"/>
      <c r="G509" s="46"/>
      <c r="H509" s="46"/>
      <c r="I509" s="25"/>
      <c r="J509" s="46"/>
      <c r="K509" s="46"/>
      <c r="L509" s="39"/>
      <c r="M509" s="46"/>
      <c r="N509" s="46"/>
      <c r="O509" s="26"/>
      <c r="P509" s="21"/>
      <c r="Q509" s="21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:35" ht="18.75" x14ac:dyDescent="0.25">
      <c r="A510" s="43"/>
      <c r="B510" s="42"/>
      <c r="C510" s="26"/>
      <c r="D510" s="46"/>
      <c r="E510" s="46"/>
      <c r="F510" s="46"/>
      <c r="G510" s="46"/>
      <c r="H510" s="46"/>
      <c r="I510" s="25"/>
      <c r="J510" s="46"/>
      <c r="K510" s="46"/>
      <c r="L510" s="39"/>
      <c r="M510" s="46"/>
      <c r="N510" s="46"/>
      <c r="O510" s="26"/>
      <c r="P510" s="21"/>
      <c r="Q510" s="21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:35" ht="18.75" x14ac:dyDescent="0.25">
      <c r="A511" s="43"/>
      <c r="B511" s="42"/>
      <c r="C511" s="26"/>
      <c r="D511" s="46"/>
      <c r="E511" s="46"/>
      <c r="F511" s="46"/>
      <c r="G511" s="46"/>
      <c r="H511" s="46"/>
      <c r="I511" s="25"/>
      <c r="J511" s="46"/>
      <c r="K511" s="46"/>
      <c r="L511" s="39"/>
      <c r="M511" s="46"/>
      <c r="N511" s="46"/>
      <c r="O511" s="26"/>
      <c r="P511" s="21"/>
      <c r="Q511" s="21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:35" ht="18.75" x14ac:dyDescent="0.25">
      <c r="A512" s="43"/>
      <c r="B512" s="42"/>
      <c r="C512" s="26"/>
      <c r="D512" s="46"/>
      <c r="E512" s="46"/>
      <c r="F512" s="46"/>
      <c r="G512" s="46"/>
      <c r="H512" s="46"/>
      <c r="I512" s="25"/>
      <c r="J512" s="46"/>
      <c r="K512" s="46"/>
      <c r="L512" s="39"/>
      <c r="M512" s="46"/>
      <c r="N512" s="46"/>
      <c r="O512" s="26"/>
      <c r="P512" s="21"/>
      <c r="Q512" s="21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:35" ht="18.75" x14ac:dyDescent="0.25">
      <c r="A513" s="43"/>
      <c r="B513" s="42"/>
      <c r="C513" s="26"/>
      <c r="D513" s="46"/>
      <c r="E513" s="46"/>
      <c r="F513" s="46"/>
      <c r="G513" s="46"/>
      <c r="H513" s="46"/>
      <c r="I513" s="25"/>
      <c r="J513" s="46"/>
      <c r="K513" s="46"/>
      <c r="L513" s="39"/>
      <c r="M513" s="46"/>
      <c r="N513" s="46"/>
      <c r="O513" s="26"/>
      <c r="P513" s="21"/>
      <c r="Q513" s="21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:35" ht="18.75" x14ac:dyDescent="0.25">
      <c r="A514" s="43"/>
      <c r="B514" s="42"/>
      <c r="C514" s="26"/>
      <c r="D514" s="46"/>
      <c r="E514" s="46"/>
      <c r="F514" s="46"/>
      <c r="G514" s="46"/>
      <c r="H514" s="46"/>
      <c r="I514" s="25"/>
      <c r="J514" s="46"/>
      <c r="K514" s="46"/>
      <c r="L514" s="39"/>
      <c r="M514" s="46"/>
      <c r="N514" s="46"/>
      <c r="O514" s="26"/>
      <c r="P514" s="21"/>
      <c r="Q514" s="21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:35" ht="18.75" x14ac:dyDescent="0.25">
      <c r="A515" s="43"/>
      <c r="B515" s="42"/>
      <c r="C515" s="26"/>
      <c r="D515" s="46"/>
      <c r="E515" s="46"/>
      <c r="F515" s="46"/>
      <c r="G515" s="46"/>
      <c r="H515" s="46"/>
      <c r="I515" s="25"/>
      <c r="J515" s="46"/>
      <c r="K515" s="46"/>
      <c r="L515" s="39"/>
      <c r="M515" s="46"/>
      <c r="N515" s="46"/>
      <c r="O515" s="26"/>
      <c r="P515" s="21"/>
      <c r="Q515" s="21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:35" ht="18.75" x14ac:dyDescent="0.25">
      <c r="A516" s="43"/>
      <c r="B516" s="42"/>
      <c r="C516" s="26"/>
      <c r="D516" s="46"/>
      <c r="E516" s="46"/>
      <c r="F516" s="46"/>
      <c r="G516" s="46"/>
      <c r="H516" s="46"/>
      <c r="I516" s="25"/>
      <c r="J516" s="46"/>
      <c r="K516" s="46"/>
      <c r="L516" s="39"/>
      <c r="M516" s="46"/>
      <c r="N516" s="46"/>
      <c r="O516" s="26"/>
      <c r="P516" s="21"/>
      <c r="Q516" s="21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:35" ht="18.75" x14ac:dyDescent="0.25">
      <c r="A517" s="43"/>
      <c r="B517" s="42"/>
      <c r="C517" s="26"/>
      <c r="D517" s="46"/>
      <c r="E517" s="46"/>
      <c r="F517" s="46"/>
      <c r="G517" s="46"/>
      <c r="H517" s="46"/>
      <c r="I517" s="25"/>
      <c r="J517" s="46"/>
      <c r="K517" s="46"/>
      <c r="L517" s="39"/>
      <c r="M517" s="46"/>
      <c r="N517" s="46"/>
      <c r="O517" s="26"/>
      <c r="P517" s="21"/>
      <c r="Q517" s="21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:35" ht="18.75" x14ac:dyDescent="0.25">
      <c r="A518" s="43"/>
      <c r="B518" s="42"/>
      <c r="C518" s="26"/>
      <c r="D518" s="46"/>
      <c r="E518" s="46"/>
      <c r="F518" s="46"/>
      <c r="G518" s="46"/>
      <c r="H518" s="46"/>
      <c r="I518" s="25"/>
      <c r="J518" s="46"/>
      <c r="K518" s="46"/>
      <c r="L518" s="39"/>
      <c r="M518" s="46"/>
      <c r="N518" s="46"/>
      <c r="O518" s="26"/>
      <c r="P518" s="21"/>
      <c r="Q518" s="21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:35" ht="18.75" x14ac:dyDescent="0.25">
      <c r="A519" s="43"/>
      <c r="B519" s="42"/>
      <c r="C519" s="26"/>
      <c r="D519" s="46"/>
      <c r="E519" s="46"/>
      <c r="F519" s="46"/>
      <c r="G519" s="46"/>
      <c r="H519" s="46"/>
      <c r="I519" s="25"/>
      <c r="J519" s="46"/>
      <c r="K519" s="46"/>
      <c r="L519" s="39"/>
      <c r="M519" s="46"/>
      <c r="N519" s="46"/>
      <c r="O519" s="26"/>
      <c r="P519" s="21"/>
      <c r="Q519" s="21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:35" ht="18.75" x14ac:dyDescent="0.25">
      <c r="A520" s="43"/>
      <c r="B520" s="42"/>
      <c r="C520" s="26"/>
      <c r="D520" s="46"/>
      <c r="E520" s="46"/>
      <c r="F520" s="46"/>
      <c r="G520" s="46"/>
      <c r="H520" s="46"/>
      <c r="I520" s="25"/>
      <c r="J520" s="46"/>
      <c r="K520" s="46"/>
      <c r="L520" s="39"/>
      <c r="M520" s="46"/>
      <c r="N520" s="46"/>
      <c r="O520" s="26"/>
      <c r="P520" s="21"/>
      <c r="Q520" s="21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:35" ht="18.75" x14ac:dyDescent="0.25">
      <c r="A521" s="43"/>
      <c r="B521" s="42"/>
      <c r="C521" s="26"/>
      <c r="D521" s="46"/>
      <c r="E521" s="46"/>
      <c r="F521" s="46"/>
      <c r="G521" s="46"/>
      <c r="H521" s="46"/>
      <c r="I521" s="25"/>
      <c r="J521" s="46"/>
      <c r="K521" s="46"/>
      <c r="L521" s="39"/>
      <c r="M521" s="46"/>
      <c r="N521" s="46"/>
      <c r="O521" s="26"/>
      <c r="P521" s="21"/>
      <c r="Q521" s="21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:35" ht="18.75" x14ac:dyDescent="0.25">
      <c r="A522" s="43"/>
      <c r="B522" s="42"/>
      <c r="C522" s="26"/>
      <c r="D522" s="46"/>
      <c r="E522" s="46"/>
      <c r="F522" s="46"/>
      <c r="G522" s="46"/>
      <c r="H522" s="46"/>
      <c r="I522" s="25"/>
      <c r="J522" s="46"/>
      <c r="K522" s="46"/>
      <c r="L522" s="39"/>
      <c r="M522" s="46"/>
      <c r="N522" s="46"/>
      <c r="O522" s="26"/>
      <c r="P522" s="21"/>
      <c r="Q522" s="21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:35" ht="18.75" x14ac:dyDescent="0.25">
      <c r="A523" s="43"/>
      <c r="B523" s="42"/>
      <c r="C523" s="26"/>
      <c r="D523" s="46"/>
      <c r="E523" s="46"/>
      <c r="F523" s="46"/>
      <c r="G523" s="46"/>
      <c r="H523" s="46"/>
      <c r="I523" s="25"/>
      <c r="J523" s="46"/>
      <c r="K523" s="46"/>
      <c r="L523" s="39"/>
      <c r="M523" s="46"/>
      <c r="N523" s="46"/>
      <c r="O523" s="26"/>
      <c r="P523" s="21"/>
      <c r="Q523" s="21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:35" ht="18.75" x14ac:dyDescent="0.25">
      <c r="A524" s="43"/>
      <c r="B524" s="42"/>
      <c r="C524" s="26"/>
      <c r="D524" s="46"/>
      <c r="E524" s="46"/>
      <c r="F524" s="46"/>
      <c r="G524" s="46"/>
      <c r="H524" s="46"/>
      <c r="I524" s="25"/>
      <c r="J524" s="46"/>
      <c r="K524" s="46"/>
      <c r="L524" s="39"/>
      <c r="M524" s="46"/>
      <c r="N524" s="46"/>
      <c r="O524" s="26"/>
      <c r="P524" s="21"/>
      <c r="Q524" s="21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:35" ht="18.75" x14ac:dyDescent="0.25">
      <c r="A525" s="43"/>
      <c r="B525" s="42"/>
      <c r="C525" s="26"/>
      <c r="D525" s="46"/>
      <c r="E525" s="46"/>
      <c r="F525" s="46"/>
      <c r="G525" s="46"/>
      <c r="H525" s="46"/>
      <c r="I525" s="25"/>
      <c r="J525" s="46"/>
      <c r="K525" s="46"/>
      <c r="L525" s="39"/>
      <c r="M525" s="46"/>
      <c r="N525" s="46"/>
      <c r="O525" s="26"/>
      <c r="P525" s="21"/>
      <c r="Q525" s="21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:35" ht="18.75" x14ac:dyDescent="0.25">
      <c r="A526" s="43"/>
      <c r="B526" s="42"/>
      <c r="C526" s="26"/>
      <c r="D526" s="46"/>
      <c r="E526" s="46"/>
      <c r="F526" s="46"/>
      <c r="G526" s="46"/>
      <c r="H526" s="46"/>
      <c r="I526" s="25"/>
      <c r="J526" s="46"/>
      <c r="K526" s="46"/>
      <c r="L526" s="39"/>
      <c r="M526" s="46"/>
      <c r="N526" s="46"/>
      <c r="O526" s="26"/>
      <c r="P526" s="21"/>
      <c r="Q526" s="21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:35" ht="18.75" x14ac:dyDescent="0.25">
      <c r="A527" s="43"/>
      <c r="B527" s="42"/>
      <c r="C527" s="26"/>
      <c r="D527" s="46"/>
      <c r="E527" s="46"/>
      <c r="F527" s="46"/>
      <c r="G527" s="46"/>
      <c r="H527" s="46"/>
      <c r="I527" s="25"/>
      <c r="J527" s="46"/>
      <c r="K527" s="46"/>
      <c r="L527" s="39"/>
      <c r="M527" s="46"/>
      <c r="N527" s="46"/>
      <c r="O527" s="26"/>
      <c r="P527" s="21"/>
      <c r="Q527" s="21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:35" ht="18.75" x14ac:dyDescent="0.25">
      <c r="A528" s="43"/>
      <c r="B528" s="42"/>
      <c r="C528" s="26"/>
      <c r="D528" s="46"/>
      <c r="E528" s="46"/>
      <c r="F528" s="46"/>
      <c r="G528" s="46"/>
      <c r="H528" s="46"/>
      <c r="I528" s="25"/>
      <c r="J528" s="46"/>
      <c r="K528" s="46"/>
      <c r="L528" s="39"/>
      <c r="M528" s="46"/>
      <c r="N528" s="46"/>
      <c r="O528" s="26"/>
      <c r="P528" s="21"/>
      <c r="Q528" s="21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:35" ht="18.75" x14ac:dyDescent="0.25">
      <c r="A529" s="43"/>
      <c r="B529" s="42"/>
      <c r="C529" s="26"/>
      <c r="D529" s="46"/>
      <c r="E529" s="46"/>
      <c r="F529" s="46"/>
      <c r="G529" s="46"/>
      <c r="H529" s="46"/>
      <c r="I529" s="25"/>
      <c r="J529" s="46"/>
      <c r="K529" s="46"/>
      <c r="L529" s="39"/>
      <c r="M529" s="46"/>
      <c r="N529" s="46"/>
      <c r="O529" s="26"/>
      <c r="P529" s="21"/>
      <c r="Q529" s="21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:35" ht="18.75" x14ac:dyDescent="0.25">
      <c r="A530" s="43"/>
      <c r="B530" s="42"/>
      <c r="C530" s="26"/>
      <c r="D530" s="46"/>
      <c r="E530" s="46"/>
      <c r="F530" s="46"/>
      <c r="G530" s="46"/>
      <c r="H530" s="46"/>
      <c r="I530" s="25"/>
      <c r="J530" s="46"/>
      <c r="K530" s="46"/>
      <c r="L530" s="39"/>
      <c r="M530" s="46"/>
      <c r="N530" s="46"/>
      <c r="O530" s="26"/>
      <c r="P530" s="21"/>
      <c r="Q530" s="21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:35" ht="18.75" x14ac:dyDescent="0.25">
      <c r="A531" s="43"/>
      <c r="B531" s="42"/>
      <c r="C531" s="26"/>
      <c r="D531" s="46"/>
      <c r="E531" s="46"/>
      <c r="F531" s="46"/>
      <c r="G531" s="46"/>
      <c r="H531" s="46"/>
      <c r="I531" s="25"/>
      <c r="J531" s="46"/>
      <c r="K531" s="46"/>
      <c r="L531" s="39"/>
      <c r="M531" s="46"/>
      <c r="N531" s="46"/>
      <c r="O531" s="26"/>
      <c r="P531" s="21"/>
      <c r="Q531" s="21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:35" ht="18.75" x14ac:dyDescent="0.25">
      <c r="A532" s="43"/>
      <c r="B532" s="42"/>
      <c r="C532" s="26"/>
      <c r="D532" s="46"/>
      <c r="E532" s="46"/>
      <c r="F532" s="46"/>
      <c r="G532" s="46"/>
      <c r="H532" s="46"/>
      <c r="I532" s="25"/>
      <c r="J532" s="46"/>
      <c r="K532" s="46"/>
      <c r="L532" s="39"/>
      <c r="M532" s="46"/>
      <c r="N532" s="46"/>
      <c r="O532" s="26"/>
      <c r="P532" s="21"/>
      <c r="Q532" s="21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:35" ht="18.75" x14ac:dyDescent="0.25">
      <c r="A533" s="43"/>
      <c r="B533" s="42"/>
      <c r="C533" s="26"/>
      <c r="D533" s="46"/>
      <c r="E533" s="46"/>
      <c r="F533" s="46"/>
      <c r="G533" s="46"/>
      <c r="H533" s="46"/>
      <c r="I533" s="25"/>
      <c r="J533" s="46"/>
      <c r="K533" s="46"/>
      <c r="L533" s="39"/>
      <c r="M533" s="46"/>
      <c r="N533" s="46"/>
      <c r="O533" s="26"/>
      <c r="P533" s="21"/>
      <c r="Q533" s="21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:35" ht="18.75" x14ac:dyDescent="0.25">
      <c r="A534" s="43"/>
      <c r="B534" s="42"/>
      <c r="C534" s="26"/>
      <c r="D534" s="46"/>
      <c r="E534" s="46"/>
      <c r="F534" s="46"/>
      <c r="G534" s="46"/>
      <c r="H534" s="46"/>
      <c r="I534" s="25"/>
      <c r="J534" s="46"/>
      <c r="K534" s="46"/>
      <c r="L534" s="39"/>
      <c r="M534" s="46"/>
      <c r="N534" s="46"/>
      <c r="O534" s="26"/>
      <c r="P534" s="21"/>
      <c r="Q534" s="21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:35" ht="18.75" x14ac:dyDescent="0.25">
      <c r="A535" s="43"/>
      <c r="B535" s="42"/>
      <c r="C535" s="26"/>
      <c r="D535" s="46"/>
      <c r="E535" s="46"/>
      <c r="F535" s="46"/>
      <c r="G535" s="46"/>
      <c r="H535" s="46"/>
      <c r="I535" s="25"/>
      <c r="J535" s="46"/>
      <c r="K535" s="46"/>
      <c r="L535" s="39"/>
      <c r="M535" s="46"/>
      <c r="N535" s="46"/>
      <c r="O535" s="26"/>
      <c r="P535" s="21"/>
      <c r="Q535" s="21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:35" ht="18.75" x14ac:dyDescent="0.25">
      <c r="A536" s="43"/>
      <c r="B536" s="42"/>
      <c r="C536" s="26"/>
      <c r="D536" s="46"/>
      <c r="E536" s="46"/>
      <c r="F536" s="46"/>
      <c r="G536" s="46"/>
      <c r="H536" s="46"/>
      <c r="I536" s="25"/>
      <c r="J536" s="46"/>
      <c r="K536" s="46"/>
      <c r="L536" s="39"/>
      <c r="M536" s="46"/>
      <c r="N536" s="46"/>
      <c r="O536" s="26"/>
      <c r="P536" s="21"/>
      <c r="Q536" s="21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:35" ht="18.75" x14ac:dyDescent="0.25">
      <c r="A537" s="43"/>
      <c r="B537" s="42"/>
      <c r="C537" s="26"/>
      <c r="D537" s="46"/>
      <c r="E537" s="46"/>
      <c r="F537" s="46"/>
      <c r="G537" s="46"/>
      <c r="H537" s="46"/>
      <c r="I537" s="25"/>
      <c r="J537" s="46"/>
      <c r="K537" s="46"/>
      <c r="L537" s="39"/>
      <c r="M537" s="46"/>
      <c r="N537" s="46"/>
      <c r="O537" s="26"/>
      <c r="P537" s="21"/>
      <c r="Q537" s="21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:35" ht="18.75" x14ac:dyDescent="0.25">
      <c r="A538" s="43"/>
      <c r="B538" s="42"/>
      <c r="C538" s="26"/>
      <c r="D538" s="46"/>
      <c r="E538" s="46"/>
      <c r="F538" s="46"/>
      <c r="G538" s="46"/>
      <c r="H538" s="46"/>
      <c r="I538" s="25"/>
      <c r="J538" s="46"/>
      <c r="K538" s="46"/>
      <c r="L538" s="39"/>
      <c r="M538" s="46"/>
      <c r="N538" s="46"/>
      <c r="O538" s="26"/>
      <c r="P538" s="21"/>
      <c r="Q538" s="21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:35" ht="18.75" x14ac:dyDescent="0.25">
      <c r="A539" s="43"/>
      <c r="B539" s="42"/>
      <c r="C539" s="26"/>
      <c r="D539" s="46"/>
      <c r="E539" s="46"/>
      <c r="F539" s="46"/>
      <c r="G539" s="46"/>
      <c r="H539" s="46"/>
      <c r="I539" s="25"/>
      <c r="J539" s="46"/>
      <c r="K539" s="46"/>
      <c r="L539" s="39"/>
      <c r="M539" s="46"/>
      <c r="N539" s="46"/>
      <c r="O539" s="26"/>
      <c r="P539" s="21"/>
      <c r="Q539" s="21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:35" ht="18.75" x14ac:dyDescent="0.25">
      <c r="A540" s="43"/>
      <c r="B540" s="42"/>
      <c r="C540" s="26"/>
      <c r="D540" s="46"/>
      <c r="E540" s="46"/>
      <c r="F540" s="46"/>
      <c r="G540" s="46"/>
      <c r="H540" s="46"/>
      <c r="I540" s="25"/>
      <c r="J540" s="46"/>
      <c r="K540" s="46"/>
      <c r="L540" s="39"/>
      <c r="M540" s="46"/>
      <c r="N540" s="46"/>
      <c r="O540" s="26"/>
      <c r="P540" s="21"/>
      <c r="Q540" s="21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:35" ht="18.75" x14ac:dyDescent="0.25">
      <c r="A541" s="43"/>
      <c r="B541" s="42"/>
      <c r="C541" s="26"/>
      <c r="D541" s="46"/>
      <c r="E541" s="46"/>
      <c r="F541" s="46"/>
      <c r="G541" s="46"/>
      <c r="H541" s="46"/>
      <c r="I541" s="25"/>
      <c r="J541" s="46"/>
      <c r="K541" s="46"/>
      <c r="L541" s="39"/>
      <c r="M541" s="46"/>
      <c r="N541" s="46"/>
      <c r="O541" s="26"/>
      <c r="P541" s="21"/>
      <c r="Q541" s="21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:35" ht="18.75" x14ac:dyDescent="0.25">
      <c r="A542" s="43"/>
      <c r="B542" s="42"/>
      <c r="C542" s="26"/>
      <c r="D542" s="46"/>
      <c r="E542" s="46"/>
      <c r="F542" s="46"/>
      <c r="G542" s="46"/>
      <c r="H542" s="46"/>
      <c r="I542" s="25"/>
      <c r="J542" s="46"/>
      <c r="K542" s="46"/>
      <c r="L542" s="39"/>
      <c r="M542" s="46"/>
      <c r="N542" s="46"/>
      <c r="O542" s="26"/>
      <c r="P542" s="21"/>
      <c r="Q542" s="21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:35" ht="18.75" x14ac:dyDescent="0.25">
      <c r="A543" s="43"/>
      <c r="B543" s="42"/>
      <c r="C543" s="26"/>
      <c r="D543" s="46"/>
      <c r="E543" s="46"/>
      <c r="F543" s="46"/>
      <c r="G543" s="46"/>
      <c r="H543" s="46"/>
      <c r="I543" s="25"/>
      <c r="J543" s="46"/>
      <c r="K543" s="46"/>
      <c r="L543" s="39"/>
      <c r="M543" s="46"/>
      <c r="N543" s="46"/>
      <c r="O543" s="26"/>
      <c r="P543" s="21"/>
      <c r="Q543" s="21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:35" ht="18.75" x14ac:dyDescent="0.25">
      <c r="A544" s="43"/>
      <c r="B544" s="42"/>
      <c r="C544" s="26"/>
      <c r="D544" s="46"/>
      <c r="E544" s="46"/>
      <c r="F544" s="46"/>
      <c r="G544" s="46"/>
      <c r="H544" s="46"/>
      <c r="I544" s="25"/>
      <c r="J544" s="46"/>
      <c r="K544" s="46"/>
      <c r="L544" s="39"/>
      <c r="M544" s="46"/>
      <c r="N544" s="46"/>
      <c r="O544" s="26"/>
      <c r="P544" s="21"/>
      <c r="Q544" s="21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:35" ht="18.75" x14ac:dyDescent="0.25">
      <c r="A545" s="43"/>
      <c r="B545" s="42"/>
      <c r="C545" s="26"/>
      <c r="D545" s="46"/>
      <c r="E545" s="46"/>
      <c r="F545" s="46"/>
      <c r="G545" s="46"/>
      <c r="H545" s="46"/>
      <c r="I545" s="25"/>
      <c r="J545" s="46"/>
      <c r="K545" s="46"/>
      <c r="L545" s="39"/>
      <c r="M545" s="46"/>
      <c r="N545" s="46"/>
      <c r="O545" s="26"/>
      <c r="P545" s="21"/>
      <c r="Q545" s="21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:35" ht="18.75" x14ac:dyDescent="0.25">
      <c r="A546" s="43"/>
      <c r="B546" s="42"/>
      <c r="C546" s="26"/>
      <c r="D546" s="46"/>
      <c r="E546" s="46"/>
      <c r="F546" s="46"/>
      <c r="G546" s="46"/>
      <c r="H546" s="46"/>
      <c r="I546" s="25"/>
      <c r="J546" s="46"/>
      <c r="K546" s="46"/>
      <c r="L546" s="39"/>
      <c r="M546" s="46"/>
      <c r="N546" s="46"/>
      <c r="O546" s="26"/>
      <c r="P546" s="21"/>
      <c r="Q546" s="21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:35" ht="18.75" x14ac:dyDescent="0.25">
      <c r="A547" s="43"/>
      <c r="B547" s="42"/>
      <c r="C547" s="26"/>
      <c r="D547" s="46"/>
      <c r="E547" s="46"/>
      <c r="F547" s="46"/>
      <c r="G547" s="46"/>
      <c r="H547" s="46"/>
      <c r="I547" s="25"/>
      <c r="J547" s="46"/>
      <c r="K547" s="46"/>
      <c r="L547" s="39"/>
      <c r="M547" s="46"/>
      <c r="N547" s="46"/>
      <c r="O547" s="26"/>
      <c r="P547" s="21"/>
      <c r="Q547" s="21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:35" ht="18.75" x14ac:dyDescent="0.25">
      <c r="A548" s="43"/>
      <c r="B548" s="42"/>
      <c r="C548" s="26"/>
      <c r="D548" s="46"/>
      <c r="E548" s="46"/>
      <c r="F548" s="46"/>
      <c r="G548" s="46"/>
      <c r="H548" s="46"/>
      <c r="I548" s="25"/>
      <c r="J548" s="46"/>
      <c r="K548" s="46"/>
      <c r="L548" s="39"/>
      <c r="M548" s="46"/>
      <c r="N548" s="46"/>
      <c r="O548" s="26"/>
      <c r="P548" s="21"/>
      <c r="Q548" s="21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:35" ht="18.75" x14ac:dyDescent="0.25">
      <c r="A549" s="43"/>
      <c r="B549" s="42"/>
      <c r="C549" s="26"/>
      <c r="D549" s="46"/>
      <c r="E549" s="46"/>
      <c r="F549" s="46"/>
      <c r="G549" s="46"/>
      <c r="H549" s="46"/>
      <c r="I549" s="25"/>
      <c r="J549" s="46"/>
      <c r="K549" s="46"/>
      <c r="L549" s="39"/>
      <c r="M549" s="46"/>
      <c r="N549" s="46"/>
      <c r="O549" s="26"/>
      <c r="P549" s="21"/>
      <c r="Q549" s="21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:35" ht="18.75" x14ac:dyDescent="0.25">
      <c r="A550" s="43"/>
      <c r="B550" s="42"/>
      <c r="C550" s="26"/>
      <c r="D550" s="46"/>
      <c r="E550" s="46"/>
      <c r="F550" s="46"/>
      <c r="G550" s="46"/>
      <c r="H550" s="46"/>
      <c r="I550" s="25"/>
      <c r="J550" s="46"/>
      <c r="K550" s="46"/>
      <c r="L550" s="39"/>
      <c r="M550" s="46"/>
      <c r="N550" s="46"/>
      <c r="O550" s="26"/>
      <c r="P550" s="21"/>
      <c r="Q550" s="21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:35" ht="18.75" x14ac:dyDescent="0.25">
      <c r="A551" s="43"/>
      <c r="B551" s="42"/>
      <c r="C551" s="26"/>
      <c r="D551" s="46"/>
      <c r="E551" s="46"/>
      <c r="F551" s="46"/>
      <c r="G551" s="46"/>
      <c r="H551" s="46"/>
      <c r="I551" s="25"/>
      <c r="J551" s="46"/>
      <c r="K551" s="46"/>
      <c r="L551" s="39"/>
      <c r="M551" s="46"/>
      <c r="N551" s="46"/>
      <c r="O551" s="26"/>
      <c r="P551" s="21"/>
      <c r="Q551" s="21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:35" ht="18.75" x14ac:dyDescent="0.25">
      <c r="A552" s="43"/>
      <c r="B552" s="42"/>
      <c r="C552" s="26"/>
      <c r="D552" s="46"/>
      <c r="E552" s="46"/>
      <c r="F552" s="46"/>
      <c r="G552" s="46"/>
      <c r="H552" s="46"/>
      <c r="I552" s="25"/>
      <c r="J552" s="46"/>
      <c r="K552" s="46"/>
      <c r="L552" s="39"/>
      <c r="M552" s="46"/>
      <c r="N552" s="46"/>
      <c r="O552" s="26"/>
      <c r="P552" s="21"/>
      <c r="Q552" s="21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:35" ht="18.75" x14ac:dyDescent="0.25">
      <c r="A553" s="43"/>
      <c r="B553" s="42"/>
      <c r="C553" s="26"/>
      <c r="D553" s="46"/>
      <c r="E553" s="46"/>
      <c r="F553" s="46"/>
      <c r="G553" s="46"/>
      <c r="H553" s="46"/>
      <c r="I553" s="25"/>
      <c r="J553" s="46"/>
      <c r="K553" s="46"/>
      <c r="L553" s="39"/>
      <c r="M553" s="46"/>
      <c r="N553" s="46"/>
      <c r="O553" s="26"/>
      <c r="P553" s="21"/>
      <c r="Q553" s="21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:35" ht="18.75" x14ac:dyDescent="0.25">
      <c r="A554" s="43"/>
      <c r="B554" s="42"/>
      <c r="C554" s="26"/>
      <c r="D554" s="46"/>
      <c r="E554" s="46"/>
      <c r="F554" s="46"/>
      <c r="G554" s="46"/>
      <c r="H554" s="46"/>
      <c r="I554" s="25"/>
      <c r="J554" s="46"/>
      <c r="K554" s="46"/>
      <c r="L554" s="39"/>
      <c r="M554" s="46"/>
      <c r="N554" s="46"/>
      <c r="O554" s="26"/>
      <c r="P554" s="21"/>
      <c r="Q554" s="21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:35" ht="18.75" x14ac:dyDescent="0.25">
      <c r="A555" s="43"/>
      <c r="B555" s="42"/>
      <c r="C555" s="26"/>
      <c r="D555" s="46"/>
      <c r="E555" s="46"/>
      <c r="F555" s="46"/>
      <c r="G555" s="46"/>
      <c r="H555" s="46"/>
      <c r="I555" s="25"/>
      <c r="J555" s="46"/>
      <c r="K555" s="46"/>
      <c r="L555" s="39"/>
      <c r="M555" s="46"/>
      <c r="N555" s="46"/>
      <c r="O555" s="26"/>
      <c r="P555" s="21"/>
      <c r="Q555" s="21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:35" ht="18.75" x14ac:dyDescent="0.25">
      <c r="A556" s="43"/>
      <c r="B556" s="42"/>
      <c r="C556" s="26"/>
      <c r="D556" s="46"/>
      <c r="E556" s="46"/>
      <c r="F556" s="46"/>
      <c r="G556" s="46"/>
      <c r="H556" s="46"/>
      <c r="I556" s="25"/>
      <c r="J556" s="46"/>
      <c r="K556" s="46"/>
      <c r="L556" s="39"/>
      <c r="M556" s="46"/>
      <c r="N556" s="46"/>
      <c r="O556" s="26"/>
      <c r="P556" s="21"/>
      <c r="Q556" s="21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:35" ht="18.75" x14ac:dyDescent="0.25">
      <c r="A557" s="43"/>
      <c r="B557" s="42"/>
      <c r="C557" s="26"/>
      <c r="D557" s="46"/>
      <c r="E557" s="46"/>
      <c r="F557" s="46"/>
      <c r="G557" s="46"/>
      <c r="H557" s="46"/>
      <c r="I557" s="25"/>
      <c r="J557" s="46"/>
      <c r="K557" s="46"/>
      <c r="L557" s="39"/>
      <c r="M557" s="46"/>
      <c r="N557" s="46"/>
      <c r="O557" s="26"/>
      <c r="P557" s="21"/>
      <c r="Q557" s="21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:35" ht="18.75" x14ac:dyDescent="0.25">
      <c r="A558" s="43"/>
      <c r="B558" s="42"/>
      <c r="C558" s="26"/>
      <c r="D558" s="46"/>
      <c r="E558" s="46"/>
      <c r="F558" s="46"/>
      <c r="G558" s="46"/>
      <c r="H558" s="46"/>
      <c r="I558" s="25"/>
      <c r="J558" s="46"/>
      <c r="K558" s="46"/>
      <c r="L558" s="39"/>
      <c r="M558" s="46"/>
      <c r="N558" s="46"/>
      <c r="O558" s="26"/>
      <c r="P558" s="21"/>
      <c r="Q558" s="21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:35" ht="18.75" x14ac:dyDescent="0.25">
      <c r="A559" s="43"/>
      <c r="B559" s="42"/>
      <c r="C559" s="26"/>
      <c r="D559" s="46"/>
      <c r="E559" s="46"/>
      <c r="F559" s="46"/>
      <c r="G559" s="46"/>
      <c r="H559" s="46"/>
      <c r="I559" s="25"/>
      <c r="J559" s="46"/>
      <c r="K559" s="46"/>
      <c r="L559" s="39"/>
      <c r="M559" s="46"/>
      <c r="N559" s="46"/>
      <c r="O559" s="26"/>
      <c r="P559" s="21"/>
      <c r="Q559" s="21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:35" ht="18.75" x14ac:dyDescent="0.25">
      <c r="A560" s="43"/>
      <c r="B560" s="42"/>
      <c r="C560" s="26"/>
      <c r="D560" s="46"/>
      <c r="E560" s="46"/>
      <c r="F560" s="46"/>
      <c r="G560" s="46"/>
      <c r="H560" s="46"/>
      <c r="I560" s="25"/>
      <c r="J560" s="46"/>
      <c r="K560" s="46"/>
      <c r="L560" s="39"/>
      <c r="M560" s="46"/>
      <c r="N560" s="46"/>
      <c r="O560" s="26"/>
      <c r="P560" s="21"/>
      <c r="Q560" s="21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:35" ht="18.75" x14ac:dyDescent="0.25">
      <c r="A561" s="43"/>
      <c r="B561" s="42"/>
      <c r="C561" s="26"/>
      <c r="D561" s="46"/>
      <c r="E561" s="46"/>
      <c r="F561" s="46"/>
      <c r="G561" s="46"/>
      <c r="H561" s="46"/>
      <c r="I561" s="25"/>
      <c r="J561" s="46"/>
      <c r="K561" s="46"/>
      <c r="L561" s="39"/>
      <c r="M561" s="46"/>
      <c r="N561" s="46"/>
      <c r="O561" s="26"/>
      <c r="P561" s="21"/>
      <c r="Q561" s="21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:35" ht="18.75" x14ac:dyDescent="0.25">
      <c r="A562" s="43"/>
      <c r="B562" s="42"/>
      <c r="C562" s="26"/>
      <c r="D562" s="46"/>
      <c r="E562" s="46"/>
      <c r="F562" s="46"/>
      <c r="G562" s="46"/>
      <c r="H562" s="46"/>
      <c r="I562" s="25"/>
      <c r="J562" s="46"/>
      <c r="K562" s="46"/>
      <c r="L562" s="39"/>
      <c r="M562" s="46"/>
      <c r="N562" s="46"/>
      <c r="O562" s="26"/>
      <c r="P562" s="21"/>
      <c r="Q562" s="21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:35" ht="18.75" x14ac:dyDescent="0.25">
      <c r="A563" s="43"/>
      <c r="B563" s="42"/>
      <c r="C563" s="26"/>
      <c r="D563" s="46"/>
      <c r="E563" s="46"/>
      <c r="F563" s="46"/>
      <c r="G563" s="46"/>
      <c r="H563" s="46"/>
      <c r="I563" s="25"/>
      <c r="J563" s="46"/>
      <c r="K563" s="46"/>
      <c r="L563" s="39"/>
      <c r="M563" s="46"/>
      <c r="N563" s="46"/>
      <c r="O563" s="26"/>
      <c r="P563" s="21"/>
      <c r="Q563" s="21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:35" ht="18.75" x14ac:dyDescent="0.25">
      <c r="A564" s="43"/>
      <c r="B564" s="42"/>
      <c r="C564" s="26"/>
      <c r="D564" s="46"/>
      <c r="E564" s="46"/>
      <c r="F564" s="46"/>
      <c r="G564" s="46"/>
      <c r="H564" s="46"/>
      <c r="I564" s="25"/>
      <c r="J564" s="46"/>
      <c r="K564" s="46"/>
      <c r="L564" s="39"/>
      <c r="M564" s="46"/>
      <c r="N564" s="46"/>
      <c r="O564" s="26"/>
      <c r="P564" s="2"/>
      <c r="Q564" s="2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:35" ht="18.75" x14ac:dyDescent="0.25">
      <c r="A565" s="43"/>
      <c r="B565" s="42"/>
      <c r="C565" s="26"/>
      <c r="D565" s="46"/>
      <c r="E565" s="46"/>
      <c r="F565" s="46"/>
      <c r="G565" s="46"/>
      <c r="H565" s="46"/>
      <c r="I565" s="25"/>
      <c r="J565" s="46"/>
      <c r="K565" s="46"/>
      <c r="L565" s="39"/>
      <c r="M565" s="46"/>
      <c r="N565" s="46"/>
      <c r="O565" s="26"/>
      <c r="P565" s="2"/>
      <c r="Q565" s="2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:35" ht="18.75" x14ac:dyDescent="0.25">
      <c r="A566" s="43"/>
      <c r="B566" s="42"/>
      <c r="C566" s="26"/>
      <c r="D566" s="46"/>
      <c r="E566" s="46"/>
      <c r="F566" s="46"/>
      <c r="G566" s="46"/>
      <c r="H566" s="46"/>
      <c r="I566" s="25"/>
      <c r="J566" s="46"/>
      <c r="K566" s="46"/>
      <c r="L566" s="39"/>
      <c r="M566" s="46"/>
      <c r="N566" s="46"/>
      <c r="O566" s="26"/>
      <c r="P566" s="2"/>
      <c r="Q566" s="2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:35" ht="18.75" x14ac:dyDescent="0.25">
      <c r="A567" s="43"/>
      <c r="B567" s="42"/>
      <c r="C567" s="26"/>
      <c r="D567" s="46"/>
      <c r="E567" s="46"/>
      <c r="F567" s="46"/>
      <c r="G567" s="46"/>
      <c r="H567" s="46"/>
      <c r="I567" s="25"/>
      <c r="J567" s="46"/>
      <c r="K567" s="46"/>
      <c r="L567" s="39"/>
      <c r="M567" s="46"/>
      <c r="N567" s="46"/>
      <c r="O567" s="26"/>
      <c r="P567" s="2"/>
      <c r="Q567" s="2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:35" ht="18.75" x14ac:dyDescent="0.25">
      <c r="A568" s="43"/>
      <c r="B568" s="42"/>
      <c r="C568" s="26"/>
      <c r="D568" s="46"/>
      <c r="E568" s="46"/>
      <c r="F568" s="46"/>
      <c r="G568" s="46"/>
      <c r="H568" s="46"/>
      <c r="I568" s="25"/>
      <c r="J568" s="46"/>
      <c r="K568" s="46"/>
      <c r="L568" s="39"/>
      <c r="M568" s="46"/>
      <c r="N568" s="46"/>
      <c r="O568" s="26"/>
      <c r="P568" s="2"/>
      <c r="Q568" s="2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:35" ht="18.75" x14ac:dyDescent="0.25">
      <c r="A569" s="43"/>
      <c r="B569" s="42"/>
      <c r="C569" s="26"/>
      <c r="D569" s="46"/>
      <c r="E569" s="46"/>
      <c r="F569" s="46"/>
      <c r="G569" s="46"/>
      <c r="H569" s="46"/>
      <c r="I569" s="25"/>
      <c r="J569" s="46"/>
      <c r="K569" s="46"/>
      <c r="L569" s="39"/>
      <c r="M569" s="46"/>
      <c r="N569" s="46"/>
      <c r="O569" s="26"/>
      <c r="P569" s="2"/>
      <c r="Q569" s="2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:35" ht="18.75" x14ac:dyDescent="0.25">
      <c r="A570" s="43"/>
      <c r="B570" s="42"/>
      <c r="C570" s="26"/>
      <c r="D570" s="46"/>
      <c r="E570" s="46"/>
      <c r="F570" s="46"/>
      <c r="G570" s="46"/>
      <c r="H570" s="46"/>
      <c r="I570" s="25"/>
      <c r="J570" s="46"/>
      <c r="K570" s="46"/>
      <c r="L570" s="39"/>
      <c r="M570" s="46"/>
      <c r="N570" s="46"/>
      <c r="O570" s="26"/>
      <c r="P570" s="2"/>
      <c r="Q570" s="2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:35" ht="18.75" x14ac:dyDescent="0.25">
      <c r="A571" s="43"/>
      <c r="B571" s="42"/>
      <c r="C571" s="26"/>
      <c r="D571" s="46"/>
      <c r="E571" s="46"/>
      <c r="F571" s="46"/>
      <c r="G571" s="46"/>
      <c r="H571" s="46"/>
      <c r="I571" s="25"/>
      <c r="J571" s="46"/>
      <c r="K571" s="46"/>
      <c r="L571" s="39"/>
      <c r="M571" s="46"/>
      <c r="N571" s="46"/>
      <c r="O571" s="26"/>
      <c r="P571" s="2"/>
      <c r="Q571" s="2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:35" ht="18.75" x14ac:dyDescent="0.25">
      <c r="A572" s="43"/>
      <c r="B572" s="42"/>
      <c r="C572" s="26"/>
      <c r="D572" s="46"/>
      <c r="E572" s="46"/>
      <c r="F572" s="46"/>
      <c r="G572" s="46"/>
      <c r="H572" s="46"/>
      <c r="I572" s="25"/>
      <c r="J572" s="46"/>
      <c r="K572" s="46"/>
      <c r="L572" s="39"/>
      <c r="M572" s="46"/>
      <c r="N572" s="46"/>
      <c r="O572" s="26"/>
      <c r="P572" s="2"/>
      <c r="Q572" s="2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:35" ht="18.75" x14ac:dyDescent="0.25">
      <c r="A573" s="43"/>
      <c r="B573" s="42"/>
      <c r="C573" s="26"/>
      <c r="D573" s="46"/>
      <c r="E573" s="46"/>
      <c r="F573" s="46"/>
      <c r="G573" s="46"/>
      <c r="H573" s="46"/>
      <c r="I573" s="25"/>
      <c r="J573" s="46"/>
      <c r="K573" s="46"/>
      <c r="L573" s="39"/>
      <c r="M573" s="46"/>
      <c r="N573" s="46"/>
      <c r="O573" s="26"/>
      <c r="P573" s="2"/>
      <c r="Q573" s="2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:35" ht="18.75" x14ac:dyDescent="0.25">
      <c r="A574" s="43"/>
      <c r="B574" s="42"/>
      <c r="C574" s="26"/>
      <c r="D574" s="46"/>
      <c r="E574" s="46"/>
      <c r="F574" s="46"/>
      <c r="G574" s="46"/>
      <c r="H574" s="46"/>
      <c r="I574" s="25"/>
      <c r="J574" s="46"/>
      <c r="K574" s="46"/>
      <c r="L574" s="39"/>
      <c r="M574" s="46"/>
      <c r="N574" s="46"/>
      <c r="O574" s="26"/>
      <c r="P574" s="2"/>
      <c r="Q574" s="2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:35" ht="18.75" x14ac:dyDescent="0.25">
      <c r="A575" s="43"/>
      <c r="B575" s="42"/>
      <c r="C575" s="26"/>
      <c r="D575" s="46"/>
      <c r="E575" s="46"/>
      <c r="F575" s="46"/>
      <c r="G575" s="46"/>
      <c r="H575" s="46"/>
      <c r="I575" s="25"/>
      <c r="J575" s="46"/>
      <c r="K575" s="46"/>
      <c r="L575" s="39"/>
      <c r="M575" s="46"/>
      <c r="N575" s="46"/>
      <c r="O575" s="26"/>
      <c r="P575" s="2"/>
      <c r="Q575" s="2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:35" ht="18.75" x14ac:dyDescent="0.25">
      <c r="A576" s="43"/>
      <c r="B576" s="42"/>
      <c r="C576" s="26"/>
      <c r="D576" s="46"/>
      <c r="E576" s="46"/>
      <c r="F576" s="46"/>
      <c r="G576" s="46"/>
      <c r="H576" s="46"/>
      <c r="I576" s="25"/>
      <c r="J576" s="46"/>
      <c r="K576" s="46"/>
      <c r="L576" s="39"/>
      <c r="M576" s="46"/>
      <c r="N576" s="46"/>
      <c r="O576" s="26"/>
      <c r="P576" s="2"/>
      <c r="Q576" s="2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:35" ht="18.75" x14ac:dyDescent="0.25">
      <c r="A577" s="43"/>
      <c r="B577" s="42"/>
      <c r="C577" s="26"/>
      <c r="D577" s="46"/>
      <c r="E577" s="46"/>
      <c r="F577" s="46"/>
      <c r="G577" s="46"/>
      <c r="H577" s="46"/>
      <c r="I577" s="25"/>
      <c r="J577" s="46"/>
      <c r="K577" s="46"/>
      <c r="L577" s="39"/>
      <c r="M577" s="46"/>
      <c r="N577" s="46"/>
      <c r="O577" s="26"/>
      <c r="P577" s="2"/>
      <c r="Q577" s="2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:35" ht="18.75" x14ac:dyDescent="0.25">
      <c r="A578" s="43"/>
      <c r="B578" s="42"/>
      <c r="C578" s="26"/>
      <c r="D578" s="46"/>
      <c r="E578" s="46"/>
      <c r="F578" s="46"/>
      <c r="G578" s="46"/>
      <c r="H578" s="46"/>
      <c r="I578" s="25"/>
      <c r="J578" s="46"/>
      <c r="K578" s="46"/>
      <c r="L578" s="39"/>
      <c r="M578" s="46"/>
      <c r="N578" s="46"/>
      <c r="O578" s="26"/>
      <c r="P578" s="2"/>
      <c r="Q578" s="2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:35" ht="18.75" x14ac:dyDescent="0.25">
      <c r="A579" s="43"/>
      <c r="B579" s="42"/>
      <c r="C579" s="26"/>
      <c r="D579" s="46"/>
      <c r="E579" s="46"/>
      <c r="F579" s="46"/>
      <c r="G579" s="46"/>
      <c r="H579" s="46"/>
      <c r="I579" s="25"/>
      <c r="J579" s="46"/>
      <c r="K579" s="46"/>
      <c r="L579" s="39"/>
      <c r="M579" s="46"/>
      <c r="N579" s="46"/>
      <c r="O579" s="26"/>
      <c r="P579" s="2"/>
      <c r="Q579" s="2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:35" ht="18.75" x14ac:dyDescent="0.25">
      <c r="A580" s="43"/>
      <c r="B580" s="42"/>
      <c r="C580" s="26"/>
      <c r="D580" s="46"/>
      <c r="E580" s="46"/>
      <c r="F580" s="46"/>
      <c r="G580" s="46"/>
      <c r="H580" s="46"/>
      <c r="I580" s="25"/>
      <c r="J580" s="46"/>
      <c r="K580" s="46"/>
      <c r="L580" s="39"/>
      <c r="M580" s="46"/>
      <c r="N580" s="46"/>
      <c r="O580" s="26"/>
      <c r="P580" s="2"/>
      <c r="Q580" s="2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:35" ht="18.75" x14ac:dyDescent="0.25">
      <c r="A581" s="43"/>
      <c r="B581" s="42"/>
      <c r="C581" s="26"/>
      <c r="D581" s="46"/>
      <c r="E581" s="46"/>
      <c r="F581" s="46"/>
      <c r="G581" s="46"/>
      <c r="H581" s="46"/>
      <c r="I581" s="25"/>
      <c r="J581" s="46"/>
      <c r="K581" s="46"/>
      <c r="L581" s="39"/>
      <c r="M581" s="46"/>
      <c r="N581" s="46"/>
      <c r="O581" s="26"/>
      <c r="P581" s="2"/>
      <c r="Q581" s="2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:35" ht="18.75" x14ac:dyDescent="0.25">
      <c r="A582" s="43"/>
      <c r="B582" s="42"/>
      <c r="C582" s="26"/>
      <c r="D582" s="46"/>
      <c r="E582" s="46"/>
      <c r="F582" s="46"/>
      <c r="G582" s="46"/>
      <c r="H582" s="46"/>
      <c r="I582" s="25"/>
      <c r="J582" s="46"/>
      <c r="K582" s="46"/>
      <c r="L582" s="39"/>
      <c r="M582" s="46"/>
      <c r="N582" s="46"/>
      <c r="O582" s="26"/>
      <c r="P582" s="2"/>
      <c r="Q582" s="2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:35" ht="18.75" x14ac:dyDescent="0.25">
      <c r="A583" s="43"/>
      <c r="B583" s="42"/>
      <c r="C583" s="26"/>
      <c r="D583" s="46"/>
      <c r="E583" s="46"/>
      <c r="F583" s="46"/>
      <c r="G583" s="46"/>
      <c r="H583" s="46"/>
      <c r="I583" s="25"/>
      <c r="J583" s="46"/>
      <c r="K583" s="46"/>
      <c r="L583" s="39"/>
      <c r="M583" s="46"/>
      <c r="N583" s="46"/>
      <c r="O583" s="26"/>
      <c r="P583" s="2"/>
      <c r="Q583" s="2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:35" ht="18.75" x14ac:dyDescent="0.25">
      <c r="A584" s="43"/>
      <c r="B584" s="42"/>
      <c r="C584" s="26"/>
      <c r="D584" s="46"/>
      <c r="E584" s="46"/>
      <c r="F584" s="46"/>
      <c r="G584" s="46"/>
      <c r="H584" s="46"/>
      <c r="I584" s="25"/>
      <c r="J584" s="46"/>
      <c r="K584" s="46"/>
      <c r="L584" s="39"/>
      <c r="M584" s="46"/>
      <c r="N584" s="46"/>
      <c r="O584" s="26"/>
      <c r="P584" s="2"/>
      <c r="Q584" s="2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:35" ht="18.75" x14ac:dyDescent="0.25">
      <c r="A585" s="43"/>
      <c r="B585" s="42"/>
      <c r="C585" s="26"/>
      <c r="D585" s="46"/>
      <c r="E585" s="46"/>
      <c r="F585" s="46"/>
      <c r="G585" s="46"/>
      <c r="H585" s="46"/>
      <c r="I585" s="25"/>
      <c r="J585" s="46"/>
      <c r="K585" s="46"/>
      <c r="L585" s="39"/>
      <c r="M585" s="46"/>
      <c r="N585" s="46"/>
      <c r="O585" s="26"/>
      <c r="P585" s="2"/>
      <c r="Q585" s="2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:35" ht="18.75" x14ac:dyDescent="0.25">
      <c r="A586" s="43"/>
      <c r="B586" s="42"/>
      <c r="C586" s="26"/>
      <c r="D586" s="46"/>
      <c r="E586" s="46"/>
      <c r="F586" s="46"/>
      <c r="G586" s="46"/>
      <c r="H586" s="46"/>
      <c r="I586" s="25"/>
      <c r="J586" s="46"/>
      <c r="K586" s="46"/>
      <c r="L586" s="39"/>
      <c r="M586" s="46"/>
      <c r="N586" s="46"/>
      <c r="O586" s="26"/>
      <c r="P586" s="2"/>
      <c r="Q586" s="2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:35" ht="18.75" x14ac:dyDescent="0.25">
      <c r="A587" s="43"/>
      <c r="B587" s="42"/>
      <c r="C587" s="26"/>
      <c r="D587" s="46"/>
      <c r="E587" s="46"/>
      <c r="F587" s="46"/>
      <c r="G587" s="46"/>
      <c r="H587" s="46"/>
      <c r="I587" s="25"/>
      <c r="J587" s="46"/>
      <c r="K587" s="46"/>
      <c r="L587" s="39"/>
      <c r="M587" s="46"/>
      <c r="N587" s="46"/>
      <c r="O587" s="26"/>
      <c r="P587" s="2"/>
      <c r="Q587" s="2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:35" ht="18.75" x14ac:dyDescent="0.25">
      <c r="A588" s="43"/>
      <c r="B588" s="42"/>
      <c r="C588" s="26"/>
      <c r="D588" s="46"/>
      <c r="E588" s="46"/>
      <c r="F588" s="46"/>
      <c r="G588" s="46"/>
      <c r="H588" s="46"/>
      <c r="I588" s="25"/>
      <c r="J588" s="46"/>
      <c r="K588" s="46"/>
      <c r="L588" s="39"/>
      <c r="M588" s="46"/>
      <c r="N588" s="46"/>
      <c r="O588" s="26"/>
      <c r="P588" s="2"/>
      <c r="Q588" s="2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:35" ht="18.75" x14ac:dyDescent="0.25">
      <c r="A589" s="43"/>
      <c r="B589" s="42"/>
      <c r="C589" s="26"/>
      <c r="D589" s="46"/>
      <c r="E589" s="46"/>
      <c r="F589" s="46"/>
      <c r="G589" s="46"/>
      <c r="H589" s="46"/>
      <c r="I589" s="25"/>
      <c r="J589" s="46"/>
      <c r="K589" s="46"/>
      <c r="L589" s="39"/>
      <c r="M589" s="46"/>
      <c r="N589" s="46"/>
      <c r="O589" s="26"/>
      <c r="P589" s="2"/>
      <c r="Q589" s="2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:35" ht="18.75" x14ac:dyDescent="0.25">
      <c r="A590" s="43"/>
      <c r="B590" s="42"/>
      <c r="C590" s="26"/>
      <c r="D590" s="46"/>
      <c r="E590" s="46"/>
      <c r="F590" s="46"/>
      <c r="G590" s="46"/>
      <c r="H590" s="46"/>
      <c r="I590" s="25"/>
      <c r="J590" s="46"/>
      <c r="K590" s="46"/>
      <c r="L590" s="39"/>
      <c r="M590" s="46"/>
      <c r="N590" s="46"/>
      <c r="O590" s="26"/>
      <c r="P590" s="2"/>
      <c r="Q590" s="2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:35" ht="18.75" x14ac:dyDescent="0.25">
      <c r="A591" s="43"/>
      <c r="B591" s="42"/>
      <c r="C591" s="26"/>
      <c r="D591" s="46"/>
      <c r="E591" s="46"/>
      <c r="F591" s="46"/>
      <c r="G591" s="46"/>
      <c r="H591" s="46"/>
      <c r="I591" s="25"/>
      <c r="J591" s="46"/>
      <c r="K591" s="46"/>
      <c r="L591" s="39"/>
      <c r="M591" s="46"/>
      <c r="N591" s="46"/>
      <c r="O591" s="26"/>
      <c r="P591" s="2"/>
      <c r="Q591" s="2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:35" ht="18.75" x14ac:dyDescent="0.25">
      <c r="A592" s="43"/>
      <c r="B592" s="42"/>
      <c r="C592" s="26"/>
      <c r="D592" s="46"/>
      <c r="E592" s="46"/>
      <c r="F592" s="46"/>
      <c r="G592" s="46"/>
      <c r="H592" s="46"/>
      <c r="I592" s="25"/>
      <c r="J592" s="46"/>
      <c r="K592" s="46"/>
      <c r="L592" s="39"/>
      <c r="M592" s="46"/>
      <c r="N592" s="46"/>
      <c r="O592" s="26"/>
      <c r="P592" s="2"/>
      <c r="Q592" s="2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:35" ht="18.75" x14ac:dyDescent="0.25">
      <c r="A593" s="43"/>
      <c r="B593" s="42"/>
      <c r="C593" s="26"/>
      <c r="D593" s="46"/>
      <c r="E593" s="46"/>
      <c r="F593" s="46"/>
      <c r="G593" s="46"/>
      <c r="H593" s="46"/>
      <c r="I593" s="25"/>
      <c r="J593" s="46"/>
      <c r="K593" s="46"/>
      <c r="L593" s="39"/>
      <c r="M593" s="46"/>
      <c r="N593" s="46"/>
      <c r="O593" s="26"/>
      <c r="P593" s="2"/>
      <c r="Q593" s="2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:35" ht="18.75" x14ac:dyDescent="0.25">
      <c r="A594" s="43"/>
      <c r="B594" s="42"/>
      <c r="C594" s="26"/>
      <c r="D594" s="46"/>
      <c r="E594" s="46"/>
      <c r="F594" s="46"/>
      <c r="G594" s="46"/>
      <c r="H594" s="46"/>
      <c r="I594" s="25"/>
      <c r="J594" s="46"/>
      <c r="K594" s="46"/>
      <c r="L594" s="39"/>
      <c r="M594" s="46"/>
      <c r="N594" s="46"/>
      <c r="O594" s="26"/>
      <c r="P594" s="2"/>
      <c r="Q594" s="2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:35" ht="18.75" x14ac:dyDescent="0.25">
      <c r="A595" s="43"/>
      <c r="B595" s="42"/>
      <c r="C595" s="26"/>
      <c r="D595" s="46"/>
      <c r="E595" s="46"/>
      <c r="F595" s="46"/>
      <c r="G595" s="46"/>
      <c r="H595" s="46"/>
      <c r="I595" s="25"/>
      <c r="J595" s="46"/>
      <c r="K595" s="46"/>
      <c r="L595" s="39"/>
      <c r="M595" s="46"/>
      <c r="N595" s="46"/>
      <c r="O595" s="26"/>
      <c r="P595" s="2"/>
      <c r="Q595" s="2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:35" ht="18.75" x14ac:dyDescent="0.25">
      <c r="A596" s="43"/>
      <c r="B596" s="42"/>
      <c r="C596" s="26"/>
      <c r="D596" s="46"/>
      <c r="E596" s="46"/>
      <c r="F596" s="46"/>
      <c r="G596" s="46"/>
      <c r="H596" s="46"/>
      <c r="I596" s="25"/>
      <c r="J596" s="46"/>
      <c r="K596" s="46"/>
      <c r="L596" s="39"/>
      <c r="M596" s="46"/>
      <c r="N596" s="46"/>
      <c r="O596" s="26"/>
      <c r="P596" s="2"/>
      <c r="Q596" s="2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:35" ht="18.75" x14ac:dyDescent="0.25">
      <c r="A597" s="43"/>
      <c r="B597" s="42"/>
      <c r="C597" s="26"/>
      <c r="D597" s="46"/>
      <c r="E597" s="46"/>
      <c r="F597" s="46"/>
      <c r="G597" s="46"/>
      <c r="H597" s="46"/>
      <c r="I597" s="25"/>
      <c r="J597" s="46"/>
      <c r="K597" s="46"/>
      <c r="L597" s="39"/>
      <c r="M597" s="46"/>
      <c r="N597" s="46"/>
      <c r="O597" s="26"/>
      <c r="P597" s="2"/>
      <c r="Q597" s="2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:35" ht="18.75" x14ac:dyDescent="0.25">
      <c r="A598" s="43"/>
      <c r="B598" s="42"/>
      <c r="C598" s="26"/>
      <c r="D598" s="46"/>
      <c r="E598" s="46"/>
      <c r="F598" s="46"/>
      <c r="G598" s="46"/>
      <c r="H598" s="46"/>
      <c r="I598" s="25"/>
      <c r="J598" s="46"/>
      <c r="K598" s="46"/>
      <c r="L598" s="39"/>
      <c r="M598" s="46"/>
      <c r="N598" s="46"/>
      <c r="O598" s="26"/>
      <c r="P598" s="2"/>
      <c r="Q598" s="2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:35" ht="18.75" x14ac:dyDescent="0.25">
      <c r="A599" s="43"/>
      <c r="B599" s="42"/>
      <c r="C599" s="26"/>
      <c r="D599" s="46"/>
      <c r="E599" s="46"/>
      <c r="F599" s="46"/>
      <c r="G599" s="46"/>
      <c r="H599" s="46"/>
      <c r="I599" s="25"/>
      <c r="J599" s="46"/>
      <c r="K599" s="46"/>
      <c r="L599" s="39"/>
      <c r="M599" s="46"/>
      <c r="N599" s="46"/>
      <c r="O599" s="26"/>
      <c r="P599" s="2"/>
      <c r="Q599" s="2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:35" ht="18.75" x14ac:dyDescent="0.25">
      <c r="A600" s="43"/>
      <c r="B600" s="42"/>
      <c r="C600" s="26"/>
      <c r="D600" s="46"/>
      <c r="E600" s="46"/>
      <c r="F600" s="46"/>
      <c r="G600" s="46"/>
      <c r="H600" s="46"/>
      <c r="I600" s="25"/>
      <c r="J600" s="46"/>
      <c r="K600" s="46"/>
      <c r="L600" s="39"/>
      <c r="M600" s="46"/>
      <c r="N600" s="46"/>
      <c r="O600" s="26"/>
      <c r="P600" s="2"/>
      <c r="Q600" s="2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:35" ht="18.75" x14ac:dyDescent="0.25">
      <c r="A601" s="43"/>
      <c r="B601" s="42"/>
      <c r="C601" s="26"/>
      <c r="D601" s="46"/>
      <c r="E601" s="46"/>
      <c r="F601" s="46"/>
      <c r="G601" s="46"/>
      <c r="H601" s="46"/>
      <c r="I601" s="25"/>
      <c r="J601" s="46"/>
      <c r="K601" s="46"/>
      <c r="L601" s="39"/>
      <c r="M601" s="46"/>
      <c r="N601" s="46"/>
      <c r="O601" s="26"/>
      <c r="P601" s="2"/>
      <c r="Q601" s="2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:35" ht="18.75" x14ac:dyDescent="0.25">
      <c r="A602" s="43"/>
      <c r="B602" s="42"/>
      <c r="C602" s="26"/>
      <c r="D602" s="46"/>
      <c r="E602" s="46"/>
      <c r="F602" s="46"/>
      <c r="G602" s="46"/>
      <c r="H602" s="46"/>
      <c r="I602" s="25"/>
      <c r="J602" s="46"/>
      <c r="K602" s="46"/>
      <c r="L602" s="39"/>
      <c r="M602" s="46"/>
      <c r="N602" s="46"/>
      <c r="O602" s="26"/>
      <c r="P602" s="2"/>
      <c r="Q602" s="2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:35" ht="18.75" x14ac:dyDescent="0.25">
      <c r="A603" s="43"/>
      <c r="B603" s="42"/>
      <c r="C603" s="26"/>
      <c r="D603" s="46"/>
      <c r="E603" s="46"/>
      <c r="F603" s="46"/>
      <c r="G603" s="46"/>
      <c r="H603" s="46"/>
      <c r="I603" s="25"/>
      <c r="J603" s="46"/>
      <c r="K603" s="46"/>
      <c r="L603" s="39"/>
      <c r="M603" s="46"/>
      <c r="N603" s="46"/>
      <c r="O603" s="26"/>
      <c r="P603" s="2"/>
      <c r="Q603" s="2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:35" ht="18.75" x14ac:dyDescent="0.25">
      <c r="A604" s="43"/>
      <c r="B604" s="42"/>
      <c r="C604" s="26"/>
      <c r="D604" s="46"/>
      <c r="E604" s="46"/>
      <c r="F604" s="46"/>
      <c r="G604" s="46"/>
      <c r="H604" s="46"/>
      <c r="I604" s="25"/>
      <c r="J604" s="46"/>
      <c r="K604" s="46"/>
      <c r="L604" s="39"/>
      <c r="M604" s="46"/>
      <c r="N604" s="46"/>
      <c r="O604" s="26"/>
      <c r="P604" s="2"/>
      <c r="Q604" s="2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:35" ht="18.75" x14ac:dyDescent="0.25">
      <c r="A605" s="43"/>
      <c r="B605" s="42"/>
      <c r="C605" s="26"/>
      <c r="D605" s="46"/>
      <c r="E605" s="46"/>
      <c r="F605" s="46"/>
      <c r="G605" s="46"/>
      <c r="H605" s="46"/>
      <c r="I605" s="25"/>
      <c r="J605" s="46"/>
      <c r="K605" s="46"/>
      <c r="L605" s="39"/>
      <c r="M605" s="46"/>
      <c r="N605" s="46"/>
      <c r="O605" s="26"/>
      <c r="P605" s="2"/>
      <c r="Q605" s="2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:35" ht="18.75" x14ac:dyDescent="0.25">
      <c r="A606" s="43"/>
      <c r="B606" s="42"/>
      <c r="C606" s="26"/>
      <c r="D606" s="46"/>
      <c r="E606" s="46"/>
      <c r="F606" s="46"/>
      <c r="G606" s="46"/>
      <c r="H606" s="46"/>
      <c r="I606" s="25"/>
      <c r="J606" s="46"/>
      <c r="K606" s="46"/>
      <c r="L606" s="39"/>
      <c r="M606" s="46"/>
      <c r="N606" s="46"/>
      <c r="O606" s="26"/>
      <c r="P606" s="2"/>
      <c r="Q606" s="2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:35" ht="18.75" x14ac:dyDescent="0.25">
      <c r="A607" s="43"/>
      <c r="B607" s="42"/>
      <c r="C607" s="26"/>
      <c r="D607" s="46"/>
      <c r="E607" s="46"/>
      <c r="F607" s="46"/>
      <c r="G607" s="46"/>
      <c r="H607" s="46"/>
      <c r="I607" s="25"/>
      <c r="J607" s="46"/>
      <c r="K607" s="46"/>
      <c r="L607" s="39"/>
      <c r="M607" s="46"/>
      <c r="N607" s="46"/>
      <c r="O607" s="26"/>
      <c r="P607" s="2"/>
      <c r="Q607" s="2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:35" ht="18.75" x14ac:dyDescent="0.25">
      <c r="A608" s="43"/>
      <c r="B608" s="42"/>
      <c r="C608" s="26"/>
      <c r="D608" s="46"/>
      <c r="E608" s="46"/>
      <c r="F608" s="46"/>
      <c r="G608" s="46"/>
      <c r="H608" s="46"/>
      <c r="I608" s="25"/>
      <c r="J608" s="46"/>
      <c r="K608" s="46"/>
      <c r="L608" s="39"/>
      <c r="M608" s="46"/>
      <c r="N608" s="46"/>
      <c r="O608" s="26"/>
      <c r="P608" s="2"/>
      <c r="Q608" s="2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:35" ht="18.75" x14ac:dyDescent="0.25">
      <c r="A609" s="43"/>
      <c r="B609" s="42"/>
      <c r="C609" s="26"/>
      <c r="D609" s="46"/>
      <c r="E609" s="46"/>
      <c r="F609" s="46"/>
      <c r="G609" s="46"/>
      <c r="H609" s="46"/>
      <c r="I609" s="25"/>
      <c r="J609" s="46"/>
      <c r="K609" s="46"/>
      <c r="L609" s="39"/>
      <c r="M609" s="46"/>
      <c r="N609" s="46"/>
      <c r="O609" s="26"/>
      <c r="P609" s="2"/>
      <c r="Q609" s="2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:35" ht="18.75" x14ac:dyDescent="0.25">
      <c r="A610" s="43"/>
      <c r="B610" s="42"/>
      <c r="C610" s="26"/>
      <c r="D610" s="46"/>
      <c r="E610" s="46"/>
      <c r="F610" s="46"/>
      <c r="G610" s="46"/>
      <c r="H610" s="46"/>
      <c r="I610" s="25"/>
      <c r="J610" s="46"/>
      <c r="K610" s="46"/>
      <c r="L610" s="39"/>
      <c r="M610" s="46"/>
      <c r="N610" s="46"/>
      <c r="O610" s="26"/>
      <c r="P610" s="2"/>
      <c r="Q610" s="2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:35" ht="18.75" x14ac:dyDescent="0.25">
      <c r="A611" s="43"/>
      <c r="B611" s="42"/>
      <c r="C611" s="26"/>
      <c r="D611" s="46"/>
      <c r="E611" s="46"/>
      <c r="F611" s="46"/>
      <c r="G611" s="46"/>
      <c r="H611" s="46"/>
      <c r="I611" s="25"/>
      <c r="J611" s="46"/>
      <c r="K611" s="46"/>
      <c r="L611" s="39"/>
      <c r="M611" s="46"/>
      <c r="N611" s="46"/>
      <c r="O611" s="26"/>
      <c r="P611" s="2"/>
      <c r="Q611" s="2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:35" ht="18.75" x14ac:dyDescent="0.25">
      <c r="A612" s="43"/>
      <c r="B612" s="42"/>
      <c r="C612" s="26"/>
      <c r="D612" s="46"/>
      <c r="E612" s="46"/>
      <c r="F612" s="46"/>
      <c r="G612" s="46"/>
      <c r="H612" s="46"/>
      <c r="I612" s="25"/>
      <c r="J612" s="46"/>
      <c r="K612" s="46"/>
      <c r="L612" s="39"/>
      <c r="M612" s="46"/>
      <c r="N612" s="46"/>
      <c r="O612" s="26"/>
      <c r="P612" s="2"/>
      <c r="Q612" s="2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:35" ht="18.75" x14ac:dyDescent="0.25">
      <c r="A613" s="43"/>
      <c r="B613" s="42"/>
      <c r="C613" s="26"/>
      <c r="D613" s="46"/>
      <c r="E613" s="46"/>
      <c r="F613" s="46"/>
      <c r="G613" s="46"/>
      <c r="H613" s="46"/>
      <c r="I613" s="25"/>
      <c r="J613" s="46"/>
      <c r="K613" s="46"/>
      <c r="L613" s="39"/>
      <c r="M613" s="46"/>
      <c r="N613" s="46"/>
      <c r="O613" s="26"/>
      <c r="P613" s="2"/>
      <c r="Q613" s="2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:35" ht="18.75" x14ac:dyDescent="0.25">
      <c r="A614" s="43"/>
      <c r="B614" s="42"/>
      <c r="C614" s="26"/>
      <c r="D614" s="46"/>
      <c r="E614" s="46"/>
      <c r="F614" s="46"/>
      <c r="G614" s="46"/>
      <c r="H614" s="46"/>
      <c r="I614" s="25"/>
      <c r="J614" s="46"/>
      <c r="K614" s="46"/>
      <c r="L614" s="39"/>
      <c r="M614" s="46"/>
      <c r="N614" s="46"/>
      <c r="O614" s="26"/>
      <c r="P614" s="2"/>
      <c r="Q614" s="2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:35" ht="18.75" x14ac:dyDescent="0.25">
      <c r="A615" s="43"/>
      <c r="B615" s="42"/>
      <c r="C615" s="26"/>
      <c r="D615" s="46"/>
      <c r="E615" s="46"/>
      <c r="F615" s="46"/>
      <c r="G615" s="46"/>
      <c r="H615" s="46"/>
      <c r="I615" s="25"/>
      <c r="J615" s="46"/>
      <c r="K615" s="46"/>
      <c r="L615" s="39"/>
      <c r="M615" s="46"/>
      <c r="N615" s="46"/>
      <c r="O615" s="26"/>
      <c r="P615" s="2"/>
      <c r="Q615" s="2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:35" ht="18.75" x14ac:dyDescent="0.25">
      <c r="A616" s="43"/>
      <c r="B616" s="42"/>
      <c r="C616" s="26"/>
      <c r="D616" s="46"/>
      <c r="E616" s="46"/>
      <c r="F616" s="46"/>
      <c r="G616" s="46"/>
      <c r="H616" s="46"/>
      <c r="I616" s="25"/>
      <c r="J616" s="46"/>
      <c r="K616" s="46"/>
      <c r="L616" s="39"/>
      <c r="M616" s="46"/>
      <c r="N616" s="46"/>
      <c r="O616" s="26"/>
      <c r="P616" s="2"/>
      <c r="Q616" s="2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:35" ht="18.75" x14ac:dyDescent="0.25">
      <c r="A617" s="43"/>
      <c r="B617" s="42"/>
      <c r="C617" s="26"/>
      <c r="D617" s="46"/>
      <c r="E617" s="46"/>
      <c r="F617" s="46"/>
      <c r="G617" s="46"/>
      <c r="H617" s="46"/>
      <c r="I617" s="25"/>
      <c r="J617" s="46"/>
      <c r="K617" s="46"/>
      <c r="L617" s="39"/>
      <c r="M617" s="46"/>
      <c r="N617" s="46"/>
      <c r="O617" s="26"/>
      <c r="P617" s="2"/>
      <c r="Q617" s="2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:35" ht="18.75" x14ac:dyDescent="0.25">
      <c r="A618" s="43"/>
      <c r="B618" s="42"/>
      <c r="C618" s="26"/>
      <c r="D618" s="46"/>
      <c r="E618" s="46"/>
      <c r="F618" s="46"/>
      <c r="G618" s="46"/>
      <c r="H618" s="46"/>
      <c r="I618" s="25"/>
      <c r="J618" s="46"/>
      <c r="K618" s="46"/>
      <c r="L618" s="39"/>
      <c r="M618" s="46"/>
      <c r="N618" s="46"/>
      <c r="O618" s="26"/>
      <c r="P618" s="2"/>
      <c r="Q618" s="2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:35" ht="18.75" x14ac:dyDescent="0.25">
      <c r="A619" s="43"/>
      <c r="B619" s="42"/>
      <c r="C619" s="26"/>
      <c r="D619" s="46"/>
      <c r="E619" s="46"/>
      <c r="F619" s="46"/>
      <c r="G619" s="46"/>
      <c r="H619" s="46"/>
      <c r="I619" s="25"/>
      <c r="J619" s="46"/>
      <c r="K619" s="46"/>
      <c r="L619" s="39"/>
      <c r="M619" s="46"/>
      <c r="N619" s="46"/>
      <c r="O619" s="26"/>
      <c r="P619" s="2"/>
      <c r="Q619" s="2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:35" ht="18.75" x14ac:dyDescent="0.25">
      <c r="A620" s="43"/>
      <c r="B620" s="42"/>
      <c r="C620" s="26"/>
      <c r="D620" s="46"/>
      <c r="E620" s="46"/>
      <c r="F620" s="46"/>
      <c r="G620" s="46"/>
      <c r="H620" s="46"/>
      <c r="I620" s="25"/>
      <c r="J620" s="46"/>
      <c r="K620" s="46"/>
      <c r="L620" s="39"/>
      <c r="M620" s="46"/>
      <c r="N620" s="46"/>
      <c r="O620" s="26"/>
      <c r="P620" s="2"/>
      <c r="Q620" s="2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:35" ht="18.75" x14ac:dyDescent="0.25">
      <c r="A621" s="43"/>
      <c r="B621" s="42"/>
      <c r="C621" s="26"/>
      <c r="D621" s="46"/>
      <c r="E621" s="46"/>
      <c r="F621" s="46"/>
      <c r="G621" s="46"/>
      <c r="H621" s="46"/>
      <c r="I621" s="25"/>
      <c r="J621" s="46"/>
      <c r="K621" s="46"/>
      <c r="L621" s="39"/>
      <c r="M621" s="46"/>
      <c r="N621" s="46"/>
      <c r="O621" s="26"/>
      <c r="P621" s="2"/>
      <c r="Q621" s="2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:35" ht="18.75" x14ac:dyDescent="0.25">
      <c r="A622" s="43"/>
      <c r="B622" s="42"/>
      <c r="C622" s="26"/>
      <c r="D622" s="46"/>
      <c r="E622" s="46"/>
      <c r="F622" s="46"/>
      <c r="G622" s="46"/>
      <c r="H622" s="46"/>
      <c r="I622" s="25"/>
      <c r="J622" s="46"/>
      <c r="K622" s="46"/>
      <c r="L622" s="39"/>
      <c r="M622" s="46"/>
      <c r="N622" s="46"/>
      <c r="O622" s="26"/>
      <c r="P622" s="2"/>
      <c r="Q622" s="2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:35" ht="18.75" x14ac:dyDescent="0.25">
      <c r="A623" s="43"/>
      <c r="B623" s="42"/>
      <c r="C623" s="26"/>
      <c r="D623" s="46"/>
      <c r="E623" s="46"/>
      <c r="F623" s="46"/>
      <c r="G623" s="46"/>
      <c r="H623" s="46"/>
      <c r="I623" s="25"/>
      <c r="J623" s="46"/>
      <c r="K623" s="46"/>
      <c r="L623" s="39"/>
      <c r="M623" s="46"/>
      <c r="N623" s="46"/>
      <c r="O623" s="26"/>
      <c r="P623" s="2"/>
      <c r="Q623" s="2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:35" ht="18.75" x14ac:dyDescent="0.25">
      <c r="A624" s="43"/>
      <c r="B624" s="42"/>
      <c r="C624" s="26"/>
      <c r="D624" s="46"/>
      <c r="E624" s="46"/>
      <c r="F624" s="46"/>
      <c r="G624" s="46"/>
      <c r="H624" s="46"/>
      <c r="I624" s="25"/>
      <c r="J624" s="46"/>
      <c r="K624" s="46"/>
      <c r="L624" s="39"/>
      <c r="M624" s="46"/>
      <c r="N624" s="46"/>
      <c r="O624" s="26"/>
      <c r="P624" s="2"/>
      <c r="Q624" s="2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:35" ht="18.75" x14ac:dyDescent="0.25">
      <c r="A625" s="43"/>
      <c r="B625" s="42"/>
      <c r="C625" s="26"/>
      <c r="D625" s="46"/>
      <c r="E625" s="46"/>
      <c r="F625" s="46"/>
      <c r="G625" s="46"/>
      <c r="H625" s="46"/>
      <c r="I625" s="25"/>
      <c r="J625" s="46"/>
      <c r="K625" s="46"/>
      <c r="L625" s="39"/>
      <c r="M625" s="46"/>
      <c r="N625" s="46"/>
      <c r="O625" s="26"/>
      <c r="P625" s="2"/>
      <c r="Q625" s="2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:35" ht="18.75" x14ac:dyDescent="0.25">
      <c r="A626" s="43"/>
      <c r="B626" s="42"/>
      <c r="C626" s="26"/>
      <c r="D626" s="46"/>
      <c r="E626" s="46"/>
      <c r="F626" s="46"/>
      <c r="G626" s="46"/>
      <c r="H626" s="46"/>
      <c r="I626" s="25"/>
      <c r="J626" s="46"/>
      <c r="K626" s="46"/>
      <c r="L626" s="39"/>
      <c r="M626" s="46"/>
      <c r="N626" s="46"/>
      <c r="O626" s="26"/>
      <c r="P626" s="2"/>
      <c r="Q626" s="2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:35" ht="18.75" x14ac:dyDescent="0.25">
      <c r="A627" s="43"/>
      <c r="B627" s="42"/>
      <c r="C627" s="26"/>
      <c r="D627" s="46"/>
      <c r="E627" s="46"/>
      <c r="F627" s="46"/>
      <c r="G627" s="46"/>
      <c r="H627" s="46"/>
      <c r="I627" s="25"/>
      <c r="J627" s="46"/>
      <c r="K627" s="46"/>
      <c r="L627" s="39"/>
      <c r="M627" s="46"/>
      <c r="N627" s="46"/>
      <c r="O627" s="26"/>
      <c r="P627" s="2"/>
      <c r="Q627" s="2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:35" ht="18.75" x14ac:dyDescent="0.25">
      <c r="A628" s="43"/>
      <c r="B628" s="42"/>
      <c r="C628" s="26"/>
      <c r="D628" s="46"/>
      <c r="E628" s="46"/>
      <c r="F628" s="46"/>
      <c r="G628" s="46"/>
      <c r="H628" s="46"/>
      <c r="I628" s="25"/>
      <c r="J628" s="46"/>
      <c r="K628" s="46"/>
      <c r="L628" s="39"/>
      <c r="M628" s="46"/>
      <c r="N628" s="46"/>
      <c r="O628" s="26"/>
      <c r="P628" s="2"/>
      <c r="Q628" s="2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:35" ht="18.75" x14ac:dyDescent="0.25">
      <c r="A629" s="43"/>
      <c r="B629" s="42"/>
      <c r="C629" s="26"/>
      <c r="D629" s="46"/>
      <c r="E629" s="46"/>
      <c r="F629" s="46"/>
      <c r="G629" s="46"/>
      <c r="H629" s="46"/>
      <c r="I629" s="25"/>
      <c r="J629" s="46"/>
      <c r="K629" s="46"/>
      <c r="L629" s="39"/>
      <c r="M629" s="46"/>
      <c r="N629" s="46"/>
      <c r="O629" s="26"/>
      <c r="P629" s="2"/>
      <c r="Q629" s="2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:35" ht="18.75" x14ac:dyDescent="0.25">
      <c r="A630" s="43"/>
      <c r="B630" s="42"/>
      <c r="C630" s="26"/>
      <c r="D630" s="46"/>
      <c r="E630" s="46"/>
      <c r="F630" s="46"/>
      <c r="G630" s="46"/>
      <c r="H630" s="46"/>
      <c r="I630" s="25"/>
      <c r="J630" s="46"/>
      <c r="K630" s="46"/>
      <c r="L630" s="39"/>
      <c r="M630" s="46"/>
      <c r="N630" s="46"/>
      <c r="O630" s="26"/>
      <c r="P630" s="2"/>
      <c r="Q630" s="2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:35" ht="18.75" x14ac:dyDescent="0.25">
      <c r="A631" s="43"/>
      <c r="B631" s="42"/>
      <c r="C631" s="26"/>
      <c r="D631" s="46"/>
      <c r="E631" s="46"/>
      <c r="F631" s="46"/>
      <c r="G631" s="46"/>
      <c r="H631" s="46"/>
      <c r="I631" s="25"/>
      <c r="J631" s="46"/>
      <c r="K631" s="46"/>
      <c r="L631" s="39"/>
      <c r="M631" s="46"/>
      <c r="N631" s="46"/>
      <c r="O631" s="26"/>
      <c r="P631" s="2"/>
      <c r="Q631" s="2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:35" ht="18.75" x14ac:dyDescent="0.25">
      <c r="A632" s="43"/>
      <c r="B632" s="42"/>
      <c r="C632" s="26"/>
      <c r="D632" s="46"/>
      <c r="E632" s="46"/>
      <c r="F632" s="46"/>
      <c r="G632" s="46"/>
      <c r="H632" s="46"/>
      <c r="I632" s="25"/>
      <c r="J632" s="46"/>
      <c r="K632" s="46"/>
      <c r="L632" s="39"/>
      <c r="M632" s="46"/>
      <c r="N632" s="46"/>
      <c r="O632" s="26"/>
      <c r="P632" s="2"/>
      <c r="Q632" s="2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:35" ht="18.75" x14ac:dyDescent="0.25">
      <c r="A633" s="43"/>
      <c r="B633" s="42"/>
      <c r="C633" s="26"/>
      <c r="D633" s="46"/>
      <c r="E633" s="46"/>
      <c r="F633" s="46"/>
      <c r="G633" s="46"/>
      <c r="H633" s="46"/>
      <c r="I633" s="25"/>
      <c r="J633" s="46"/>
      <c r="K633" s="46"/>
      <c r="L633" s="39"/>
      <c r="M633" s="46"/>
      <c r="N633" s="46"/>
      <c r="O633" s="26"/>
      <c r="P633" s="2"/>
      <c r="Q633" s="2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:35" ht="18.75" x14ac:dyDescent="0.25">
      <c r="A634" s="43"/>
      <c r="B634" s="42"/>
      <c r="C634" s="26"/>
      <c r="D634" s="46"/>
      <c r="E634" s="46"/>
      <c r="F634" s="46"/>
      <c r="G634" s="46"/>
      <c r="H634" s="46"/>
      <c r="I634" s="25"/>
      <c r="J634" s="46"/>
      <c r="K634" s="46"/>
      <c r="L634" s="39"/>
      <c r="M634" s="46"/>
      <c r="N634" s="46"/>
      <c r="O634" s="26"/>
      <c r="P634" s="2"/>
      <c r="Q634" s="2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:35" ht="18.75" x14ac:dyDescent="0.25">
      <c r="A635" s="43"/>
      <c r="B635" s="42"/>
      <c r="C635" s="26"/>
      <c r="D635" s="46"/>
      <c r="E635" s="46"/>
      <c r="F635" s="46"/>
      <c r="G635" s="46"/>
      <c r="H635" s="46"/>
      <c r="I635" s="25"/>
      <c r="J635" s="46"/>
      <c r="K635" s="46"/>
      <c r="L635" s="39"/>
      <c r="M635" s="46"/>
      <c r="N635" s="46"/>
      <c r="O635" s="26"/>
      <c r="P635" s="2"/>
      <c r="Q635" s="2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:35" ht="18.75" x14ac:dyDescent="0.25">
      <c r="A636" s="43"/>
      <c r="B636" s="42"/>
      <c r="C636" s="26"/>
      <c r="D636" s="46"/>
      <c r="E636" s="46"/>
      <c r="F636" s="46"/>
      <c r="G636" s="46"/>
      <c r="H636" s="46"/>
      <c r="I636" s="25"/>
      <c r="J636" s="46"/>
      <c r="K636" s="46"/>
      <c r="L636" s="39"/>
      <c r="M636" s="46"/>
      <c r="N636" s="46"/>
      <c r="O636" s="26"/>
      <c r="P636" s="2"/>
      <c r="Q636" s="2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:35" ht="18.75" x14ac:dyDescent="0.25">
      <c r="A637" s="43"/>
      <c r="B637" s="42"/>
      <c r="C637" s="26"/>
      <c r="D637" s="46"/>
      <c r="E637" s="46"/>
      <c r="F637" s="46"/>
      <c r="G637" s="46"/>
      <c r="H637" s="46"/>
      <c r="I637" s="25"/>
      <c r="J637" s="46"/>
      <c r="K637" s="46"/>
      <c r="L637" s="39"/>
      <c r="M637" s="46"/>
      <c r="N637" s="46"/>
      <c r="O637" s="26"/>
      <c r="P637" s="2"/>
      <c r="Q637" s="2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:35" ht="18.75" x14ac:dyDescent="0.25">
      <c r="A638" s="43"/>
      <c r="B638" s="42"/>
      <c r="C638" s="26"/>
      <c r="D638" s="46"/>
      <c r="E638" s="46"/>
      <c r="F638" s="46"/>
      <c r="G638" s="46"/>
      <c r="H638" s="46"/>
      <c r="I638" s="25"/>
      <c r="J638" s="46"/>
      <c r="K638" s="46"/>
      <c r="L638" s="39"/>
      <c r="M638" s="46"/>
      <c r="N638" s="46"/>
      <c r="O638" s="26"/>
      <c r="P638" s="2"/>
      <c r="Q638" s="2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:35" ht="18.75" x14ac:dyDescent="0.25">
      <c r="A639" s="43"/>
      <c r="B639" s="42"/>
      <c r="C639" s="26"/>
      <c r="D639" s="46"/>
      <c r="E639" s="46"/>
      <c r="F639" s="46"/>
      <c r="G639" s="46"/>
      <c r="H639" s="46"/>
      <c r="I639" s="25"/>
      <c r="J639" s="46"/>
      <c r="K639" s="46"/>
      <c r="L639" s="39"/>
      <c r="M639" s="46"/>
      <c r="N639" s="46"/>
      <c r="O639" s="26"/>
      <c r="P639" s="2"/>
      <c r="Q639" s="2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:35" ht="18.75" x14ac:dyDescent="0.25">
      <c r="A640" s="43"/>
      <c r="B640" s="42"/>
      <c r="C640" s="26"/>
      <c r="D640" s="46"/>
      <c r="E640" s="46"/>
      <c r="F640" s="46"/>
      <c r="G640" s="46"/>
      <c r="H640" s="46"/>
      <c r="I640" s="25"/>
      <c r="J640" s="46"/>
      <c r="K640" s="46"/>
      <c r="L640" s="39"/>
      <c r="M640" s="46"/>
      <c r="N640" s="46"/>
      <c r="O640" s="26"/>
      <c r="P640" s="2"/>
      <c r="Q640" s="2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:35" ht="18.75" x14ac:dyDescent="0.25">
      <c r="A641" s="43"/>
      <c r="B641" s="42"/>
      <c r="C641" s="26"/>
      <c r="D641" s="46"/>
      <c r="E641" s="46"/>
      <c r="F641" s="46"/>
      <c r="G641" s="46"/>
      <c r="H641" s="46"/>
      <c r="I641" s="25"/>
      <c r="J641" s="46"/>
      <c r="K641" s="46"/>
      <c r="L641" s="39"/>
      <c r="M641" s="46"/>
      <c r="N641" s="46"/>
      <c r="O641" s="26"/>
      <c r="P641" s="2"/>
      <c r="Q641" s="2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:35" ht="18.75" x14ac:dyDescent="0.25">
      <c r="A642" s="43"/>
      <c r="B642" s="42"/>
      <c r="C642" s="26"/>
      <c r="D642" s="46"/>
      <c r="E642" s="46"/>
      <c r="F642" s="46"/>
      <c r="G642" s="46"/>
      <c r="H642" s="46"/>
      <c r="I642" s="25"/>
      <c r="J642" s="46"/>
      <c r="K642" s="46"/>
      <c r="L642" s="39"/>
      <c r="M642" s="46"/>
      <c r="N642" s="46"/>
      <c r="O642" s="26"/>
      <c r="P642" s="2"/>
      <c r="Q642" s="2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:35" ht="18.75" x14ac:dyDescent="0.25">
      <c r="A643" s="43"/>
      <c r="B643" s="42"/>
      <c r="C643" s="26"/>
      <c r="D643" s="46"/>
      <c r="E643" s="46"/>
      <c r="F643" s="46"/>
      <c r="G643" s="46"/>
      <c r="H643" s="46"/>
      <c r="I643" s="25"/>
      <c r="J643" s="46"/>
      <c r="K643" s="46"/>
      <c r="L643" s="39"/>
      <c r="M643" s="46"/>
      <c r="N643" s="46"/>
      <c r="O643" s="26"/>
      <c r="P643" s="2"/>
      <c r="Q643" s="2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:35" ht="18.75" x14ac:dyDescent="0.25">
      <c r="A644" s="43"/>
      <c r="B644" s="42"/>
      <c r="C644" s="26"/>
      <c r="D644" s="46"/>
      <c r="E644" s="46"/>
      <c r="F644" s="46"/>
      <c r="G644" s="46"/>
      <c r="H644" s="46"/>
      <c r="I644" s="25"/>
      <c r="J644" s="46"/>
      <c r="K644" s="46"/>
      <c r="L644" s="39"/>
      <c r="M644" s="46"/>
      <c r="N644" s="46"/>
      <c r="O644" s="26"/>
      <c r="P644" s="2"/>
      <c r="Q644" s="2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:35" ht="18.75" x14ac:dyDescent="0.25">
      <c r="A645" s="43"/>
      <c r="B645" s="42"/>
      <c r="C645" s="26"/>
      <c r="D645" s="46"/>
      <c r="E645" s="46"/>
      <c r="F645" s="46"/>
      <c r="G645" s="46"/>
      <c r="H645" s="46"/>
      <c r="I645" s="25"/>
      <c r="J645" s="46"/>
      <c r="K645" s="46"/>
      <c r="L645" s="39"/>
      <c r="M645" s="46"/>
      <c r="N645" s="46"/>
      <c r="O645" s="26"/>
      <c r="P645" s="2"/>
      <c r="Q645" s="2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:35" ht="18.75" x14ac:dyDescent="0.25">
      <c r="A646" s="43"/>
      <c r="B646" s="42"/>
      <c r="C646" s="26"/>
      <c r="D646" s="46"/>
      <c r="E646" s="46"/>
      <c r="F646" s="46"/>
      <c r="G646" s="46"/>
      <c r="H646" s="46"/>
      <c r="I646" s="25"/>
      <c r="J646" s="46"/>
      <c r="K646" s="46"/>
      <c r="L646" s="39"/>
      <c r="M646" s="46"/>
      <c r="N646" s="46"/>
      <c r="O646" s="26"/>
      <c r="P646" s="2"/>
      <c r="Q646" s="2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:35" ht="18.75" x14ac:dyDescent="0.25">
      <c r="A647" s="43"/>
      <c r="B647" s="42"/>
      <c r="C647" s="26"/>
      <c r="D647" s="46"/>
      <c r="E647" s="46"/>
      <c r="F647" s="46"/>
      <c r="G647" s="46"/>
      <c r="H647" s="46"/>
      <c r="I647" s="25"/>
      <c r="J647" s="46"/>
      <c r="K647" s="46"/>
      <c r="L647" s="39"/>
      <c r="M647" s="46"/>
      <c r="N647" s="46"/>
      <c r="O647" s="26"/>
      <c r="P647" s="2"/>
      <c r="Q647" s="2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:35" ht="18.75" x14ac:dyDescent="0.25">
      <c r="A648" s="43"/>
      <c r="B648" s="42"/>
      <c r="C648" s="26"/>
      <c r="D648" s="46"/>
      <c r="E648" s="46"/>
      <c r="F648" s="46"/>
      <c r="G648" s="46"/>
      <c r="H648" s="46"/>
      <c r="I648" s="25"/>
      <c r="J648" s="46"/>
      <c r="K648" s="46"/>
      <c r="L648" s="39"/>
      <c r="M648" s="46"/>
      <c r="N648" s="46"/>
      <c r="O648" s="26"/>
      <c r="P648" s="2"/>
      <c r="Q648" s="2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:35" ht="18.75" x14ac:dyDescent="0.25">
      <c r="A649" s="43"/>
      <c r="B649" s="42"/>
      <c r="C649" s="26"/>
      <c r="D649" s="46"/>
      <c r="E649" s="46"/>
      <c r="F649" s="46"/>
      <c r="G649" s="46"/>
      <c r="H649" s="46"/>
      <c r="I649" s="25"/>
      <c r="J649" s="46"/>
      <c r="K649" s="46"/>
      <c r="L649" s="39"/>
      <c r="M649" s="46"/>
      <c r="N649" s="46"/>
      <c r="O649" s="26"/>
      <c r="P649" s="2"/>
      <c r="Q649" s="2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:35" ht="18.75" x14ac:dyDescent="0.25">
      <c r="A650" s="43"/>
      <c r="B650" s="42"/>
      <c r="C650" s="26"/>
      <c r="D650" s="46"/>
      <c r="E650" s="46"/>
      <c r="F650" s="46"/>
      <c r="G650" s="46"/>
      <c r="H650" s="46"/>
      <c r="I650" s="25"/>
      <c r="J650" s="46"/>
      <c r="K650" s="46"/>
      <c r="L650" s="39"/>
      <c r="M650" s="46"/>
      <c r="N650" s="46"/>
      <c r="O650" s="26"/>
      <c r="P650" s="2"/>
      <c r="Q650" s="2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:35" ht="18.75" x14ac:dyDescent="0.25">
      <c r="A651" s="43"/>
      <c r="B651" s="42"/>
      <c r="C651" s="26"/>
      <c r="D651" s="46"/>
      <c r="E651" s="46"/>
      <c r="F651" s="46"/>
      <c r="G651" s="46"/>
      <c r="H651" s="46"/>
      <c r="I651" s="25"/>
      <c r="J651" s="46"/>
      <c r="K651" s="46"/>
      <c r="L651" s="39"/>
      <c r="M651" s="46"/>
      <c r="N651" s="46"/>
      <c r="O651" s="26"/>
      <c r="P651" s="2"/>
      <c r="Q651" s="2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:35" ht="18.75" x14ac:dyDescent="0.25">
      <c r="A652" s="43"/>
      <c r="B652" s="42"/>
      <c r="C652" s="26"/>
      <c r="D652" s="46"/>
      <c r="E652" s="46"/>
      <c r="F652" s="46"/>
      <c r="G652" s="46"/>
      <c r="H652" s="46"/>
      <c r="I652" s="25"/>
      <c r="J652" s="46"/>
      <c r="K652" s="46"/>
      <c r="L652" s="39"/>
      <c r="M652" s="46"/>
      <c r="N652" s="46"/>
      <c r="O652" s="26"/>
      <c r="P652" s="2"/>
      <c r="Q652" s="2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:35" ht="18.75" x14ac:dyDescent="0.25">
      <c r="A653" s="43"/>
      <c r="B653" s="42"/>
      <c r="C653" s="26"/>
      <c r="D653" s="46"/>
      <c r="E653" s="46"/>
      <c r="F653" s="46"/>
      <c r="G653" s="46"/>
      <c r="H653" s="46"/>
      <c r="I653" s="25"/>
      <c r="J653" s="46"/>
      <c r="K653" s="46"/>
      <c r="L653" s="39"/>
      <c r="M653" s="46"/>
      <c r="N653" s="46"/>
      <c r="O653" s="25"/>
      <c r="P653" s="2"/>
      <c r="Q653" s="2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:35" ht="18.75" x14ac:dyDescent="0.25">
      <c r="A654" s="43"/>
      <c r="B654" s="42"/>
      <c r="C654" s="26"/>
      <c r="D654" s="46"/>
      <c r="E654" s="46"/>
      <c r="F654" s="46"/>
      <c r="G654" s="46"/>
      <c r="H654" s="46"/>
      <c r="I654" s="25"/>
      <c r="J654" s="46"/>
      <c r="K654" s="46"/>
      <c r="L654" s="39"/>
      <c r="M654" s="46"/>
      <c r="N654" s="46"/>
      <c r="O654" s="25"/>
      <c r="P654" s="2"/>
      <c r="Q654" s="2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:35" ht="18.75" x14ac:dyDescent="0.25">
      <c r="A655" s="43"/>
      <c r="B655" s="42"/>
      <c r="C655" s="26"/>
      <c r="D655" s="46"/>
      <c r="E655" s="46"/>
      <c r="F655" s="46"/>
      <c r="G655" s="46"/>
      <c r="H655" s="46"/>
      <c r="I655" s="25"/>
      <c r="J655" s="46"/>
      <c r="K655" s="46"/>
      <c r="L655" s="39"/>
      <c r="M655" s="46"/>
      <c r="N655" s="46"/>
      <c r="O655" s="25"/>
      <c r="P655" s="2"/>
      <c r="Q655" s="2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:35" ht="18.75" x14ac:dyDescent="0.25">
      <c r="A656" s="43"/>
      <c r="B656" s="42"/>
      <c r="C656" s="26"/>
      <c r="D656" s="46"/>
      <c r="E656" s="46"/>
      <c r="F656" s="46"/>
      <c r="G656" s="46"/>
      <c r="H656" s="46"/>
      <c r="I656" s="25"/>
      <c r="J656" s="46"/>
      <c r="K656" s="46"/>
      <c r="L656" s="39"/>
      <c r="M656" s="46"/>
      <c r="N656" s="46"/>
      <c r="O656" s="25"/>
      <c r="P656" s="2"/>
      <c r="Q656" s="2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:35" ht="18.75" x14ac:dyDescent="0.25">
      <c r="A657" s="43"/>
      <c r="B657" s="42"/>
      <c r="C657" s="26"/>
      <c r="D657" s="46"/>
      <c r="E657" s="46"/>
      <c r="F657" s="46"/>
      <c r="G657" s="46"/>
      <c r="H657" s="46"/>
      <c r="I657" s="25"/>
      <c r="J657" s="46"/>
      <c r="K657" s="46"/>
      <c r="L657" s="39"/>
      <c r="M657" s="46"/>
      <c r="N657" s="46"/>
      <c r="O657" s="25"/>
      <c r="P657" s="2"/>
      <c r="Q657" s="2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:35" ht="18.75" x14ac:dyDescent="0.25">
      <c r="A658" s="43"/>
      <c r="B658" s="42"/>
      <c r="C658" s="26"/>
      <c r="D658" s="46"/>
      <c r="E658" s="46"/>
      <c r="F658" s="46"/>
      <c r="G658" s="46"/>
      <c r="H658" s="46"/>
      <c r="I658" s="25"/>
      <c r="J658" s="46"/>
      <c r="K658" s="46"/>
      <c r="L658" s="39"/>
      <c r="M658" s="46"/>
      <c r="N658" s="46"/>
      <c r="O658" s="25"/>
      <c r="P658" s="2"/>
      <c r="Q658" s="2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:35" ht="18.75" x14ac:dyDescent="0.25">
      <c r="A659" s="43"/>
      <c r="B659" s="42"/>
      <c r="C659" s="26"/>
      <c r="D659" s="46"/>
      <c r="E659" s="46"/>
      <c r="F659" s="46"/>
      <c r="G659" s="46"/>
      <c r="H659" s="46"/>
      <c r="I659" s="25"/>
      <c r="J659" s="46"/>
      <c r="K659" s="46"/>
      <c r="L659" s="39"/>
      <c r="M659" s="46"/>
      <c r="N659" s="46"/>
      <c r="O659" s="25"/>
      <c r="P659" s="2"/>
      <c r="Q659" s="2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:35" ht="18.75" x14ac:dyDescent="0.25">
      <c r="A660" s="43"/>
      <c r="B660" s="42"/>
      <c r="C660" s="26"/>
      <c r="D660" s="46"/>
      <c r="E660" s="46"/>
      <c r="F660" s="46"/>
      <c r="G660" s="46"/>
      <c r="H660" s="46"/>
      <c r="I660" s="25"/>
      <c r="J660" s="46"/>
      <c r="K660" s="46"/>
      <c r="L660" s="39"/>
      <c r="M660" s="46"/>
      <c r="N660" s="46"/>
      <c r="O660" s="25"/>
      <c r="P660" s="2"/>
      <c r="Q660" s="2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:35" ht="18.75" x14ac:dyDescent="0.25">
      <c r="A661" s="43"/>
      <c r="B661" s="42"/>
      <c r="C661" s="26"/>
      <c r="D661" s="46"/>
      <c r="E661" s="46"/>
      <c r="F661" s="46"/>
      <c r="G661" s="46"/>
      <c r="H661" s="46"/>
      <c r="I661" s="25"/>
      <c r="J661" s="46"/>
      <c r="K661" s="46"/>
      <c r="L661" s="39"/>
      <c r="M661" s="46"/>
      <c r="N661" s="46"/>
      <c r="O661" s="25"/>
      <c r="P661" s="2"/>
      <c r="Q661" s="2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1:35" ht="18.75" x14ac:dyDescent="0.25">
      <c r="A662" s="43"/>
      <c r="B662" s="42"/>
      <c r="C662" s="26"/>
      <c r="D662" s="46"/>
      <c r="E662" s="46"/>
      <c r="F662" s="46"/>
      <c r="G662" s="46"/>
      <c r="H662" s="46"/>
      <c r="I662" s="25"/>
      <c r="J662" s="46"/>
      <c r="K662" s="46"/>
      <c r="L662" s="39"/>
      <c r="M662" s="46"/>
      <c r="N662" s="46"/>
      <c r="O662" s="25"/>
      <c r="P662" s="2"/>
      <c r="Q662" s="2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1:35" ht="18.75" x14ac:dyDescent="0.25">
      <c r="A663" s="43"/>
      <c r="B663" s="42"/>
      <c r="C663" s="26"/>
      <c r="D663" s="46"/>
      <c r="E663" s="46"/>
      <c r="F663" s="46"/>
      <c r="G663" s="46"/>
      <c r="H663" s="46"/>
      <c r="I663" s="25"/>
      <c r="J663" s="46"/>
      <c r="K663" s="46"/>
      <c r="L663" s="39"/>
      <c r="M663" s="46"/>
      <c r="N663" s="46"/>
      <c r="O663" s="25"/>
      <c r="P663" s="2"/>
      <c r="Q663" s="2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1:35" ht="18.75" x14ac:dyDescent="0.25">
      <c r="A664" s="43"/>
      <c r="B664" s="42"/>
      <c r="C664" s="26"/>
      <c r="D664" s="46"/>
      <c r="E664" s="46"/>
      <c r="F664" s="46"/>
      <c r="G664" s="46"/>
      <c r="H664" s="46"/>
      <c r="I664" s="25"/>
      <c r="J664" s="46"/>
      <c r="K664" s="46"/>
      <c r="L664" s="39"/>
      <c r="M664" s="46"/>
      <c r="N664" s="46"/>
      <c r="O664" s="25"/>
      <c r="P664" s="2"/>
      <c r="Q664" s="2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1:35" ht="18.75" x14ac:dyDescent="0.25">
      <c r="A665" s="43"/>
      <c r="B665" s="42"/>
      <c r="C665" s="26"/>
      <c r="D665" s="46"/>
      <c r="E665" s="46"/>
      <c r="F665" s="46"/>
      <c r="G665" s="46"/>
      <c r="H665" s="46"/>
      <c r="I665" s="25"/>
      <c r="J665" s="46"/>
      <c r="K665" s="46"/>
      <c r="L665" s="39"/>
      <c r="M665" s="46"/>
      <c r="N665" s="46"/>
      <c r="O665" s="25"/>
      <c r="P665" s="2"/>
      <c r="Q665" s="2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1:35" ht="18.75" x14ac:dyDescent="0.25">
      <c r="A666" s="43"/>
      <c r="B666" s="42"/>
      <c r="C666" s="26"/>
      <c r="D666" s="46"/>
      <c r="E666" s="46"/>
      <c r="F666" s="46"/>
      <c r="G666" s="46"/>
      <c r="H666" s="46"/>
      <c r="I666" s="25"/>
      <c r="J666" s="46"/>
      <c r="K666" s="46"/>
      <c r="L666" s="39"/>
      <c r="M666" s="46"/>
      <c r="N666" s="46"/>
      <c r="O666" s="25"/>
      <c r="P666" s="2"/>
      <c r="Q666" s="2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1:35" ht="18.75" x14ac:dyDescent="0.25">
      <c r="A667" s="43"/>
      <c r="B667" s="42"/>
      <c r="C667" s="26"/>
      <c r="D667" s="46"/>
      <c r="E667" s="46"/>
      <c r="F667" s="46"/>
      <c r="G667" s="46"/>
      <c r="H667" s="46"/>
      <c r="I667" s="25"/>
      <c r="J667" s="46"/>
      <c r="K667" s="46"/>
      <c r="L667" s="39"/>
      <c r="M667" s="46"/>
      <c r="N667" s="46"/>
      <c r="O667" s="25"/>
      <c r="P667" s="2"/>
      <c r="Q667" s="2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1:35" ht="18.75" x14ac:dyDescent="0.25">
      <c r="A668" s="43"/>
      <c r="B668" s="42"/>
      <c r="C668" s="26"/>
      <c r="D668" s="46"/>
      <c r="E668" s="46"/>
      <c r="F668" s="46"/>
      <c r="G668" s="46"/>
      <c r="H668" s="46"/>
      <c r="I668" s="25"/>
      <c r="J668" s="46"/>
      <c r="K668" s="46"/>
      <c r="L668" s="39"/>
      <c r="M668" s="46"/>
      <c r="N668" s="46"/>
      <c r="O668" s="25"/>
      <c r="P668" s="2"/>
      <c r="Q668" s="2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1:35" ht="18.75" x14ac:dyDescent="0.25">
      <c r="A669" s="43"/>
      <c r="B669" s="42"/>
      <c r="C669" s="26"/>
      <c r="D669" s="46"/>
      <c r="E669" s="46"/>
      <c r="F669" s="46"/>
      <c r="G669" s="46"/>
      <c r="H669" s="46"/>
      <c r="I669" s="25"/>
      <c r="J669" s="46"/>
      <c r="K669" s="46"/>
      <c r="L669" s="39"/>
      <c r="M669" s="46"/>
      <c r="N669" s="46"/>
      <c r="O669" s="25"/>
      <c r="P669" s="2"/>
      <c r="Q669" s="2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1:35" ht="18.75" x14ac:dyDescent="0.25">
      <c r="A670" s="43"/>
      <c r="B670" s="42"/>
      <c r="C670" s="26"/>
      <c r="D670" s="46"/>
      <c r="E670" s="46"/>
      <c r="F670" s="46"/>
      <c r="G670" s="46"/>
      <c r="H670" s="46"/>
      <c r="I670" s="25"/>
      <c r="J670" s="46"/>
      <c r="K670" s="46"/>
      <c r="L670" s="39"/>
      <c r="M670" s="46"/>
      <c r="N670" s="46"/>
      <c r="O670" s="25"/>
      <c r="P670" s="2"/>
      <c r="Q670" s="2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1:35" ht="18.75" x14ac:dyDescent="0.25">
      <c r="A671" s="43"/>
      <c r="B671" s="42"/>
      <c r="C671" s="26"/>
      <c r="D671" s="46"/>
      <c r="E671" s="46"/>
      <c r="F671" s="46"/>
      <c r="G671" s="46"/>
      <c r="H671" s="46"/>
      <c r="I671" s="25"/>
      <c r="J671" s="46"/>
      <c r="K671" s="46"/>
      <c r="L671" s="39"/>
      <c r="M671" s="46"/>
      <c r="N671" s="46"/>
      <c r="O671" s="25"/>
      <c r="P671" s="2"/>
      <c r="Q671" s="2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1:35" ht="18.75" x14ac:dyDescent="0.25">
      <c r="A672" s="43"/>
      <c r="B672" s="42"/>
      <c r="C672" s="26"/>
      <c r="D672" s="46"/>
      <c r="E672" s="46"/>
      <c r="F672" s="46"/>
      <c r="G672" s="46"/>
      <c r="H672" s="46"/>
      <c r="I672" s="25"/>
      <c r="J672" s="46"/>
      <c r="K672" s="46"/>
      <c r="L672" s="39"/>
      <c r="M672" s="46"/>
      <c r="N672" s="46"/>
      <c r="O672" s="25"/>
      <c r="P672" s="2"/>
      <c r="Q672" s="2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1:35" ht="18.75" x14ac:dyDescent="0.25">
      <c r="A673" s="43"/>
      <c r="B673" s="42"/>
      <c r="C673" s="26"/>
      <c r="D673" s="46"/>
      <c r="E673" s="46"/>
      <c r="F673" s="46"/>
      <c r="G673" s="46"/>
      <c r="H673" s="46"/>
      <c r="I673" s="25"/>
      <c r="J673" s="46"/>
      <c r="K673" s="46"/>
      <c r="L673" s="39"/>
      <c r="M673" s="46"/>
      <c r="N673" s="46"/>
      <c r="O673" s="25"/>
      <c r="P673" s="2"/>
      <c r="Q673" s="2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1:35" ht="18.75" x14ac:dyDescent="0.25">
      <c r="A674" s="43"/>
      <c r="B674" s="42"/>
      <c r="C674" s="26"/>
      <c r="D674" s="46"/>
      <c r="E674" s="46"/>
      <c r="F674" s="46"/>
      <c r="G674" s="46"/>
      <c r="H674" s="46"/>
      <c r="I674" s="25"/>
      <c r="J674" s="46"/>
      <c r="K674" s="46"/>
      <c r="L674" s="39"/>
      <c r="M674" s="46"/>
      <c r="N674" s="46"/>
      <c r="O674" s="25"/>
      <c r="P674" s="2"/>
      <c r="Q674" s="2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1:35" ht="18.75" x14ac:dyDescent="0.25">
      <c r="A675" s="43"/>
      <c r="B675" s="42"/>
      <c r="C675" s="26"/>
      <c r="D675" s="46"/>
      <c r="E675" s="46"/>
      <c r="F675" s="46"/>
      <c r="G675" s="46"/>
      <c r="H675" s="46"/>
      <c r="I675" s="25"/>
      <c r="J675" s="46"/>
      <c r="K675" s="46"/>
      <c r="L675" s="39"/>
      <c r="M675" s="46"/>
      <c r="N675" s="46"/>
      <c r="O675" s="25"/>
      <c r="P675" s="2"/>
      <c r="Q675" s="2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1:35" ht="18.75" x14ac:dyDescent="0.25">
      <c r="A676" s="43"/>
      <c r="B676" s="42"/>
      <c r="C676" s="26"/>
      <c r="D676" s="46"/>
      <c r="E676" s="46"/>
      <c r="F676" s="46"/>
      <c r="G676" s="46"/>
      <c r="H676" s="46"/>
      <c r="I676" s="25"/>
      <c r="J676" s="46"/>
      <c r="K676" s="46"/>
      <c r="L676" s="39"/>
      <c r="M676" s="46"/>
      <c r="N676" s="46"/>
      <c r="O676" s="25"/>
      <c r="P676" s="2"/>
      <c r="Q676" s="2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1:35" ht="18.75" x14ac:dyDescent="0.25">
      <c r="A677" s="43"/>
      <c r="B677" s="42"/>
      <c r="C677" s="26"/>
      <c r="D677" s="46"/>
      <c r="E677" s="46"/>
      <c r="F677" s="46"/>
      <c r="G677" s="46"/>
      <c r="H677" s="46"/>
      <c r="I677" s="25"/>
      <c r="J677" s="46"/>
      <c r="K677" s="46"/>
      <c r="L677" s="39"/>
      <c r="M677" s="46"/>
      <c r="N677" s="46"/>
      <c r="O677" s="25"/>
      <c r="P677" s="2"/>
      <c r="Q677" s="2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1:35" ht="18.75" x14ac:dyDescent="0.25">
      <c r="A678" s="43"/>
      <c r="B678" s="42"/>
      <c r="C678" s="26"/>
      <c r="D678" s="46"/>
      <c r="E678" s="46"/>
      <c r="F678" s="46"/>
      <c r="G678" s="46"/>
      <c r="H678" s="46"/>
      <c r="I678" s="25"/>
      <c r="J678" s="46"/>
      <c r="K678" s="46"/>
      <c r="L678" s="39"/>
      <c r="M678" s="46"/>
      <c r="N678" s="46"/>
      <c r="O678" s="25"/>
      <c r="P678" s="2"/>
      <c r="Q678" s="2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1:35" ht="18.75" x14ac:dyDescent="0.25">
      <c r="A679" s="43"/>
      <c r="B679" s="42"/>
      <c r="C679" s="26"/>
      <c r="D679" s="46"/>
      <c r="E679" s="46"/>
      <c r="F679" s="46"/>
      <c r="G679" s="46"/>
      <c r="H679" s="46"/>
      <c r="I679" s="25"/>
      <c r="J679" s="46"/>
      <c r="K679" s="46"/>
      <c r="L679" s="39"/>
      <c r="M679" s="46"/>
      <c r="N679" s="46"/>
      <c r="O679" s="25"/>
      <c r="P679" s="2"/>
      <c r="Q679" s="2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1:35" ht="18.75" x14ac:dyDescent="0.25">
      <c r="A680" s="43"/>
      <c r="B680" s="42"/>
      <c r="C680" s="26"/>
      <c r="D680" s="46"/>
      <c r="E680" s="46"/>
      <c r="F680" s="46"/>
      <c r="G680" s="46"/>
      <c r="H680" s="46"/>
      <c r="I680" s="25"/>
      <c r="J680" s="46"/>
      <c r="K680" s="46"/>
      <c r="L680" s="39"/>
      <c r="M680" s="46"/>
      <c r="N680" s="46"/>
      <c r="O680" s="25"/>
      <c r="P680" s="2"/>
      <c r="Q680" s="2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1:35" ht="18.75" x14ac:dyDescent="0.25">
      <c r="A681" s="43"/>
      <c r="B681" s="42"/>
      <c r="C681" s="26"/>
      <c r="D681" s="46"/>
      <c r="E681" s="46"/>
      <c r="F681" s="46"/>
      <c r="G681" s="46"/>
      <c r="H681" s="46"/>
      <c r="I681" s="25"/>
      <c r="J681" s="46"/>
      <c r="K681" s="46"/>
      <c r="L681" s="39"/>
      <c r="M681" s="46"/>
      <c r="N681" s="46"/>
      <c r="O681" s="25"/>
      <c r="P681" s="2"/>
      <c r="Q681" s="2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1:35" ht="18.75" x14ac:dyDescent="0.25">
      <c r="A682" s="43"/>
      <c r="B682" s="42"/>
      <c r="C682" s="26"/>
      <c r="D682" s="46"/>
      <c r="E682" s="46"/>
      <c r="F682" s="46"/>
      <c r="G682" s="46"/>
      <c r="H682" s="46"/>
      <c r="I682" s="25"/>
      <c r="J682" s="46"/>
      <c r="K682" s="46"/>
      <c r="L682" s="39"/>
      <c r="M682" s="46"/>
      <c r="N682" s="46"/>
      <c r="O682" s="25"/>
      <c r="P682" s="2"/>
      <c r="Q682" s="2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1:35" ht="18.75" x14ac:dyDescent="0.25">
      <c r="A683" s="43"/>
      <c r="B683" s="42"/>
      <c r="C683" s="26"/>
      <c r="D683" s="46"/>
      <c r="E683" s="46"/>
      <c r="F683" s="46"/>
      <c r="G683" s="46"/>
      <c r="H683" s="46"/>
      <c r="I683" s="25"/>
      <c r="J683" s="46"/>
      <c r="K683" s="46"/>
      <c r="L683" s="39"/>
      <c r="M683" s="46"/>
      <c r="N683" s="46"/>
      <c r="O683" s="25"/>
      <c r="P683" s="2"/>
      <c r="Q683" s="2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1:35" ht="18.75" x14ac:dyDescent="0.25">
      <c r="A684" s="43"/>
      <c r="B684" s="42"/>
      <c r="C684" s="26"/>
      <c r="D684" s="46"/>
      <c r="E684" s="46"/>
      <c r="F684" s="46"/>
      <c r="G684" s="46"/>
      <c r="H684" s="46"/>
      <c r="I684" s="25"/>
      <c r="J684" s="46"/>
      <c r="K684" s="46"/>
      <c r="L684" s="39"/>
      <c r="M684" s="46"/>
      <c r="N684" s="46"/>
      <c r="O684" s="25"/>
      <c r="P684" s="2"/>
      <c r="Q684" s="2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1:35" ht="18.75" x14ac:dyDescent="0.25">
      <c r="A685" s="43"/>
      <c r="B685" s="42"/>
      <c r="C685" s="26"/>
      <c r="D685" s="46"/>
      <c r="E685" s="46"/>
      <c r="F685" s="46"/>
      <c r="G685" s="46"/>
      <c r="H685" s="46"/>
      <c r="I685" s="25"/>
      <c r="J685" s="46"/>
      <c r="K685" s="46"/>
      <c r="L685" s="39"/>
      <c r="M685" s="46"/>
      <c r="N685" s="46"/>
      <c r="O685" s="25"/>
      <c r="P685" s="2"/>
      <c r="Q685" s="2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1:35" ht="18.75" x14ac:dyDescent="0.25">
      <c r="A686" s="43"/>
      <c r="B686" s="42"/>
      <c r="C686" s="26"/>
      <c r="D686" s="46"/>
      <c r="E686" s="46"/>
      <c r="F686" s="46"/>
      <c r="G686" s="46"/>
      <c r="H686" s="46"/>
      <c r="I686" s="25"/>
      <c r="J686" s="46"/>
      <c r="K686" s="46"/>
      <c r="L686" s="39"/>
      <c r="M686" s="46"/>
      <c r="N686" s="46"/>
      <c r="O686" s="25"/>
      <c r="P686" s="2"/>
      <c r="Q686" s="2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1:35" ht="18.75" x14ac:dyDescent="0.25">
      <c r="A687" s="43"/>
      <c r="B687" s="42"/>
      <c r="C687" s="26"/>
      <c r="D687" s="46"/>
      <c r="E687" s="46"/>
      <c r="F687" s="46"/>
      <c r="G687" s="46"/>
      <c r="H687" s="46"/>
      <c r="I687" s="25"/>
      <c r="J687" s="46"/>
      <c r="K687" s="46"/>
      <c r="L687" s="39"/>
      <c r="M687" s="46"/>
      <c r="N687" s="46"/>
      <c r="O687" s="25"/>
      <c r="P687" s="2"/>
      <c r="Q687" s="2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1:35" ht="18.75" x14ac:dyDescent="0.25">
      <c r="A688" s="43"/>
      <c r="B688" s="42"/>
      <c r="C688" s="26"/>
      <c r="D688" s="46"/>
      <c r="E688" s="46"/>
      <c r="F688" s="46"/>
      <c r="G688" s="46"/>
      <c r="H688" s="46"/>
      <c r="I688" s="25"/>
      <c r="J688" s="46"/>
      <c r="K688" s="46"/>
      <c r="L688" s="39"/>
      <c r="M688" s="46"/>
      <c r="N688" s="46"/>
      <c r="O688" s="25"/>
      <c r="P688" s="2"/>
      <c r="Q688" s="2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1:35" ht="18.75" x14ac:dyDescent="0.25">
      <c r="A689" s="43"/>
      <c r="B689" s="42"/>
      <c r="C689" s="26"/>
      <c r="D689" s="46"/>
      <c r="E689" s="46"/>
      <c r="F689" s="46"/>
      <c r="G689" s="46"/>
      <c r="H689" s="46"/>
      <c r="I689" s="25"/>
      <c r="J689" s="46"/>
      <c r="K689" s="46"/>
      <c r="L689" s="39"/>
      <c r="M689" s="46"/>
      <c r="N689" s="46"/>
      <c r="O689" s="25"/>
      <c r="P689" s="2"/>
      <c r="Q689" s="2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1:35" ht="18.75" x14ac:dyDescent="0.25">
      <c r="A690" s="43"/>
      <c r="B690" s="42"/>
      <c r="C690" s="26"/>
      <c r="D690" s="46"/>
      <c r="E690" s="46"/>
      <c r="F690" s="46"/>
      <c r="G690" s="46"/>
      <c r="H690" s="46"/>
      <c r="I690" s="25"/>
      <c r="J690" s="46"/>
      <c r="K690" s="46"/>
      <c r="L690" s="39"/>
      <c r="M690" s="46"/>
      <c r="N690" s="46"/>
      <c r="O690" s="25"/>
      <c r="P690" s="2"/>
      <c r="Q690" s="2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1:35" ht="18.75" x14ac:dyDescent="0.25">
      <c r="A691" s="43"/>
      <c r="B691" s="42"/>
      <c r="C691" s="26"/>
      <c r="D691" s="46"/>
      <c r="E691" s="46"/>
      <c r="F691" s="46"/>
      <c r="G691" s="46"/>
      <c r="H691" s="46"/>
      <c r="I691" s="25"/>
      <c r="J691" s="46"/>
      <c r="K691" s="46"/>
      <c r="L691" s="39"/>
      <c r="M691" s="46"/>
      <c r="N691" s="46"/>
      <c r="O691" s="25"/>
      <c r="P691" s="2"/>
      <c r="Q691" s="2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1:35" ht="18.75" x14ac:dyDescent="0.25">
      <c r="A692" s="43"/>
      <c r="B692" s="42"/>
      <c r="C692" s="26"/>
      <c r="D692" s="46"/>
      <c r="E692" s="46"/>
      <c r="F692" s="46"/>
      <c r="G692" s="46"/>
      <c r="H692" s="46"/>
      <c r="I692" s="25"/>
      <c r="J692" s="46"/>
      <c r="K692" s="46"/>
      <c r="L692" s="39"/>
      <c r="M692" s="46"/>
      <c r="N692" s="46"/>
      <c r="O692" s="25"/>
      <c r="P692" s="2"/>
      <c r="Q692" s="2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1:35" ht="18.75" x14ac:dyDescent="0.25">
      <c r="A693" s="43"/>
      <c r="B693" s="42"/>
      <c r="C693" s="26"/>
      <c r="D693" s="46"/>
      <c r="E693" s="46"/>
      <c r="F693" s="46"/>
      <c r="G693" s="46"/>
      <c r="H693" s="46"/>
      <c r="I693" s="25"/>
      <c r="J693" s="46"/>
      <c r="K693" s="46"/>
      <c r="L693" s="39"/>
      <c r="M693" s="46"/>
      <c r="N693" s="46"/>
      <c r="O693" s="25"/>
      <c r="P693" s="2"/>
      <c r="Q693" s="2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 ht="18.75" x14ac:dyDescent="0.25">
      <c r="A694" s="43"/>
      <c r="B694" s="42"/>
      <c r="C694" s="26"/>
      <c r="D694" s="46"/>
      <c r="E694" s="46"/>
      <c r="F694" s="46"/>
      <c r="G694" s="46"/>
      <c r="H694" s="46"/>
      <c r="I694" s="25"/>
      <c r="J694" s="46"/>
      <c r="K694" s="46"/>
      <c r="L694" s="39"/>
      <c r="M694" s="46"/>
      <c r="N694" s="46"/>
      <c r="O694" s="25"/>
      <c r="P694" s="2"/>
      <c r="Q694" s="2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 ht="18.75" x14ac:dyDescent="0.25">
      <c r="A695" s="43"/>
      <c r="B695" s="42"/>
      <c r="C695" s="26"/>
      <c r="D695" s="46"/>
      <c r="E695" s="46"/>
      <c r="F695" s="46"/>
      <c r="G695" s="46"/>
      <c r="H695" s="46"/>
      <c r="I695" s="25"/>
      <c r="J695" s="46"/>
      <c r="K695" s="46"/>
      <c r="L695" s="39"/>
      <c r="M695" s="46"/>
      <c r="N695" s="46"/>
      <c r="O695" s="25"/>
      <c r="P695" s="2"/>
      <c r="Q695" s="2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 ht="18.75" x14ac:dyDescent="0.25">
      <c r="A696" s="43"/>
      <c r="B696" s="42"/>
      <c r="C696" s="26"/>
      <c r="D696" s="46"/>
      <c r="E696" s="46"/>
      <c r="F696" s="46"/>
      <c r="G696" s="46"/>
      <c r="H696" s="46"/>
      <c r="I696" s="25"/>
      <c r="J696" s="46"/>
      <c r="K696" s="46"/>
      <c r="L696" s="39"/>
      <c r="M696" s="46"/>
      <c r="N696" s="46"/>
      <c r="O696" s="25"/>
      <c r="P696" s="2"/>
      <c r="Q696" s="2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 ht="18.75" x14ac:dyDescent="0.25">
      <c r="A697" s="43"/>
      <c r="B697" s="42"/>
      <c r="C697" s="26"/>
      <c r="D697" s="46"/>
      <c r="E697" s="46"/>
      <c r="F697" s="46"/>
      <c r="G697" s="46"/>
      <c r="H697" s="46"/>
      <c r="I697" s="25"/>
      <c r="J697" s="46"/>
      <c r="K697" s="46"/>
      <c r="L697" s="39"/>
      <c r="M697" s="46"/>
      <c r="N697" s="46"/>
      <c r="O697" s="25"/>
      <c r="P697" s="2"/>
      <c r="Q697" s="2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 ht="18.75" x14ac:dyDescent="0.25">
      <c r="A698" s="43"/>
      <c r="B698" s="42"/>
      <c r="C698" s="26"/>
      <c r="D698" s="46"/>
      <c r="E698" s="46"/>
      <c r="F698" s="46"/>
      <c r="G698" s="46"/>
      <c r="H698" s="46"/>
      <c r="I698" s="25"/>
      <c r="J698" s="46"/>
      <c r="K698" s="46"/>
      <c r="L698" s="39"/>
      <c r="M698" s="46"/>
      <c r="N698" s="46"/>
      <c r="O698" s="25"/>
      <c r="P698" s="2"/>
      <c r="Q698" s="2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 ht="18.75" x14ac:dyDescent="0.25">
      <c r="A699" s="43"/>
      <c r="B699" s="42"/>
      <c r="C699" s="26"/>
      <c r="D699" s="46"/>
      <c r="E699" s="46"/>
      <c r="F699" s="46"/>
      <c r="G699" s="46"/>
      <c r="H699" s="46"/>
      <c r="I699" s="25"/>
      <c r="J699" s="46"/>
      <c r="K699" s="46"/>
      <c r="L699" s="39"/>
      <c r="M699" s="46"/>
      <c r="N699" s="46"/>
      <c r="O699" s="25"/>
      <c r="P699" s="2"/>
      <c r="Q699" s="2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 ht="18.75" x14ac:dyDescent="0.25">
      <c r="A700" s="43"/>
      <c r="B700" s="42"/>
      <c r="C700" s="26"/>
      <c r="D700" s="46"/>
      <c r="E700" s="46"/>
      <c r="F700" s="46"/>
      <c r="G700" s="46"/>
      <c r="H700" s="46"/>
      <c r="I700" s="25"/>
      <c r="J700" s="46"/>
      <c r="K700" s="46"/>
      <c r="L700" s="39"/>
      <c r="M700" s="46"/>
      <c r="N700" s="46"/>
      <c r="O700" s="25"/>
      <c r="P700" s="2"/>
      <c r="Q700" s="2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 ht="18.75" x14ac:dyDescent="0.25">
      <c r="A701" s="43"/>
      <c r="B701" s="42"/>
      <c r="C701" s="26"/>
      <c r="D701" s="46"/>
      <c r="E701" s="46"/>
      <c r="F701" s="46"/>
      <c r="G701" s="46"/>
      <c r="H701" s="46"/>
      <c r="I701" s="25"/>
      <c r="J701" s="46"/>
      <c r="K701" s="46"/>
      <c r="L701" s="39"/>
      <c r="M701" s="46"/>
      <c r="N701" s="46"/>
      <c r="O701" s="25"/>
      <c r="P701" s="2"/>
      <c r="Q701" s="2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 ht="18.75" x14ac:dyDescent="0.25">
      <c r="A702" s="43"/>
      <c r="B702" s="42"/>
      <c r="C702" s="26"/>
      <c r="D702" s="46"/>
      <c r="E702" s="46"/>
      <c r="F702" s="46"/>
      <c r="G702" s="46"/>
      <c r="H702" s="46"/>
      <c r="I702" s="25"/>
      <c r="J702" s="46"/>
      <c r="K702" s="46"/>
      <c r="L702" s="39"/>
      <c r="M702" s="46"/>
      <c r="N702" s="46"/>
      <c r="O702" s="25"/>
      <c r="P702" s="2"/>
      <c r="Q702" s="2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 ht="18.75" x14ac:dyDescent="0.25">
      <c r="A703" s="43"/>
      <c r="B703" s="42"/>
      <c r="C703" s="26"/>
      <c r="D703" s="46"/>
      <c r="E703" s="46"/>
      <c r="F703" s="46"/>
      <c r="G703" s="46"/>
      <c r="H703" s="46"/>
      <c r="I703" s="25"/>
      <c r="J703" s="46"/>
      <c r="K703" s="46"/>
      <c r="L703" s="39"/>
      <c r="M703" s="46"/>
      <c r="N703" s="46"/>
      <c r="O703" s="25"/>
      <c r="P703" s="2"/>
      <c r="Q703" s="2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 ht="18.75" x14ac:dyDescent="0.25">
      <c r="A704" s="43"/>
      <c r="B704" s="42"/>
      <c r="C704" s="26"/>
      <c r="D704" s="46"/>
      <c r="E704" s="46"/>
      <c r="F704" s="46"/>
      <c r="G704" s="46"/>
      <c r="H704" s="46"/>
      <c r="I704" s="25"/>
      <c r="J704" s="46"/>
      <c r="K704" s="46"/>
      <c r="L704" s="39"/>
      <c r="M704" s="46"/>
      <c r="N704" s="46"/>
      <c r="O704" s="25"/>
      <c r="P704" s="2"/>
      <c r="Q704" s="2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 ht="18.75" x14ac:dyDescent="0.25">
      <c r="A705" s="43"/>
      <c r="B705" s="42"/>
      <c r="C705" s="26"/>
      <c r="D705" s="46"/>
      <c r="E705" s="46"/>
      <c r="F705" s="46"/>
      <c r="G705" s="46"/>
      <c r="H705" s="46"/>
      <c r="I705" s="25"/>
      <c r="J705" s="46"/>
      <c r="K705" s="46"/>
      <c r="L705" s="39"/>
      <c r="M705" s="46"/>
      <c r="N705" s="46"/>
      <c r="O705" s="25"/>
      <c r="P705" s="2"/>
      <c r="Q705" s="2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 ht="18.75" x14ac:dyDescent="0.25">
      <c r="A706" s="43"/>
      <c r="B706" s="42"/>
      <c r="C706" s="26"/>
      <c r="D706" s="46"/>
      <c r="E706" s="46"/>
      <c r="F706" s="46"/>
      <c r="G706" s="46"/>
      <c r="H706" s="46"/>
      <c r="I706" s="25"/>
      <c r="J706" s="46"/>
      <c r="K706" s="46"/>
      <c r="L706" s="39"/>
      <c r="M706" s="46"/>
      <c r="N706" s="46"/>
      <c r="O706" s="25"/>
      <c r="P706" s="2"/>
      <c r="Q706" s="2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 ht="18.75" x14ac:dyDescent="0.25">
      <c r="A707" s="43"/>
      <c r="B707" s="42"/>
      <c r="C707" s="26"/>
      <c r="D707" s="46"/>
      <c r="E707" s="46"/>
      <c r="F707" s="46"/>
      <c r="G707" s="46"/>
      <c r="H707" s="46"/>
      <c r="I707" s="25"/>
      <c r="J707" s="46"/>
      <c r="K707" s="46"/>
      <c r="L707" s="39"/>
      <c r="M707" s="46"/>
      <c r="N707" s="46"/>
      <c r="O707" s="25"/>
      <c r="P707" s="2"/>
      <c r="Q707" s="2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 ht="18.75" x14ac:dyDescent="0.25">
      <c r="A708" s="43"/>
      <c r="B708" s="42"/>
      <c r="C708" s="26"/>
      <c r="D708" s="46"/>
      <c r="E708" s="46"/>
      <c r="F708" s="46"/>
      <c r="G708" s="46"/>
      <c r="H708" s="46"/>
      <c r="I708" s="25"/>
      <c r="J708" s="46"/>
      <c r="K708" s="46"/>
      <c r="L708" s="39"/>
      <c r="M708" s="46"/>
      <c r="N708" s="46"/>
      <c r="O708" s="25"/>
      <c r="P708" s="2"/>
      <c r="Q708" s="2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 ht="18.75" x14ac:dyDescent="0.25">
      <c r="A709" s="43"/>
      <c r="B709" s="42"/>
      <c r="C709" s="26"/>
      <c r="D709" s="46"/>
      <c r="E709" s="46"/>
      <c r="F709" s="46"/>
      <c r="G709" s="46"/>
      <c r="H709" s="46"/>
      <c r="I709" s="25"/>
      <c r="J709" s="46"/>
      <c r="K709" s="46"/>
      <c r="L709" s="39"/>
      <c r="M709" s="46"/>
      <c r="N709" s="46"/>
      <c r="O709" s="25"/>
      <c r="P709" s="2"/>
      <c r="Q709" s="2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 ht="18.75" x14ac:dyDescent="0.25">
      <c r="A710" s="43"/>
      <c r="B710" s="42"/>
      <c r="C710" s="26"/>
      <c r="D710" s="46"/>
      <c r="E710" s="46"/>
      <c r="F710" s="46"/>
      <c r="G710" s="46"/>
      <c r="H710" s="46"/>
      <c r="I710" s="25"/>
      <c r="J710" s="46"/>
      <c r="K710" s="46"/>
      <c r="L710" s="39"/>
      <c r="M710" s="46"/>
      <c r="N710" s="46"/>
      <c r="O710" s="25"/>
      <c r="P710" s="2"/>
      <c r="Q710" s="2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 ht="18.75" x14ac:dyDescent="0.25">
      <c r="A711" s="43"/>
      <c r="B711" s="42"/>
      <c r="C711" s="26"/>
      <c r="D711" s="46"/>
      <c r="E711" s="46"/>
      <c r="F711" s="46"/>
      <c r="G711" s="46"/>
      <c r="H711" s="46"/>
      <c r="I711" s="25"/>
      <c r="J711" s="46"/>
      <c r="K711" s="46"/>
      <c r="L711" s="39"/>
      <c r="M711" s="46"/>
      <c r="N711" s="46"/>
      <c r="O711" s="25"/>
      <c r="P711" s="2"/>
      <c r="Q711" s="2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 ht="18.75" x14ac:dyDescent="0.25">
      <c r="A712" s="43"/>
      <c r="B712" s="42"/>
      <c r="C712" s="26"/>
      <c r="D712" s="46"/>
      <c r="E712" s="46"/>
      <c r="F712" s="46"/>
      <c r="G712" s="46"/>
      <c r="H712" s="46"/>
      <c r="I712" s="25"/>
      <c r="J712" s="46"/>
      <c r="K712" s="46"/>
      <c r="L712" s="39"/>
      <c r="M712" s="46"/>
      <c r="N712" s="46"/>
      <c r="O712" s="25"/>
      <c r="P712" s="2"/>
      <c r="Q712" s="2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 ht="18.75" x14ac:dyDescent="0.25">
      <c r="A713" s="43"/>
      <c r="B713" s="42"/>
      <c r="C713" s="26"/>
      <c r="D713" s="46"/>
      <c r="E713" s="46"/>
      <c r="F713" s="46"/>
      <c r="G713" s="46"/>
      <c r="H713" s="46"/>
      <c r="I713" s="25"/>
      <c r="J713" s="46"/>
      <c r="K713" s="46"/>
      <c r="L713" s="39"/>
      <c r="M713" s="46"/>
      <c r="N713" s="46"/>
      <c r="O713" s="25"/>
      <c r="P713" s="2"/>
      <c r="Q713" s="2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 ht="18.75" x14ac:dyDescent="0.25">
      <c r="A714" s="43"/>
      <c r="B714" s="42"/>
      <c r="C714" s="26"/>
      <c r="D714" s="46"/>
      <c r="E714" s="46"/>
      <c r="F714" s="46"/>
      <c r="G714" s="46"/>
      <c r="H714" s="46"/>
      <c r="I714" s="25"/>
      <c r="J714" s="46"/>
      <c r="K714" s="46"/>
      <c r="L714" s="39"/>
      <c r="M714" s="46"/>
      <c r="N714" s="46"/>
      <c r="O714" s="25"/>
      <c r="P714" s="2"/>
      <c r="Q714" s="2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 ht="18.75" x14ac:dyDescent="0.25">
      <c r="A715" s="43"/>
      <c r="B715" s="42"/>
      <c r="C715" s="26"/>
      <c r="D715" s="46"/>
      <c r="E715" s="46"/>
      <c r="F715" s="46"/>
      <c r="G715" s="46"/>
      <c r="H715" s="46"/>
      <c r="I715" s="25"/>
      <c r="J715" s="46"/>
      <c r="K715" s="46"/>
      <c r="L715" s="39"/>
      <c r="M715" s="46"/>
      <c r="N715" s="46"/>
      <c r="O715" s="25"/>
      <c r="P715" s="2"/>
      <c r="Q715" s="2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 ht="18.75" x14ac:dyDescent="0.25">
      <c r="A716" s="43"/>
      <c r="B716" s="42"/>
      <c r="C716" s="26"/>
      <c r="D716" s="46"/>
      <c r="E716" s="46"/>
      <c r="F716" s="46"/>
      <c r="G716" s="46"/>
      <c r="H716" s="46"/>
      <c r="I716" s="25"/>
      <c r="J716" s="46"/>
      <c r="K716" s="46"/>
      <c r="L716" s="39"/>
      <c r="M716" s="46"/>
      <c r="N716" s="46"/>
      <c r="O716" s="25"/>
      <c r="P716" s="2"/>
      <c r="Q716" s="2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 ht="18.75" x14ac:dyDescent="0.25">
      <c r="A717" s="43"/>
      <c r="B717" s="42"/>
      <c r="C717" s="26"/>
      <c r="D717" s="46"/>
      <c r="E717" s="46"/>
      <c r="F717" s="46"/>
      <c r="G717" s="46"/>
      <c r="H717" s="46"/>
      <c r="I717" s="25"/>
      <c r="J717" s="46"/>
      <c r="K717" s="46"/>
      <c r="L717" s="39"/>
      <c r="M717" s="46"/>
      <c r="N717" s="46"/>
      <c r="O717" s="25"/>
      <c r="P717" s="2"/>
      <c r="Q717" s="2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 ht="18.75" x14ac:dyDescent="0.25">
      <c r="A718" s="43"/>
      <c r="B718" s="42"/>
      <c r="C718" s="26"/>
      <c r="D718" s="46"/>
      <c r="E718" s="46"/>
      <c r="F718" s="46"/>
      <c r="G718" s="46"/>
      <c r="H718" s="46"/>
      <c r="I718" s="25"/>
      <c r="J718" s="46"/>
      <c r="K718" s="46"/>
      <c r="L718" s="39"/>
      <c r="M718" s="46"/>
      <c r="N718" s="46"/>
      <c r="O718" s="25"/>
      <c r="P718" s="2"/>
      <c r="Q718" s="2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 ht="18.75" x14ac:dyDescent="0.25">
      <c r="A719" s="43"/>
      <c r="B719" s="42"/>
      <c r="C719" s="26"/>
      <c r="D719" s="46"/>
      <c r="E719" s="46"/>
      <c r="F719" s="46"/>
      <c r="G719" s="46"/>
      <c r="H719" s="46"/>
      <c r="I719" s="25"/>
      <c r="J719" s="46"/>
      <c r="K719" s="46"/>
      <c r="L719" s="39"/>
      <c r="M719" s="46"/>
      <c r="N719" s="46"/>
      <c r="O719" s="25"/>
      <c r="P719" s="2"/>
      <c r="Q719" s="2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 ht="18.75" x14ac:dyDescent="0.25">
      <c r="A720" s="43"/>
      <c r="B720" s="42"/>
      <c r="C720" s="26"/>
      <c r="D720" s="46"/>
      <c r="E720" s="46"/>
      <c r="F720" s="46"/>
      <c r="G720" s="46"/>
      <c r="H720" s="46"/>
      <c r="I720" s="25"/>
      <c r="J720" s="46"/>
      <c r="K720" s="46"/>
      <c r="L720" s="39"/>
      <c r="M720" s="46"/>
      <c r="N720" s="46"/>
      <c r="O720" s="25"/>
      <c r="P720" s="2"/>
      <c r="Q720" s="2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 ht="18.75" x14ac:dyDescent="0.25">
      <c r="A721" s="43"/>
      <c r="B721" s="42"/>
      <c r="C721" s="26"/>
      <c r="D721" s="46"/>
      <c r="E721" s="46"/>
      <c r="F721" s="46"/>
      <c r="G721" s="46"/>
      <c r="H721" s="46"/>
      <c r="I721" s="25"/>
      <c r="J721" s="46"/>
      <c r="K721" s="46"/>
      <c r="L721" s="39"/>
      <c r="M721" s="46"/>
      <c r="N721" s="46"/>
      <c r="O721" s="25"/>
      <c r="P721" s="2"/>
      <c r="Q721" s="2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 ht="18.75" x14ac:dyDescent="0.25">
      <c r="A722" s="43"/>
      <c r="B722" s="42"/>
      <c r="C722" s="26"/>
      <c r="D722" s="46"/>
      <c r="E722" s="46"/>
      <c r="F722" s="46"/>
      <c r="G722" s="46"/>
      <c r="H722" s="46"/>
      <c r="I722" s="25"/>
      <c r="J722" s="46"/>
      <c r="K722" s="46"/>
      <c r="L722" s="39"/>
      <c r="M722" s="46"/>
      <c r="N722" s="46"/>
      <c r="O722" s="25"/>
      <c r="P722" s="2"/>
      <c r="Q722" s="2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 ht="18.75" x14ac:dyDescent="0.25">
      <c r="A723" s="43"/>
      <c r="B723" s="42"/>
      <c r="C723" s="26"/>
      <c r="D723" s="46"/>
      <c r="E723" s="46"/>
      <c r="F723" s="46"/>
      <c r="G723" s="46"/>
      <c r="H723" s="46"/>
      <c r="I723" s="25"/>
      <c r="J723" s="46"/>
      <c r="K723" s="46"/>
      <c r="L723" s="39"/>
      <c r="M723" s="46"/>
      <c r="N723" s="46"/>
      <c r="O723" s="25"/>
      <c r="P723" s="2"/>
      <c r="Q723" s="2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 ht="18.75" x14ac:dyDescent="0.25">
      <c r="A724" s="43"/>
      <c r="B724" s="42"/>
      <c r="C724" s="26"/>
      <c r="D724" s="46"/>
      <c r="E724" s="46"/>
      <c r="F724" s="46"/>
      <c r="G724" s="46"/>
      <c r="H724" s="46"/>
      <c r="I724" s="25"/>
      <c r="J724" s="46"/>
      <c r="K724" s="46"/>
      <c r="L724" s="39"/>
      <c r="M724" s="46"/>
      <c r="N724" s="46"/>
      <c r="O724" s="25"/>
      <c r="P724" s="2"/>
      <c r="Q724" s="2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 ht="18.75" x14ac:dyDescent="0.25">
      <c r="A725" s="43"/>
      <c r="B725" s="42"/>
      <c r="C725" s="26"/>
      <c r="D725" s="46"/>
      <c r="E725" s="46"/>
      <c r="F725" s="46"/>
      <c r="G725" s="46"/>
      <c r="H725" s="46"/>
      <c r="I725" s="25"/>
      <c r="J725" s="46"/>
      <c r="K725" s="46"/>
      <c r="L725" s="39"/>
      <c r="M725" s="46"/>
      <c r="N725" s="46"/>
      <c r="O725" s="25"/>
      <c r="P725" s="2"/>
      <c r="Q725" s="2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 ht="18.75" x14ac:dyDescent="0.25">
      <c r="A726" s="43"/>
      <c r="B726" s="42"/>
      <c r="C726" s="26"/>
      <c r="D726" s="46"/>
      <c r="E726" s="46"/>
      <c r="F726" s="46"/>
      <c r="G726" s="46"/>
      <c r="H726" s="46"/>
      <c r="I726" s="25"/>
      <c r="J726" s="46"/>
      <c r="K726" s="46"/>
      <c r="L726" s="39"/>
      <c r="M726" s="46"/>
      <c r="N726" s="46"/>
      <c r="O726" s="25"/>
      <c r="P726" s="2"/>
      <c r="Q726" s="2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 ht="18.75" x14ac:dyDescent="0.25">
      <c r="A727" s="43"/>
      <c r="B727" s="42"/>
      <c r="C727" s="26"/>
      <c r="D727" s="46"/>
      <c r="E727" s="46"/>
      <c r="F727" s="46"/>
      <c r="G727" s="46"/>
      <c r="H727" s="46"/>
      <c r="I727" s="25"/>
      <c r="J727" s="46"/>
      <c r="K727" s="46"/>
      <c r="L727" s="39"/>
      <c r="M727" s="46"/>
      <c r="N727" s="46"/>
      <c r="O727" s="25"/>
      <c r="P727" s="2"/>
      <c r="Q727" s="2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 ht="18.75" x14ac:dyDescent="0.25">
      <c r="A728" s="43"/>
      <c r="B728" s="42"/>
      <c r="C728" s="26"/>
      <c r="D728" s="46"/>
      <c r="E728" s="46"/>
      <c r="F728" s="46"/>
      <c r="G728" s="46"/>
      <c r="H728" s="46"/>
      <c r="I728" s="25"/>
      <c r="J728" s="46"/>
      <c r="K728" s="46"/>
      <c r="L728" s="39"/>
      <c r="M728" s="46"/>
      <c r="N728" s="46"/>
      <c r="O728" s="25"/>
      <c r="P728" s="2"/>
      <c r="Q728" s="2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 ht="18.75" x14ac:dyDescent="0.25">
      <c r="A729" s="43"/>
      <c r="B729" s="42"/>
      <c r="C729" s="26"/>
      <c r="D729" s="46"/>
      <c r="E729" s="46"/>
      <c r="F729" s="46"/>
      <c r="G729" s="46"/>
      <c r="H729" s="46"/>
      <c r="I729" s="25"/>
      <c r="J729" s="46"/>
      <c r="K729" s="46"/>
      <c r="L729" s="39"/>
      <c r="M729" s="46"/>
      <c r="N729" s="46"/>
      <c r="O729" s="25"/>
      <c r="P729" s="2"/>
      <c r="Q729" s="2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 ht="18.75" x14ac:dyDescent="0.25">
      <c r="A730" s="43"/>
      <c r="B730" s="42"/>
      <c r="C730" s="26"/>
      <c r="D730" s="46"/>
      <c r="E730" s="46"/>
      <c r="F730" s="46"/>
      <c r="G730" s="46"/>
      <c r="H730" s="46"/>
      <c r="I730" s="25"/>
      <c r="J730" s="46"/>
      <c r="K730" s="46"/>
      <c r="L730" s="39"/>
      <c r="M730" s="46"/>
      <c r="N730" s="46"/>
      <c r="O730" s="25"/>
      <c r="P730" s="2"/>
      <c r="Q730" s="2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 ht="18.75" x14ac:dyDescent="0.25">
      <c r="A731" s="43"/>
      <c r="B731" s="42"/>
      <c r="C731" s="26"/>
      <c r="D731" s="46"/>
      <c r="E731" s="46"/>
      <c r="F731" s="46"/>
      <c r="G731" s="46"/>
      <c r="H731" s="46"/>
      <c r="I731" s="25"/>
      <c r="J731" s="46"/>
      <c r="K731" s="46"/>
      <c r="L731" s="39"/>
      <c r="M731" s="46"/>
      <c r="N731" s="46"/>
      <c r="O731" s="25"/>
      <c r="P731" s="2"/>
      <c r="Q731" s="2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1:35" ht="18.75" x14ac:dyDescent="0.25">
      <c r="A732" s="43"/>
      <c r="B732" s="42"/>
      <c r="C732" s="26"/>
      <c r="D732" s="46"/>
      <c r="E732" s="46"/>
      <c r="F732" s="46"/>
      <c r="G732" s="46"/>
      <c r="H732" s="46"/>
      <c r="I732" s="25"/>
      <c r="J732" s="46"/>
      <c r="K732" s="46"/>
      <c r="L732" s="39"/>
      <c r="M732" s="46"/>
      <c r="N732" s="46"/>
      <c r="O732" s="25"/>
      <c r="P732" s="2"/>
      <c r="Q732" s="2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1:35" ht="18.75" x14ac:dyDescent="0.25">
      <c r="A733" s="43"/>
      <c r="B733" s="42"/>
      <c r="C733" s="26"/>
      <c r="D733" s="46"/>
      <c r="E733" s="46"/>
      <c r="F733" s="46"/>
      <c r="G733" s="46"/>
      <c r="H733" s="46"/>
      <c r="I733" s="25"/>
      <c r="J733" s="46"/>
      <c r="K733" s="46"/>
      <c r="L733" s="39"/>
      <c r="M733" s="46"/>
      <c r="N733" s="46"/>
      <c r="O733" s="25"/>
      <c r="P733" s="2"/>
      <c r="Q733" s="2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1:35" ht="18.75" x14ac:dyDescent="0.25">
      <c r="A734" s="43"/>
      <c r="B734" s="42"/>
      <c r="C734" s="26"/>
      <c r="D734" s="46"/>
      <c r="E734" s="46"/>
      <c r="F734" s="46"/>
      <c r="G734" s="46"/>
      <c r="H734" s="46"/>
      <c r="I734" s="25"/>
      <c r="J734" s="46"/>
      <c r="K734" s="46"/>
      <c r="L734" s="39"/>
      <c r="M734" s="46"/>
      <c r="N734" s="46"/>
      <c r="O734" s="25"/>
      <c r="P734" s="2"/>
      <c r="Q734" s="2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1:35" ht="18.75" x14ac:dyDescent="0.25">
      <c r="A735" s="43"/>
      <c r="B735" s="42"/>
      <c r="C735" s="26"/>
      <c r="D735" s="46"/>
      <c r="E735" s="46"/>
      <c r="F735" s="46"/>
      <c r="G735" s="46"/>
      <c r="H735" s="46"/>
      <c r="I735" s="25"/>
      <c r="J735" s="46"/>
      <c r="K735" s="46"/>
      <c r="L735" s="39"/>
      <c r="M735" s="46"/>
      <c r="N735" s="46"/>
      <c r="O735" s="25"/>
      <c r="P735" s="2"/>
      <c r="Q735" s="2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1:35" ht="18.75" x14ac:dyDescent="0.25">
      <c r="A736" s="43"/>
      <c r="B736" s="42"/>
      <c r="C736" s="26"/>
      <c r="D736" s="46"/>
      <c r="E736" s="46"/>
      <c r="F736" s="46"/>
      <c r="G736" s="46"/>
      <c r="H736" s="46"/>
      <c r="I736" s="25"/>
      <c r="J736" s="46"/>
      <c r="K736" s="46"/>
      <c r="L736" s="39"/>
      <c r="M736" s="46"/>
      <c r="N736" s="46"/>
      <c r="O736" s="25"/>
      <c r="P736" s="2"/>
      <c r="Q736" s="2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1:35" ht="18.75" x14ac:dyDescent="0.25">
      <c r="A737" s="43"/>
      <c r="B737" s="42"/>
      <c r="C737" s="26"/>
      <c r="D737" s="46"/>
      <c r="E737" s="46"/>
      <c r="F737" s="46"/>
      <c r="G737" s="46"/>
      <c r="H737" s="46"/>
      <c r="I737" s="25"/>
      <c r="J737" s="46"/>
      <c r="K737" s="46"/>
      <c r="L737" s="39"/>
      <c r="M737" s="46"/>
      <c r="N737" s="46"/>
      <c r="O737" s="25"/>
      <c r="P737" s="2"/>
      <c r="Q737" s="2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1:35" ht="18.75" x14ac:dyDescent="0.25">
      <c r="A738" s="43"/>
      <c r="B738" s="42"/>
      <c r="C738" s="26"/>
      <c r="D738" s="46"/>
      <c r="E738" s="46"/>
      <c r="F738" s="46"/>
      <c r="G738" s="46"/>
      <c r="H738" s="46"/>
      <c r="I738" s="25"/>
      <c r="J738" s="46"/>
      <c r="K738" s="46"/>
      <c r="L738" s="39"/>
      <c r="M738" s="46"/>
      <c r="N738" s="46"/>
      <c r="O738" s="25"/>
      <c r="P738" s="2"/>
      <c r="Q738" s="2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1:35" ht="18.75" x14ac:dyDescent="0.25">
      <c r="A739" s="43"/>
      <c r="B739" s="42"/>
      <c r="C739" s="26"/>
      <c r="D739" s="46"/>
      <c r="E739" s="46"/>
      <c r="F739" s="46"/>
      <c r="G739" s="46"/>
      <c r="H739" s="46"/>
      <c r="I739" s="25"/>
      <c r="J739" s="46"/>
      <c r="K739" s="46"/>
      <c r="L739" s="39"/>
      <c r="M739" s="46"/>
      <c r="N739" s="46"/>
      <c r="O739" s="25"/>
      <c r="P739" s="2"/>
      <c r="Q739" s="2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1:35" ht="18.75" x14ac:dyDescent="0.25">
      <c r="A740" s="43"/>
      <c r="B740" s="42"/>
      <c r="C740" s="26"/>
      <c r="D740" s="46"/>
      <c r="E740" s="46"/>
      <c r="F740" s="46"/>
      <c r="G740" s="46"/>
      <c r="H740" s="46"/>
      <c r="I740" s="25"/>
      <c r="J740" s="46"/>
      <c r="K740" s="46"/>
      <c r="L740" s="39"/>
      <c r="M740" s="46"/>
      <c r="N740" s="46"/>
      <c r="O740" s="25"/>
      <c r="P740" s="2"/>
      <c r="Q740" s="2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1:35" ht="18.75" x14ac:dyDescent="0.25">
      <c r="A741" s="43"/>
      <c r="B741" s="42"/>
      <c r="C741" s="26"/>
      <c r="D741" s="46"/>
      <c r="E741" s="46"/>
      <c r="F741" s="46"/>
      <c r="G741" s="46"/>
      <c r="H741" s="46"/>
      <c r="I741" s="25"/>
      <c r="J741" s="46"/>
      <c r="K741" s="46"/>
      <c r="L741" s="39"/>
      <c r="M741" s="46"/>
      <c r="N741" s="46"/>
      <c r="O741" s="25"/>
      <c r="P741" s="2"/>
      <c r="Q741" s="2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1:35" ht="18.75" x14ac:dyDescent="0.25">
      <c r="A742" s="43"/>
      <c r="B742" s="42"/>
      <c r="C742" s="26"/>
      <c r="D742" s="46"/>
      <c r="E742" s="46"/>
      <c r="F742" s="46"/>
      <c r="G742" s="46"/>
      <c r="H742" s="46"/>
      <c r="I742" s="25"/>
      <c r="J742" s="46"/>
      <c r="K742" s="46"/>
      <c r="L742" s="39"/>
      <c r="M742" s="46"/>
      <c r="N742" s="46"/>
      <c r="O742" s="25"/>
      <c r="P742" s="2"/>
      <c r="Q742" s="2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1:35" ht="18.75" x14ac:dyDescent="0.25">
      <c r="A743" s="43"/>
      <c r="B743" s="42"/>
      <c r="C743" s="26"/>
      <c r="D743" s="46"/>
      <c r="E743" s="46"/>
      <c r="F743" s="46"/>
      <c r="G743" s="46"/>
      <c r="H743" s="46"/>
      <c r="I743" s="25"/>
      <c r="J743" s="46"/>
      <c r="K743" s="46"/>
      <c r="L743" s="39"/>
      <c r="M743" s="46"/>
      <c r="N743" s="46"/>
      <c r="O743" s="25"/>
      <c r="P743" s="2"/>
      <c r="Q743" s="2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1:35" ht="18.75" x14ac:dyDescent="0.25">
      <c r="A744" s="43"/>
      <c r="B744" s="42"/>
      <c r="C744" s="26"/>
      <c r="D744" s="46"/>
      <c r="E744" s="46"/>
      <c r="F744" s="46"/>
      <c r="G744" s="46"/>
      <c r="H744" s="46"/>
      <c r="I744" s="25"/>
      <c r="J744" s="46"/>
      <c r="K744" s="46"/>
      <c r="L744" s="39"/>
      <c r="M744" s="46"/>
      <c r="N744" s="46"/>
      <c r="O744" s="25"/>
      <c r="P744" s="2"/>
      <c r="Q744" s="2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1:35" ht="18.75" x14ac:dyDescent="0.25">
      <c r="A745" s="43"/>
      <c r="B745" s="42"/>
      <c r="C745" s="26"/>
      <c r="D745" s="46"/>
      <c r="E745" s="46"/>
      <c r="F745" s="46"/>
      <c r="G745" s="46"/>
      <c r="H745" s="46"/>
      <c r="I745" s="25"/>
      <c r="J745" s="46"/>
      <c r="K745" s="46"/>
      <c r="L745" s="39"/>
      <c r="M745" s="46"/>
      <c r="N745" s="46"/>
      <c r="O745" s="25"/>
      <c r="P745" s="2"/>
      <c r="Q745" s="2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1:35" ht="18.75" x14ac:dyDescent="0.25">
      <c r="A746" s="43"/>
      <c r="B746" s="42"/>
      <c r="C746" s="26"/>
      <c r="D746" s="46"/>
      <c r="E746" s="46"/>
      <c r="F746" s="46"/>
      <c r="G746" s="46"/>
      <c r="H746" s="46"/>
      <c r="I746" s="25"/>
      <c r="J746" s="46"/>
      <c r="K746" s="46"/>
      <c r="L746" s="39"/>
      <c r="M746" s="46"/>
      <c r="N746" s="46"/>
      <c r="O746" s="25"/>
      <c r="P746" s="2"/>
      <c r="Q746" s="2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1:35" ht="18.75" x14ac:dyDescent="0.25">
      <c r="A747" s="43"/>
      <c r="B747" s="42"/>
      <c r="C747" s="26"/>
      <c r="D747" s="46"/>
      <c r="E747" s="46"/>
      <c r="F747" s="46"/>
      <c r="G747" s="46"/>
      <c r="H747" s="46"/>
      <c r="I747" s="25"/>
      <c r="J747" s="46"/>
      <c r="K747" s="46"/>
      <c r="L747" s="39"/>
      <c r="M747" s="46"/>
      <c r="N747" s="46"/>
      <c r="O747" s="25"/>
      <c r="P747" s="2"/>
      <c r="Q747" s="2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1:35" ht="18.75" x14ac:dyDescent="0.25">
      <c r="A748" s="43"/>
      <c r="B748" s="42"/>
      <c r="C748" s="26"/>
      <c r="D748" s="46"/>
      <c r="E748" s="46"/>
      <c r="F748" s="46"/>
      <c r="G748" s="46"/>
      <c r="H748" s="46"/>
      <c r="I748" s="25"/>
      <c r="J748" s="46"/>
      <c r="K748" s="46"/>
      <c r="L748" s="39"/>
      <c r="M748" s="46"/>
      <c r="N748" s="46"/>
      <c r="O748" s="25"/>
      <c r="P748" s="2"/>
      <c r="Q748" s="2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1:35" ht="18.75" x14ac:dyDescent="0.25">
      <c r="A749" s="43"/>
      <c r="B749" s="42"/>
      <c r="C749" s="26"/>
      <c r="D749" s="46"/>
      <c r="E749" s="46"/>
      <c r="F749" s="46"/>
      <c r="G749" s="46"/>
      <c r="H749" s="46"/>
      <c r="I749" s="25"/>
      <c r="J749" s="46"/>
      <c r="K749" s="46"/>
      <c r="L749" s="39"/>
      <c r="M749" s="46"/>
      <c r="N749" s="46"/>
      <c r="O749" s="25"/>
      <c r="P749" s="2"/>
      <c r="Q749" s="2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1:35" ht="18.75" x14ac:dyDescent="0.25">
      <c r="A750" s="43"/>
      <c r="B750" s="42"/>
      <c r="C750" s="26"/>
      <c r="D750" s="46"/>
      <c r="E750" s="46"/>
      <c r="F750" s="46"/>
      <c r="G750" s="46"/>
      <c r="H750" s="46"/>
      <c r="I750" s="25"/>
      <c r="J750" s="46"/>
      <c r="K750" s="46"/>
      <c r="L750" s="39"/>
      <c r="M750" s="46"/>
      <c r="N750" s="46"/>
      <c r="O750" s="25"/>
      <c r="P750" s="2"/>
      <c r="Q750" s="2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1:35" ht="18.75" x14ac:dyDescent="0.25">
      <c r="A751" s="43"/>
      <c r="B751" s="42"/>
      <c r="C751" s="26"/>
      <c r="D751" s="46"/>
      <c r="E751" s="46"/>
      <c r="F751" s="46"/>
      <c r="G751" s="46"/>
      <c r="H751" s="46"/>
      <c r="I751" s="25"/>
      <c r="J751" s="46"/>
      <c r="K751" s="46"/>
      <c r="L751" s="39"/>
      <c r="M751" s="46"/>
      <c r="N751" s="46"/>
      <c r="O751" s="25"/>
      <c r="P751" s="2"/>
      <c r="Q751" s="2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1:35" ht="18.75" x14ac:dyDescent="0.25">
      <c r="A752" s="43"/>
      <c r="B752" s="42"/>
      <c r="C752" s="26"/>
      <c r="D752" s="46"/>
      <c r="E752" s="46"/>
      <c r="F752" s="46"/>
      <c r="G752" s="46"/>
      <c r="H752" s="46"/>
      <c r="I752" s="25"/>
      <c r="J752" s="46"/>
      <c r="K752" s="46"/>
      <c r="L752" s="39"/>
      <c r="M752" s="46"/>
      <c r="N752" s="46"/>
      <c r="O752" s="25"/>
      <c r="P752" s="2"/>
      <c r="Q752" s="2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1:35" ht="18.75" x14ac:dyDescent="0.25">
      <c r="A753" s="43"/>
      <c r="B753" s="42"/>
      <c r="C753" s="26"/>
      <c r="D753" s="46"/>
      <c r="E753" s="46"/>
      <c r="F753" s="46"/>
      <c r="G753" s="46"/>
      <c r="H753" s="46"/>
      <c r="I753" s="25"/>
      <c r="J753" s="46"/>
      <c r="K753" s="46"/>
      <c r="L753" s="39"/>
      <c r="M753" s="46"/>
      <c r="N753" s="46"/>
      <c r="O753" s="25"/>
      <c r="P753" s="2"/>
      <c r="Q753" s="2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1:35" ht="18.75" x14ac:dyDescent="0.25">
      <c r="A754" s="43"/>
      <c r="B754" s="42"/>
      <c r="C754" s="26"/>
      <c r="D754" s="46"/>
      <c r="E754" s="46"/>
      <c r="F754" s="46"/>
      <c r="G754" s="46"/>
      <c r="H754" s="46"/>
      <c r="I754" s="25"/>
      <c r="J754" s="46"/>
      <c r="K754" s="46"/>
      <c r="L754" s="39"/>
      <c r="M754" s="46"/>
      <c r="N754" s="46"/>
      <c r="O754" s="25"/>
      <c r="P754" s="2"/>
      <c r="Q754" s="2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1:35" ht="18.75" x14ac:dyDescent="0.25">
      <c r="A755" s="43"/>
      <c r="B755" s="42"/>
      <c r="C755" s="26"/>
      <c r="D755" s="46"/>
      <c r="E755" s="46"/>
      <c r="F755" s="46"/>
      <c r="G755" s="46"/>
      <c r="H755" s="46"/>
      <c r="I755" s="25"/>
      <c r="J755" s="46"/>
      <c r="K755" s="46"/>
      <c r="L755" s="39"/>
      <c r="M755" s="46"/>
      <c r="N755" s="46"/>
      <c r="O755" s="25"/>
      <c r="P755" s="2"/>
      <c r="Q755" s="2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1:35" ht="18.75" x14ac:dyDescent="0.25">
      <c r="A756" s="43"/>
      <c r="B756" s="42"/>
      <c r="C756" s="26"/>
      <c r="D756" s="46"/>
      <c r="E756" s="46"/>
      <c r="F756" s="46"/>
      <c r="G756" s="46"/>
      <c r="H756" s="46"/>
      <c r="I756" s="25"/>
      <c r="J756" s="46"/>
      <c r="K756" s="46"/>
      <c r="L756" s="39"/>
      <c r="M756" s="46"/>
      <c r="N756" s="46"/>
      <c r="O756" s="25"/>
      <c r="P756" s="2"/>
      <c r="Q756" s="2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1:35" ht="18.75" x14ac:dyDescent="0.25">
      <c r="A757" s="43"/>
      <c r="B757" s="42"/>
      <c r="C757" s="26"/>
      <c r="D757" s="46"/>
      <c r="E757" s="46"/>
      <c r="F757" s="46"/>
      <c r="G757" s="46"/>
      <c r="H757" s="46"/>
      <c r="I757" s="25"/>
      <c r="J757" s="46"/>
      <c r="K757" s="46"/>
      <c r="L757" s="39"/>
      <c r="M757" s="46"/>
      <c r="N757" s="46"/>
      <c r="O757" s="25"/>
      <c r="P757" s="2"/>
      <c r="Q757" s="2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1:35" ht="18.75" x14ac:dyDescent="0.25">
      <c r="A758" s="43"/>
      <c r="B758" s="42"/>
      <c r="C758" s="26"/>
      <c r="D758" s="46"/>
      <c r="E758" s="46"/>
      <c r="F758" s="46"/>
      <c r="G758" s="46"/>
      <c r="H758" s="46"/>
      <c r="I758" s="25"/>
      <c r="J758" s="46"/>
      <c r="K758" s="46"/>
      <c r="L758" s="39"/>
      <c r="M758" s="46"/>
      <c r="N758" s="46"/>
      <c r="O758" s="25"/>
      <c r="P758" s="2"/>
      <c r="Q758" s="2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1:35" ht="18.75" x14ac:dyDescent="0.25">
      <c r="A759" s="43"/>
      <c r="B759" s="42"/>
      <c r="C759" s="26"/>
      <c r="D759" s="46"/>
      <c r="E759" s="46"/>
      <c r="F759" s="46"/>
      <c r="G759" s="46"/>
      <c r="H759" s="46"/>
      <c r="I759" s="25"/>
      <c r="J759" s="46"/>
      <c r="K759" s="46"/>
      <c r="L759" s="39"/>
      <c r="M759" s="46"/>
      <c r="N759" s="46"/>
      <c r="O759" s="25"/>
      <c r="P759" s="2"/>
      <c r="Q759" s="2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1:35" ht="18.75" x14ac:dyDescent="0.25">
      <c r="A760" s="43"/>
      <c r="B760" s="42"/>
      <c r="C760" s="26"/>
      <c r="D760" s="46"/>
      <c r="E760" s="46"/>
      <c r="F760" s="46"/>
      <c r="G760" s="46"/>
      <c r="H760" s="46"/>
      <c r="I760" s="25"/>
      <c r="J760" s="46"/>
      <c r="K760" s="46"/>
      <c r="L760" s="39"/>
      <c r="M760" s="46"/>
      <c r="N760" s="46"/>
      <c r="O760" s="25"/>
      <c r="P760" s="2"/>
      <c r="Q760" s="2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1:35" ht="18.75" x14ac:dyDescent="0.25">
      <c r="A761" s="43"/>
      <c r="B761" s="42"/>
      <c r="C761" s="26"/>
      <c r="D761" s="46"/>
      <c r="E761" s="46"/>
      <c r="F761" s="46"/>
      <c r="G761" s="46"/>
      <c r="H761" s="46"/>
      <c r="I761" s="25"/>
      <c r="J761" s="46"/>
      <c r="K761" s="46"/>
      <c r="L761" s="39"/>
      <c r="M761" s="46"/>
      <c r="N761" s="46"/>
      <c r="O761" s="25"/>
      <c r="P761" s="2"/>
      <c r="Q761" s="2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1:35" ht="18.75" x14ac:dyDescent="0.25">
      <c r="A762" s="43"/>
      <c r="B762" s="42"/>
      <c r="C762" s="26"/>
      <c r="D762" s="46"/>
      <c r="E762" s="46"/>
      <c r="F762" s="46"/>
      <c r="G762" s="46"/>
      <c r="H762" s="46"/>
      <c r="I762" s="25"/>
      <c r="J762" s="46"/>
      <c r="K762" s="46"/>
      <c r="L762" s="39"/>
      <c r="M762" s="46"/>
      <c r="N762" s="46"/>
      <c r="O762" s="25"/>
      <c r="P762" s="2"/>
      <c r="Q762" s="2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1:35" ht="18.75" x14ac:dyDescent="0.25">
      <c r="A763" s="43"/>
      <c r="B763" s="42"/>
      <c r="C763" s="26"/>
      <c r="D763" s="46"/>
      <c r="E763" s="46"/>
      <c r="F763" s="46"/>
      <c r="G763" s="46"/>
      <c r="H763" s="46"/>
      <c r="I763" s="25"/>
      <c r="J763" s="46"/>
      <c r="K763" s="46"/>
      <c r="L763" s="39"/>
      <c r="M763" s="46"/>
      <c r="N763" s="46"/>
      <c r="O763" s="25"/>
      <c r="P763" s="2"/>
      <c r="Q763" s="2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1:35" ht="18.75" x14ac:dyDescent="0.25">
      <c r="A764" s="43"/>
      <c r="B764" s="42"/>
      <c r="C764" s="26"/>
      <c r="D764" s="46"/>
      <c r="E764" s="46"/>
      <c r="F764" s="46"/>
      <c r="G764" s="46"/>
      <c r="H764" s="46"/>
      <c r="I764" s="25"/>
      <c r="J764" s="46"/>
      <c r="K764" s="46"/>
      <c r="L764" s="39"/>
      <c r="M764" s="46"/>
      <c r="N764" s="46"/>
      <c r="O764" s="25"/>
      <c r="P764" s="2"/>
      <c r="Q764" s="2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1:35" ht="18.75" x14ac:dyDescent="0.25">
      <c r="A765" s="43"/>
      <c r="B765" s="42"/>
      <c r="C765" s="26"/>
      <c r="D765" s="46"/>
      <c r="E765" s="46"/>
      <c r="F765" s="46"/>
      <c r="G765" s="46"/>
      <c r="H765" s="46"/>
      <c r="I765" s="25"/>
      <c r="J765" s="46"/>
      <c r="K765" s="46"/>
      <c r="L765" s="39"/>
      <c r="M765" s="46"/>
      <c r="N765" s="46"/>
      <c r="O765" s="25"/>
      <c r="P765" s="2"/>
      <c r="Q765" s="2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1:35" ht="18.75" x14ac:dyDescent="0.25">
      <c r="A766" s="43"/>
      <c r="B766" s="42"/>
      <c r="C766" s="26"/>
      <c r="D766" s="46"/>
      <c r="E766" s="46"/>
      <c r="F766" s="46"/>
      <c r="G766" s="46"/>
      <c r="H766" s="46"/>
      <c r="I766" s="25"/>
      <c r="J766" s="46"/>
      <c r="K766" s="46"/>
      <c r="L766" s="39"/>
      <c r="M766" s="46"/>
      <c r="N766" s="46"/>
      <c r="O766" s="25"/>
      <c r="P766" s="2"/>
      <c r="Q766" s="2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1:35" ht="18.75" x14ac:dyDescent="0.25">
      <c r="A767" s="43"/>
      <c r="B767" s="42"/>
      <c r="C767" s="26"/>
      <c r="D767" s="46"/>
      <c r="E767" s="46"/>
      <c r="F767" s="46"/>
      <c r="G767" s="46"/>
      <c r="H767" s="46"/>
      <c r="I767" s="25"/>
      <c r="J767" s="46"/>
      <c r="K767" s="46"/>
      <c r="L767" s="39"/>
      <c r="M767" s="46"/>
      <c r="N767" s="46"/>
      <c r="O767" s="25"/>
      <c r="P767" s="2"/>
      <c r="Q767" s="2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1:35" ht="18.75" x14ac:dyDescent="0.25">
      <c r="A768" s="43"/>
      <c r="B768" s="42"/>
      <c r="C768" s="26"/>
      <c r="D768" s="46"/>
      <c r="E768" s="46"/>
      <c r="F768" s="46"/>
      <c r="G768" s="46"/>
      <c r="H768" s="46"/>
      <c r="I768" s="25"/>
      <c r="J768" s="46"/>
      <c r="K768" s="46"/>
      <c r="L768" s="39"/>
      <c r="M768" s="46"/>
      <c r="N768" s="46"/>
      <c r="O768" s="25"/>
      <c r="P768" s="2"/>
      <c r="Q768" s="2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1:35" ht="18.75" x14ac:dyDescent="0.25">
      <c r="A769" s="43"/>
      <c r="B769" s="42"/>
      <c r="C769" s="26"/>
      <c r="D769" s="46"/>
      <c r="E769" s="46"/>
      <c r="F769" s="46"/>
      <c r="G769" s="46"/>
      <c r="H769" s="46"/>
      <c r="I769" s="25"/>
      <c r="J769" s="46"/>
      <c r="K769" s="46"/>
      <c r="L769" s="39"/>
      <c r="M769" s="46"/>
      <c r="N769" s="46"/>
      <c r="O769" s="25"/>
      <c r="P769" s="2"/>
      <c r="Q769" s="2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1:35" ht="18.75" x14ac:dyDescent="0.25">
      <c r="A770" s="43"/>
      <c r="B770" s="42"/>
      <c r="C770" s="26"/>
      <c r="D770" s="46"/>
      <c r="E770" s="46"/>
      <c r="F770" s="46"/>
      <c r="G770" s="46"/>
      <c r="H770" s="46"/>
      <c r="I770" s="25"/>
      <c r="J770" s="46"/>
      <c r="K770" s="46"/>
      <c r="L770" s="39"/>
      <c r="M770" s="46"/>
      <c r="N770" s="46"/>
      <c r="O770" s="25"/>
      <c r="P770" s="2"/>
      <c r="Q770" s="2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1:35" ht="18.75" x14ac:dyDescent="0.25">
      <c r="A771" s="43"/>
      <c r="B771" s="42"/>
      <c r="C771" s="26"/>
      <c r="D771" s="46"/>
      <c r="E771" s="46"/>
      <c r="F771" s="46"/>
      <c r="G771" s="46"/>
      <c r="H771" s="46"/>
      <c r="I771" s="25"/>
      <c r="J771" s="46"/>
      <c r="K771" s="46"/>
      <c r="L771" s="39"/>
      <c r="M771" s="46"/>
      <c r="N771" s="46"/>
      <c r="O771" s="25"/>
      <c r="P771" s="2"/>
      <c r="Q771" s="2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1:35" ht="18.75" x14ac:dyDescent="0.25">
      <c r="A772" s="43"/>
      <c r="B772" s="42"/>
      <c r="C772" s="26"/>
      <c r="D772" s="46"/>
      <c r="E772" s="46"/>
      <c r="F772" s="46"/>
      <c r="G772" s="46"/>
      <c r="H772" s="46"/>
      <c r="I772" s="25"/>
      <c r="J772" s="46"/>
      <c r="K772" s="46"/>
      <c r="L772" s="39"/>
      <c r="M772" s="46"/>
      <c r="N772" s="46"/>
      <c r="O772" s="25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1:35" ht="18.75" x14ac:dyDescent="0.25">
      <c r="A773" s="43"/>
      <c r="B773" s="42"/>
      <c r="C773" s="26"/>
      <c r="D773" s="46"/>
      <c r="E773" s="46"/>
      <c r="F773" s="46"/>
      <c r="G773" s="46"/>
      <c r="H773" s="46"/>
      <c r="I773" s="25"/>
      <c r="J773" s="46"/>
      <c r="K773" s="46"/>
      <c r="L773" s="39"/>
      <c r="M773" s="46"/>
      <c r="N773" s="46"/>
      <c r="O773" s="25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1:35" ht="18.75" x14ac:dyDescent="0.25">
      <c r="A774" s="43"/>
      <c r="B774" s="42"/>
      <c r="C774" s="26"/>
      <c r="D774" s="46"/>
      <c r="E774" s="46"/>
      <c r="F774" s="46"/>
      <c r="G774" s="46"/>
      <c r="H774" s="46"/>
      <c r="I774" s="25"/>
      <c r="J774" s="46"/>
      <c r="K774" s="46"/>
      <c r="L774" s="39"/>
      <c r="M774" s="46"/>
      <c r="N774" s="46"/>
      <c r="O774" s="25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1:35" ht="18.75" x14ac:dyDescent="0.25">
      <c r="A775" s="43"/>
      <c r="B775" s="42"/>
      <c r="C775" s="26"/>
      <c r="D775" s="46"/>
      <c r="E775" s="46"/>
      <c r="F775" s="46"/>
      <c r="G775" s="46"/>
      <c r="H775" s="46"/>
      <c r="I775" s="25"/>
      <c r="J775" s="46"/>
      <c r="K775" s="46"/>
      <c r="L775" s="39"/>
      <c r="M775" s="46"/>
      <c r="N775" s="46"/>
      <c r="O775" s="25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1:35" ht="18.75" x14ac:dyDescent="0.25">
      <c r="A776" s="43"/>
      <c r="B776" s="42"/>
      <c r="C776" s="26"/>
      <c r="D776" s="46"/>
      <c r="E776" s="46"/>
      <c r="F776" s="46"/>
      <c r="G776" s="46"/>
      <c r="H776" s="46"/>
      <c r="I776" s="25"/>
      <c r="J776" s="46"/>
      <c r="K776" s="46"/>
      <c r="L776" s="39"/>
      <c r="M776" s="46"/>
      <c r="N776" s="46"/>
      <c r="O776" s="25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1:35" ht="18.75" x14ac:dyDescent="0.25">
      <c r="A777" s="43"/>
      <c r="B777" s="42"/>
      <c r="C777" s="26"/>
      <c r="D777" s="46"/>
      <c r="E777" s="46"/>
      <c r="F777" s="46"/>
      <c r="G777" s="46"/>
      <c r="H777" s="46"/>
      <c r="I777" s="25"/>
      <c r="J777" s="46"/>
      <c r="K777" s="46"/>
      <c r="L777" s="39"/>
      <c r="M777" s="46"/>
      <c r="N777" s="46"/>
      <c r="O777" s="25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1:35" ht="18.75" x14ac:dyDescent="0.25">
      <c r="A778" s="43"/>
      <c r="B778" s="42"/>
      <c r="C778" s="26"/>
      <c r="D778" s="46"/>
      <c r="E778" s="46"/>
      <c r="F778" s="46"/>
      <c r="G778" s="46"/>
      <c r="H778" s="46"/>
      <c r="I778" s="25"/>
      <c r="J778" s="46"/>
      <c r="K778" s="46"/>
      <c r="L778" s="39"/>
      <c r="M778" s="46"/>
      <c r="N778" s="46"/>
      <c r="O778" s="25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1:35" ht="18.75" x14ac:dyDescent="0.25">
      <c r="A779" s="43"/>
      <c r="B779" s="42"/>
      <c r="C779" s="26"/>
      <c r="D779" s="46"/>
      <c r="E779" s="46"/>
      <c r="F779" s="46"/>
      <c r="G779" s="46"/>
      <c r="H779" s="46"/>
      <c r="I779" s="25"/>
      <c r="J779" s="46"/>
      <c r="K779" s="46"/>
      <c r="L779" s="39"/>
      <c r="M779" s="46"/>
      <c r="N779" s="46"/>
      <c r="O779" s="25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1:35" ht="18.75" x14ac:dyDescent="0.25">
      <c r="A780" s="43"/>
      <c r="B780" s="42"/>
      <c r="C780" s="26"/>
      <c r="D780" s="46"/>
      <c r="E780" s="46"/>
      <c r="F780" s="46"/>
      <c r="G780" s="46"/>
      <c r="H780" s="46"/>
      <c r="I780" s="25"/>
      <c r="J780" s="46"/>
      <c r="K780" s="46"/>
      <c r="L780" s="39"/>
      <c r="M780" s="46"/>
      <c r="N780" s="46"/>
      <c r="O780" s="25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1:35" ht="18.75" x14ac:dyDescent="0.25">
      <c r="A781" s="43"/>
      <c r="B781" s="42"/>
      <c r="C781" s="26"/>
      <c r="D781" s="46"/>
      <c r="E781" s="46"/>
      <c r="F781" s="46"/>
      <c r="G781" s="46"/>
      <c r="H781" s="46"/>
      <c r="I781" s="25"/>
      <c r="J781" s="46"/>
      <c r="K781" s="46"/>
      <c r="L781" s="39"/>
      <c r="M781" s="46"/>
      <c r="N781" s="46"/>
      <c r="O781" s="25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1:35" ht="18.75" x14ac:dyDescent="0.25">
      <c r="A782" s="43"/>
      <c r="B782" s="42"/>
      <c r="C782" s="26"/>
      <c r="D782" s="46"/>
      <c r="E782" s="46"/>
      <c r="F782" s="46"/>
      <c r="G782" s="46"/>
      <c r="H782" s="46"/>
      <c r="I782" s="25"/>
      <c r="J782" s="46"/>
      <c r="K782" s="46"/>
      <c r="L782" s="39"/>
      <c r="M782" s="46"/>
      <c r="N782" s="46"/>
      <c r="O782" s="25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1:35" ht="18.75" x14ac:dyDescent="0.25">
      <c r="A783" s="43"/>
      <c r="B783" s="42"/>
      <c r="C783" s="26"/>
      <c r="D783" s="46"/>
      <c r="E783" s="46"/>
      <c r="F783" s="46"/>
      <c r="G783" s="46"/>
      <c r="H783" s="46"/>
      <c r="I783" s="25"/>
      <c r="J783" s="46"/>
      <c r="K783" s="46"/>
      <c r="L783" s="39"/>
      <c r="M783" s="46"/>
      <c r="N783" s="46"/>
      <c r="O783" s="25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1:35" ht="18.75" x14ac:dyDescent="0.25">
      <c r="A784" s="43"/>
      <c r="B784" s="42"/>
      <c r="C784" s="26"/>
      <c r="D784" s="46"/>
      <c r="E784" s="46"/>
      <c r="F784" s="46"/>
      <c r="G784" s="46"/>
      <c r="H784" s="46"/>
      <c r="I784" s="25"/>
      <c r="J784" s="46"/>
      <c r="K784" s="46"/>
      <c r="L784" s="39"/>
      <c r="M784" s="46"/>
      <c r="N784" s="46"/>
      <c r="O784" s="25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1:35" ht="18.75" x14ac:dyDescent="0.25">
      <c r="A785" s="43"/>
      <c r="B785" s="42"/>
      <c r="C785" s="26"/>
      <c r="D785" s="46"/>
      <c r="E785" s="46"/>
      <c r="F785" s="46"/>
      <c r="G785" s="46"/>
      <c r="H785" s="46"/>
      <c r="I785" s="25"/>
      <c r="J785" s="46"/>
      <c r="K785" s="46"/>
      <c r="L785" s="39"/>
      <c r="M785" s="46"/>
      <c r="N785" s="46"/>
      <c r="O785" s="25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1:35" ht="18.75" x14ac:dyDescent="0.25">
      <c r="A786" s="43"/>
      <c r="B786" s="42"/>
      <c r="C786" s="26"/>
      <c r="D786" s="46"/>
      <c r="E786" s="46"/>
      <c r="F786" s="46"/>
      <c r="G786" s="46"/>
      <c r="H786" s="46"/>
      <c r="I786" s="25"/>
      <c r="J786" s="46"/>
      <c r="K786" s="46"/>
      <c r="L786" s="39"/>
      <c r="M786" s="46"/>
      <c r="N786" s="46"/>
      <c r="O786" s="25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1:35" ht="18.75" x14ac:dyDescent="0.25">
      <c r="A787" s="43"/>
      <c r="B787" s="42"/>
      <c r="C787" s="26"/>
      <c r="D787" s="46"/>
      <c r="E787" s="46"/>
      <c r="F787" s="46"/>
      <c r="G787" s="46"/>
      <c r="H787" s="46"/>
      <c r="I787" s="25"/>
      <c r="J787" s="46"/>
      <c r="K787" s="46"/>
      <c r="L787" s="39"/>
      <c r="M787" s="46"/>
      <c r="N787" s="46"/>
      <c r="O787" s="25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1:35" ht="18.75" x14ac:dyDescent="0.25">
      <c r="A788" s="43"/>
      <c r="B788" s="42"/>
      <c r="C788" s="26"/>
      <c r="D788" s="46"/>
      <c r="E788" s="46"/>
      <c r="F788" s="46"/>
      <c r="G788" s="46"/>
      <c r="H788" s="46"/>
      <c r="I788" s="25"/>
      <c r="J788" s="46"/>
      <c r="K788" s="46"/>
      <c r="L788" s="39"/>
      <c r="M788" s="46"/>
      <c r="N788" s="46"/>
      <c r="O788" s="25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1:35" ht="18.75" x14ac:dyDescent="0.25">
      <c r="A789" s="43"/>
      <c r="B789" s="42"/>
      <c r="C789" s="26"/>
      <c r="D789" s="46"/>
      <c r="E789" s="46"/>
      <c r="F789" s="46"/>
      <c r="G789" s="46"/>
      <c r="H789" s="46"/>
      <c r="I789" s="25"/>
      <c r="J789" s="46"/>
      <c r="K789" s="46"/>
      <c r="L789" s="39"/>
      <c r="M789" s="46"/>
      <c r="N789" s="46"/>
      <c r="O789" s="25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1:35" ht="18.75" x14ac:dyDescent="0.25">
      <c r="A790" s="43"/>
      <c r="B790" s="42"/>
      <c r="C790" s="26"/>
      <c r="D790" s="46"/>
      <c r="E790" s="46"/>
      <c r="F790" s="46"/>
      <c r="G790" s="46"/>
      <c r="H790" s="46"/>
      <c r="I790" s="25"/>
      <c r="J790" s="46"/>
      <c r="K790" s="46"/>
      <c r="L790" s="39"/>
      <c r="M790" s="46"/>
      <c r="N790" s="46"/>
      <c r="O790" s="25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1:35" ht="18.75" x14ac:dyDescent="0.25">
      <c r="A791" s="43"/>
      <c r="B791" s="42"/>
      <c r="C791" s="26"/>
      <c r="D791" s="46"/>
      <c r="E791" s="46"/>
      <c r="F791" s="46"/>
      <c r="G791" s="46"/>
      <c r="H791" s="46"/>
      <c r="I791" s="25"/>
      <c r="J791" s="46"/>
      <c r="K791" s="46"/>
      <c r="L791" s="39"/>
      <c r="M791" s="46"/>
      <c r="N791" s="46"/>
      <c r="O791" s="25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1:35" ht="18.75" x14ac:dyDescent="0.25">
      <c r="A792" s="43"/>
      <c r="B792" s="42"/>
      <c r="C792" s="26"/>
      <c r="D792" s="46"/>
      <c r="E792" s="46"/>
      <c r="F792" s="46"/>
      <c r="G792" s="46"/>
      <c r="H792" s="46"/>
      <c r="I792" s="25"/>
      <c r="J792" s="46"/>
      <c r="K792" s="46"/>
      <c r="L792" s="39"/>
      <c r="M792" s="46"/>
      <c r="N792" s="46"/>
      <c r="O792" s="25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1:35" ht="18.75" x14ac:dyDescent="0.25">
      <c r="A793" s="43"/>
      <c r="B793" s="42"/>
      <c r="C793" s="26"/>
      <c r="D793" s="46"/>
      <c r="E793" s="46"/>
      <c r="F793" s="46"/>
      <c r="G793" s="46"/>
      <c r="H793" s="46"/>
      <c r="I793" s="25"/>
      <c r="J793" s="46"/>
      <c r="K793" s="46"/>
      <c r="L793" s="39"/>
      <c r="M793" s="46"/>
      <c r="N793" s="46"/>
      <c r="O793" s="25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1:35" ht="18.75" x14ac:dyDescent="0.25">
      <c r="A794" s="43"/>
      <c r="B794" s="42"/>
      <c r="C794" s="26"/>
      <c r="D794" s="46"/>
      <c r="E794" s="46"/>
      <c r="F794" s="46"/>
      <c r="G794" s="46"/>
      <c r="H794" s="46"/>
      <c r="I794" s="25"/>
      <c r="J794" s="46"/>
      <c r="K794" s="46"/>
      <c r="L794" s="39"/>
      <c r="M794" s="46"/>
      <c r="N794" s="46"/>
      <c r="O794" s="25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1:35" ht="18.75" x14ac:dyDescent="0.25">
      <c r="A795" s="43"/>
      <c r="B795" s="42"/>
      <c r="C795" s="26"/>
      <c r="D795" s="46"/>
      <c r="E795" s="46"/>
      <c r="F795" s="46"/>
      <c r="G795" s="46"/>
      <c r="H795" s="46"/>
      <c r="I795" s="25"/>
      <c r="J795" s="46"/>
      <c r="K795" s="46"/>
      <c r="L795" s="39"/>
      <c r="M795" s="46"/>
      <c r="N795" s="46"/>
      <c r="O795" s="25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1:35" ht="18.75" x14ac:dyDescent="0.25">
      <c r="A796" s="43"/>
      <c r="B796" s="42"/>
      <c r="C796" s="26"/>
      <c r="D796" s="46"/>
      <c r="E796" s="46"/>
      <c r="F796" s="46"/>
      <c r="G796" s="46"/>
      <c r="H796" s="46"/>
      <c r="I796" s="25"/>
      <c r="J796" s="46"/>
      <c r="K796" s="46"/>
      <c r="L796" s="39"/>
      <c r="M796" s="46"/>
      <c r="N796" s="46"/>
      <c r="O796" s="25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1:35" ht="18.75" x14ac:dyDescent="0.25">
      <c r="A797" s="43"/>
      <c r="B797" s="42"/>
      <c r="C797" s="26"/>
      <c r="D797" s="46"/>
      <c r="E797" s="46"/>
      <c r="F797" s="46"/>
      <c r="G797" s="46"/>
      <c r="H797" s="46"/>
      <c r="I797" s="25"/>
      <c r="J797" s="46"/>
      <c r="K797" s="46"/>
      <c r="L797" s="39"/>
      <c r="M797" s="46"/>
      <c r="N797" s="46"/>
      <c r="O797" s="25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1:35" ht="18.75" x14ac:dyDescent="0.25">
      <c r="A798" s="43"/>
      <c r="B798" s="42"/>
      <c r="C798" s="26"/>
      <c r="D798" s="46"/>
      <c r="E798" s="46"/>
      <c r="F798" s="46"/>
      <c r="G798" s="46"/>
      <c r="H798" s="46"/>
      <c r="I798" s="25"/>
      <c r="J798" s="46"/>
      <c r="K798" s="46"/>
      <c r="L798" s="39"/>
      <c r="M798" s="46"/>
      <c r="N798" s="46"/>
      <c r="O798" s="25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1:35" ht="18.75" x14ac:dyDescent="0.25">
      <c r="A799" s="43"/>
      <c r="B799" s="42"/>
      <c r="C799" s="26"/>
      <c r="D799" s="46"/>
      <c r="E799" s="46"/>
      <c r="F799" s="46"/>
      <c r="G799" s="46"/>
      <c r="H799" s="46"/>
      <c r="I799" s="25"/>
      <c r="J799" s="46"/>
      <c r="K799" s="46"/>
      <c r="L799" s="39"/>
      <c r="M799" s="46"/>
      <c r="N799" s="46"/>
      <c r="O799" s="25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1:35" ht="18.75" x14ac:dyDescent="0.25">
      <c r="A800" s="43"/>
      <c r="B800" s="42"/>
      <c r="C800" s="26"/>
      <c r="D800" s="46"/>
      <c r="E800" s="46"/>
      <c r="F800" s="46"/>
      <c r="G800" s="46"/>
      <c r="H800" s="46"/>
      <c r="I800" s="25"/>
      <c r="J800" s="46"/>
      <c r="K800" s="46"/>
      <c r="L800" s="39"/>
      <c r="M800" s="46"/>
      <c r="N800" s="46"/>
      <c r="O800" s="25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1:35" ht="18.75" x14ac:dyDescent="0.25">
      <c r="A801" s="43"/>
      <c r="B801" s="42"/>
      <c r="C801" s="26"/>
      <c r="D801" s="46"/>
      <c r="E801" s="46"/>
      <c r="F801" s="46"/>
      <c r="G801" s="46"/>
      <c r="H801" s="46"/>
      <c r="I801" s="25"/>
      <c r="J801" s="46"/>
      <c r="K801" s="46"/>
      <c r="L801" s="39"/>
      <c r="M801" s="46"/>
      <c r="N801" s="46"/>
      <c r="O801" s="25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1:35" ht="18.75" x14ac:dyDescent="0.25">
      <c r="A802" s="43"/>
      <c r="B802" s="42"/>
      <c r="C802" s="26"/>
      <c r="D802" s="46"/>
      <c r="E802" s="46"/>
      <c r="F802" s="46"/>
      <c r="G802" s="46"/>
      <c r="H802" s="46"/>
      <c r="I802" s="25"/>
      <c r="J802" s="46"/>
      <c r="K802" s="46"/>
      <c r="L802" s="39"/>
      <c r="M802" s="46"/>
      <c r="N802" s="46"/>
      <c r="O802" s="25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1:35" ht="18.75" x14ac:dyDescent="0.25">
      <c r="A803" s="43"/>
      <c r="B803" s="42"/>
      <c r="C803" s="26"/>
      <c r="D803" s="46"/>
      <c r="E803" s="46"/>
      <c r="F803" s="46"/>
      <c r="G803" s="46"/>
      <c r="H803" s="46"/>
      <c r="I803" s="25"/>
      <c r="J803" s="46"/>
      <c r="K803" s="46"/>
      <c r="L803" s="39"/>
      <c r="M803" s="46"/>
      <c r="N803" s="46"/>
      <c r="O803" s="25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1:35" ht="18.75" x14ac:dyDescent="0.25">
      <c r="A804" s="43"/>
      <c r="B804" s="42"/>
      <c r="C804" s="26"/>
      <c r="D804" s="46"/>
      <c r="E804" s="46"/>
      <c r="F804" s="46"/>
      <c r="G804" s="46"/>
      <c r="H804" s="46"/>
      <c r="I804" s="25"/>
      <c r="J804" s="46"/>
      <c r="K804" s="46"/>
      <c r="L804" s="39"/>
      <c r="M804" s="46"/>
      <c r="N804" s="46"/>
      <c r="O804" s="25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1:35" ht="18.75" x14ac:dyDescent="0.25">
      <c r="A805" s="43"/>
      <c r="B805" s="42"/>
      <c r="C805" s="26"/>
      <c r="D805" s="46"/>
      <c r="E805" s="46"/>
      <c r="F805" s="46"/>
      <c r="G805" s="46"/>
      <c r="H805" s="46"/>
      <c r="I805" s="25"/>
      <c r="J805" s="46"/>
      <c r="K805" s="46"/>
      <c r="L805" s="39"/>
      <c r="M805" s="46"/>
      <c r="N805" s="46"/>
      <c r="O805" s="25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1:35" ht="18.75" x14ac:dyDescent="0.25">
      <c r="A806" s="43"/>
      <c r="B806" s="42"/>
      <c r="C806" s="26"/>
      <c r="D806" s="46"/>
      <c r="E806" s="46"/>
      <c r="F806" s="46"/>
      <c r="G806" s="46"/>
      <c r="H806" s="46"/>
      <c r="I806" s="25"/>
      <c r="J806" s="46"/>
      <c r="K806" s="46"/>
      <c r="L806" s="39"/>
      <c r="M806" s="46"/>
      <c r="N806" s="46"/>
      <c r="O806" s="25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1:35" ht="18.75" x14ac:dyDescent="0.25">
      <c r="A807" s="43"/>
      <c r="B807" s="42"/>
      <c r="C807" s="26"/>
      <c r="D807" s="46"/>
      <c r="E807" s="46"/>
      <c r="F807" s="46"/>
      <c r="G807" s="46"/>
      <c r="H807" s="46"/>
      <c r="I807" s="25"/>
      <c r="J807" s="46"/>
      <c r="K807" s="46"/>
      <c r="L807" s="39"/>
      <c r="M807" s="46"/>
      <c r="N807" s="46"/>
      <c r="O807" s="25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1:35" ht="18.75" x14ac:dyDescent="0.25">
      <c r="A808" s="43"/>
      <c r="B808" s="42"/>
      <c r="C808" s="26"/>
      <c r="D808" s="46"/>
      <c r="E808" s="46"/>
      <c r="F808" s="46"/>
      <c r="G808" s="46"/>
      <c r="H808" s="46"/>
      <c r="I808" s="25"/>
      <c r="J808" s="46"/>
      <c r="K808" s="46"/>
      <c r="L808" s="39"/>
      <c r="M808" s="46"/>
      <c r="N808" s="46"/>
      <c r="O808" s="25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1:35" ht="18.75" x14ac:dyDescent="0.25">
      <c r="A809" s="43"/>
      <c r="B809" s="42"/>
      <c r="C809" s="26"/>
      <c r="D809" s="46"/>
      <c r="E809" s="46"/>
      <c r="F809" s="46"/>
      <c r="G809" s="46"/>
      <c r="H809" s="46"/>
      <c r="I809" s="25"/>
      <c r="J809" s="46"/>
      <c r="K809" s="46"/>
      <c r="L809" s="39"/>
      <c r="M809" s="46"/>
      <c r="N809" s="46"/>
      <c r="O809" s="25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1:35" ht="18.75" x14ac:dyDescent="0.25">
      <c r="A810" s="43"/>
      <c r="B810" s="42"/>
      <c r="C810" s="26"/>
      <c r="D810" s="46"/>
      <c r="E810" s="46"/>
      <c r="F810" s="46"/>
      <c r="G810" s="46"/>
      <c r="H810" s="46"/>
      <c r="I810" s="25"/>
      <c r="J810" s="46"/>
      <c r="K810" s="46"/>
      <c r="L810" s="39"/>
      <c r="M810" s="46"/>
      <c r="N810" s="46"/>
      <c r="O810" s="25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1:35" ht="18.75" x14ac:dyDescent="0.25">
      <c r="A811" s="5"/>
      <c r="B811" s="42"/>
      <c r="C811" s="14"/>
      <c r="D811" s="3"/>
      <c r="E811" s="3"/>
      <c r="F811" s="3"/>
      <c r="G811" s="3"/>
      <c r="H811" s="3"/>
      <c r="I811" s="15"/>
      <c r="J811" s="46"/>
      <c r="K811" s="3"/>
      <c r="L811" s="39"/>
      <c r="M811" s="3"/>
      <c r="N811" s="3"/>
      <c r="O811" s="4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1:35" ht="18.75" x14ac:dyDescent="0.25">
      <c r="A812" s="5"/>
      <c r="B812" s="42"/>
      <c r="C812" s="14"/>
      <c r="D812" s="3"/>
      <c r="E812" s="3"/>
      <c r="F812" s="3"/>
      <c r="G812" s="3"/>
      <c r="H812" s="3"/>
      <c r="I812" s="15"/>
      <c r="J812" s="46"/>
      <c r="K812" s="3"/>
      <c r="L812" s="39"/>
      <c r="M812" s="3"/>
      <c r="N812" s="3"/>
      <c r="O812" s="4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1:35" ht="18.75" x14ac:dyDescent="0.25">
      <c r="A813" s="5"/>
      <c r="B813" s="42"/>
      <c r="C813" s="14"/>
      <c r="D813" s="3"/>
      <c r="E813" s="3"/>
      <c r="F813" s="3"/>
      <c r="G813" s="3"/>
      <c r="H813" s="3"/>
      <c r="I813" s="15"/>
      <c r="J813" s="46"/>
      <c r="K813" s="3"/>
      <c r="L813" s="39"/>
      <c r="M813" s="3"/>
      <c r="N813" s="3"/>
      <c r="O813" s="4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1:35" ht="18.75" x14ac:dyDescent="0.25">
      <c r="A814" s="5"/>
      <c r="B814" s="42"/>
      <c r="C814" s="14"/>
      <c r="D814" s="3"/>
      <c r="E814" s="3"/>
      <c r="F814" s="3"/>
      <c r="G814" s="3"/>
      <c r="H814" s="3"/>
      <c r="I814" s="15"/>
      <c r="J814" s="46"/>
      <c r="K814" s="3"/>
      <c r="L814" s="39"/>
      <c r="M814" s="3"/>
      <c r="N814" s="3"/>
      <c r="O814" s="4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1:35" ht="18.75" x14ac:dyDescent="0.25">
      <c r="A815" s="5"/>
      <c r="B815" s="42"/>
      <c r="C815" s="14"/>
      <c r="D815" s="3"/>
      <c r="E815" s="3"/>
      <c r="F815" s="3"/>
      <c r="G815" s="3"/>
      <c r="H815" s="3"/>
      <c r="I815" s="15"/>
      <c r="J815" s="46"/>
      <c r="K815" s="3"/>
      <c r="L815" s="39"/>
      <c r="M815" s="3"/>
      <c r="N815" s="3"/>
      <c r="O815" s="4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1:35" ht="18.75" x14ac:dyDescent="0.25">
      <c r="A816" s="5"/>
      <c r="B816" s="42"/>
      <c r="C816" s="14"/>
      <c r="D816" s="3"/>
      <c r="E816" s="3"/>
      <c r="F816" s="3"/>
      <c r="G816" s="3"/>
      <c r="H816" s="3"/>
      <c r="I816" s="15"/>
      <c r="J816" s="46"/>
      <c r="K816" s="3"/>
      <c r="L816" s="39"/>
      <c r="M816" s="3"/>
      <c r="N816" s="3"/>
      <c r="O816" s="4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1:35" ht="18.75" x14ac:dyDescent="0.25">
      <c r="A817" s="5"/>
      <c r="B817" s="42"/>
      <c r="C817" s="14"/>
      <c r="D817" s="3"/>
      <c r="E817" s="3"/>
      <c r="F817" s="3"/>
      <c r="G817" s="3"/>
      <c r="H817" s="3"/>
      <c r="I817" s="15"/>
      <c r="J817" s="46"/>
      <c r="K817" s="3"/>
      <c r="L817" s="39"/>
      <c r="M817" s="3"/>
      <c r="N817" s="3"/>
      <c r="O817" s="4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1:35" ht="18.75" x14ac:dyDescent="0.25">
      <c r="A818" s="5"/>
      <c r="B818" s="42"/>
      <c r="C818" s="14"/>
      <c r="D818" s="3"/>
      <c r="E818" s="3"/>
      <c r="F818" s="3"/>
      <c r="G818" s="3"/>
      <c r="H818" s="3"/>
      <c r="I818" s="15"/>
      <c r="J818" s="46"/>
      <c r="K818" s="3"/>
      <c r="L818" s="39"/>
      <c r="M818" s="3"/>
      <c r="N818" s="3"/>
      <c r="O818" s="4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1:35" ht="18.75" x14ac:dyDescent="0.25">
      <c r="A819" s="5"/>
      <c r="B819" s="42"/>
      <c r="C819" s="14"/>
      <c r="D819" s="3"/>
      <c r="E819" s="3"/>
      <c r="F819" s="3"/>
      <c r="G819" s="3"/>
      <c r="H819" s="3"/>
      <c r="I819" s="15"/>
      <c r="J819" s="46"/>
      <c r="K819" s="3"/>
      <c r="L819" s="39"/>
      <c r="M819" s="3"/>
      <c r="N819" s="3"/>
      <c r="O819" s="4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1:35" ht="18.75" x14ac:dyDescent="0.25">
      <c r="A820" s="5"/>
      <c r="B820" s="42"/>
      <c r="C820" s="14"/>
      <c r="D820" s="3"/>
      <c r="E820" s="3"/>
      <c r="F820" s="3"/>
      <c r="G820" s="3"/>
      <c r="H820" s="3"/>
      <c r="I820" s="15"/>
      <c r="J820" s="46"/>
      <c r="K820" s="3"/>
      <c r="L820" s="39"/>
      <c r="M820" s="3"/>
      <c r="N820" s="3"/>
      <c r="O820" s="4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1:35" ht="18.75" x14ac:dyDescent="0.25">
      <c r="A821" s="5"/>
      <c r="B821" s="42"/>
      <c r="C821" s="14"/>
      <c r="D821" s="3"/>
      <c r="E821" s="3"/>
      <c r="F821" s="3"/>
      <c r="G821" s="3"/>
      <c r="H821" s="3"/>
      <c r="I821" s="15"/>
      <c r="J821" s="46"/>
      <c r="K821" s="3"/>
      <c r="L821" s="39"/>
      <c r="M821" s="3"/>
      <c r="N821" s="3"/>
      <c r="O821" s="4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1:35" ht="18.75" x14ac:dyDescent="0.25">
      <c r="A822" s="5"/>
      <c r="B822" s="42"/>
      <c r="C822" s="14"/>
      <c r="D822" s="3"/>
      <c r="E822" s="3"/>
      <c r="F822" s="3"/>
      <c r="G822" s="3"/>
      <c r="H822" s="3"/>
      <c r="I822" s="15"/>
      <c r="J822" s="46"/>
      <c r="K822" s="3"/>
      <c r="L822" s="39"/>
      <c r="M822" s="3"/>
      <c r="N822" s="3"/>
      <c r="O822" s="4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1:35" ht="18.75" x14ac:dyDescent="0.25">
      <c r="A823" s="5"/>
      <c r="B823" s="42"/>
      <c r="C823" s="14"/>
      <c r="D823" s="3"/>
      <c r="E823" s="3"/>
      <c r="F823" s="3"/>
      <c r="G823" s="3"/>
      <c r="H823" s="3"/>
      <c r="I823" s="15"/>
      <c r="J823" s="46"/>
      <c r="K823" s="3"/>
      <c r="L823" s="39"/>
      <c r="M823" s="3"/>
      <c r="N823" s="3"/>
      <c r="O823" s="4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1:35" ht="18.75" x14ac:dyDescent="0.25">
      <c r="A824" s="5"/>
      <c r="B824" s="42"/>
      <c r="C824" s="14"/>
      <c r="D824" s="3"/>
      <c r="E824" s="3"/>
      <c r="F824" s="3"/>
      <c r="G824" s="3"/>
      <c r="H824" s="3"/>
      <c r="I824" s="15"/>
      <c r="J824" s="46"/>
      <c r="K824" s="3"/>
      <c r="L824" s="39"/>
      <c r="M824" s="3"/>
      <c r="N824" s="3"/>
      <c r="O824" s="4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1:35" ht="18.75" x14ac:dyDescent="0.25">
      <c r="A825" s="5"/>
      <c r="B825" s="42"/>
      <c r="C825" s="14"/>
      <c r="D825" s="3"/>
      <c r="E825" s="3"/>
      <c r="F825" s="3"/>
      <c r="G825" s="3"/>
      <c r="H825" s="3"/>
      <c r="I825" s="15"/>
      <c r="J825" s="46"/>
      <c r="K825" s="3"/>
      <c r="L825" s="39"/>
      <c r="M825" s="3"/>
      <c r="N825" s="3"/>
      <c r="O825" s="4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1:35" ht="18.75" x14ac:dyDescent="0.25">
      <c r="A826" s="5"/>
      <c r="B826" s="42"/>
      <c r="C826" s="14"/>
      <c r="D826" s="3"/>
      <c r="E826" s="3"/>
      <c r="F826" s="3"/>
      <c r="G826" s="3"/>
      <c r="H826" s="3"/>
      <c r="I826" s="15"/>
      <c r="J826" s="46"/>
      <c r="K826" s="3"/>
      <c r="L826" s="39"/>
      <c r="M826" s="3"/>
      <c r="N826" s="3"/>
      <c r="O826" s="4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1:35" ht="18.75" x14ac:dyDescent="0.25">
      <c r="A827" s="5"/>
      <c r="B827" s="42"/>
      <c r="C827" s="14"/>
      <c r="D827" s="3"/>
      <c r="E827" s="3"/>
      <c r="F827" s="3"/>
      <c r="G827" s="3"/>
      <c r="H827" s="3"/>
      <c r="I827" s="15"/>
      <c r="J827" s="46"/>
      <c r="K827" s="3"/>
      <c r="L827" s="39"/>
      <c r="M827" s="3"/>
      <c r="N827" s="3"/>
      <c r="O827" s="4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1:35" ht="18.75" x14ac:dyDescent="0.25">
      <c r="A828" s="5"/>
      <c r="B828" s="42"/>
      <c r="C828" s="14"/>
      <c r="D828" s="3"/>
      <c r="E828" s="3"/>
      <c r="F828" s="3"/>
      <c r="G828" s="3"/>
      <c r="H828" s="3"/>
      <c r="I828" s="15"/>
      <c r="J828" s="46"/>
      <c r="K828" s="3"/>
      <c r="L828" s="39"/>
      <c r="M828" s="3"/>
      <c r="N828" s="3"/>
      <c r="O828" s="4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1:35" ht="18.75" x14ac:dyDescent="0.25">
      <c r="A829" s="5"/>
      <c r="B829" s="42"/>
      <c r="C829" s="14"/>
      <c r="D829" s="3"/>
      <c r="E829" s="3"/>
      <c r="F829" s="3"/>
      <c r="G829" s="3"/>
      <c r="H829" s="3"/>
      <c r="I829" s="15"/>
      <c r="J829" s="46"/>
      <c r="K829" s="3"/>
      <c r="L829" s="39"/>
      <c r="M829" s="3"/>
      <c r="N829" s="3"/>
      <c r="O829" s="4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1:35" ht="18.75" x14ac:dyDescent="0.25">
      <c r="A830" s="5"/>
      <c r="B830" s="42"/>
      <c r="C830" s="14"/>
      <c r="D830" s="3"/>
      <c r="E830" s="3"/>
      <c r="F830" s="3"/>
      <c r="G830" s="3"/>
      <c r="H830" s="3"/>
      <c r="I830" s="15"/>
      <c r="J830" s="46"/>
      <c r="K830" s="3"/>
      <c r="L830" s="39"/>
      <c r="M830" s="3"/>
      <c r="N830" s="3"/>
      <c r="O830" s="4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1:35" ht="18.75" x14ac:dyDescent="0.25">
      <c r="A831" s="5"/>
      <c r="B831" s="42"/>
      <c r="C831" s="14"/>
      <c r="D831" s="3"/>
      <c r="E831" s="3"/>
      <c r="F831" s="3"/>
      <c r="G831" s="3"/>
      <c r="H831" s="3"/>
      <c r="I831" s="15"/>
      <c r="J831" s="46"/>
      <c r="K831" s="3"/>
      <c r="L831" s="39"/>
      <c r="M831" s="3"/>
      <c r="N831" s="3"/>
      <c r="O831" s="4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1:35" ht="18.75" x14ac:dyDescent="0.25">
      <c r="A832" s="5"/>
      <c r="B832" s="42"/>
      <c r="C832" s="14"/>
      <c r="D832" s="3"/>
      <c r="E832" s="3"/>
      <c r="F832" s="3"/>
      <c r="G832" s="3"/>
      <c r="H832" s="3"/>
      <c r="I832" s="15"/>
      <c r="J832" s="46"/>
      <c r="K832" s="3"/>
      <c r="L832" s="39"/>
      <c r="M832" s="3"/>
      <c r="N832" s="3"/>
      <c r="O832" s="4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1:35" ht="18.75" x14ac:dyDescent="0.25">
      <c r="A833" s="5"/>
      <c r="B833" s="42"/>
      <c r="C833" s="14"/>
      <c r="D833" s="3"/>
      <c r="E833" s="3"/>
      <c r="F833" s="3"/>
      <c r="G833" s="3"/>
      <c r="H833" s="3"/>
      <c r="I833" s="15"/>
      <c r="J833" s="46"/>
      <c r="K833" s="3"/>
      <c r="L833" s="39"/>
      <c r="M833" s="3"/>
      <c r="N833" s="3"/>
      <c r="O833" s="4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1:35" ht="18.75" x14ac:dyDescent="0.25">
      <c r="A834" s="5"/>
      <c r="B834" s="41"/>
      <c r="C834" s="3"/>
      <c r="D834" s="3"/>
      <c r="E834" s="3"/>
      <c r="F834" s="3"/>
      <c r="G834" s="3"/>
      <c r="H834" s="3"/>
      <c r="I834" s="15"/>
      <c r="J834" s="46"/>
      <c r="K834" s="3"/>
      <c r="L834" s="39"/>
      <c r="M834" s="3"/>
      <c r="N834" s="3"/>
      <c r="O834" s="4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1:35" ht="18.75" x14ac:dyDescent="0.25">
      <c r="A835" s="5"/>
      <c r="B835" s="41"/>
      <c r="C835" s="3"/>
      <c r="D835" s="3"/>
      <c r="E835" s="3"/>
      <c r="F835" s="3"/>
      <c r="G835" s="3"/>
      <c r="H835" s="3"/>
      <c r="I835" s="15"/>
      <c r="J835" s="46"/>
      <c r="K835" s="3"/>
      <c r="L835" s="39"/>
      <c r="M835" s="3"/>
      <c r="N835" s="3"/>
      <c r="O835" s="4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1:35" ht="18.75" x14ac:dyDescent="0.25">
      <c r="A836" s="5"/>
      <c r="B836" s="41"/>
      <c r="C836" s="3"/>
      <c r="D836" s="3"/>
      <c r="E836" s="3"/>
      <c r="F836" s="3"/>
      <c r="G836" s="3"/>
      <c r="H836" s="3"/>
      <c r="I836" s="15"/>
      <c r="J836" s="46"/>
      <c r="K836" s="3"/>
      <c r="L836" s="39"/>
      <c r="M836" s="3"/>
      <c r="N836" s="3"/>
      <c r="O836" s="4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1:35" ht="18.75" x14ac:dyDescent="0.25">
      <c r="A837" s="5"/>
      <c r="B837" s="41"/>
      <c r="C837" s="3"/>
      <c r="D837" s="3"/>
      <c r="E837" s="3"/>
      <c r="F837" s="3"/>
      <c r="G837" s="3"/>
      <c r="H837" s="3"/>
      <c r="I837" s="15"/>
      <c r="J837" s="46"/>
      <c r="K837" s="3"/>
      <c r="L837" s="39"/>
      <c r="M837" s="3"/>
      <c r="N837" s="3"/>
      <c r="O837" s="4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1:35" ht="18.75" x14ac:dyDescent="0.25">
      <c r="A838" s="5"/>
      <c r="B838" s="41"/>
      <c r="C838" s="3"/>
      <c r="D838" s="3"/>
      <c r="E838" s="3"/>
      <c r="F838" s="3"/>
      <c r="G838" s="3"/>
      <c r="H838" s="3"/>
      <c r="I838" s="15"/>
      <c r="J838" s="46"/>
      <c r="K838" s="3"/>
      <c r="L838" s="39"/>
      <c r="M838" s="3"/>
      <c r="N838" s="3"/>
      <c r="O838" s="4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1:35" ht="18.75" x14ac:dyDescent="0.25">
      <c r="A839" s="5"/>
      <c r="B839" s="41"/>
      <c r="C839" s="3"/>
      <c r="D839" s="3"/>
      <c r="E839" s="3"/>
      <c r="F839" s="3"/>
      <c r="G839" s="3"/>
      <c r="H839" s="3"/>
      <c r="I839" s="15"/>
      <c r="J839" s="46"/>
      <c r="K839" s="3"/>
      <c r="L839" s="39"/>
      <c r="M839" s="3"/>
      <c r="N839" s="3"/>
      <c r="O839" s="4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1:35" ht="18.75" x14ac:dyDescent="0.25">
      <c r="A840" s="5"/>
      <c r="B840" s="41"/>
      <c r="C840" s="3"/>
      <c r="D840" s="3"/>
      <c r="E840" s="3"/>
      <c r="F840" s="3"/>
      <c r="G840" s="3"/>
      <c r="H840" s="3"/>
      <c r="I840" s="15"/>
      <c r="J840" s="46"/>
      <c r="K840" s="3"/>
      <c r="L840" s="39"/>
      <c r="M840" s="3"/>
      <c r="N840" s="3"/>
      <c r="O840" s="4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1:35" ht="18.75" x14ac:dyDescent="0.25">
      <c r="A841" s="5"/>
      <c r="B841" s="41"/>
      <c r="C841" s="3"/>
      <c r="D841" s="3"/>
      <c r="E841" s="3"/>
      <c r="F841" s="3"/>
      <c r="G841" s="3"/>
      <c r="H841" s="3"/>
      <c r="I841" s="15"/>
      <c r="J841" s="46"/>
      <c r="K841" s="3"/>
      <c r="L841" s="39"/>
      <c r="M841" s="3"/>
      <c r="N841" s="3"/>
      <c r="O841" s="4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1:35" ht="18.75" x14ac:dyDescent="0.25">
      <c r="A842" s="5"/>
      <c r="B842" s="41"/>
      <c r="C842" s="3"/>
      <c r="D842" s="3"/>
      <c r="E842" s="3"/>
      <c r="F842" s="3"/>
      <c r="G842" s="3"/>
      <c r="H842" s="3"/>
      <c r="I842" s="15"/>
      <c r="J842" s="46"/>
      <c r="K842" s="3"/>
      <c r="L842" s="39"/>
      <c r="M842" s="3"/>
      <c r="N842" s="3"/>
      <c r="O842" s="4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1:35" ht="18.75" x14ac:dyDescent="0.25">
      <c r="A843" s="5"/>
      <c r="B843" s="41"/>
      <c r="C843" s="3"/>
      <c r="D843" s="3"/>
      <c r="E843" s="3"/>
      <c r="F843" s="3"/>
      <c r="G843" s="3"/>
      <c r="H843" s="3"/>
      <c r="I843" s="15"/>
      <c r="J843" s="46"/>
      <c r="K843" s="3"/>
      <c r="L843" s="39"/>
      <c r="M843" s="3"/>
      <c r="N843" s="3"/>
      <c r="O843" s="4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1:35" ht="18.75" x14ac:dyDescent="0.25">
      <c r="A844" s="5"/>
      <c r="B844" s="41"/>
      <c r="C844" s="3"/>
      <c r="D844" s="3"/>
      <c r="E844" s="3"/>
      <c r="F844" s="3"/>
      <c r="G844" s="3"/>
      <c r="H844" s="3"/>
      <c r="I844" s="15"/>
      <c r="J844" s="46"/>
      <c r="K844" s="3"/>
      <c r="L844" s="39"/>
      <c r="M844" s="3"/>
      <c r="N844" s="3"/>
      <c r="O844" s="4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1:35" ht="18.75" x14ac:dyDescent="0.25">
      <c r="A845" s="5"/>
      <c r="B845" s="41"/>
      <c r="C845" s="3"/>
      <c r="D845" s="3"/>
      <c r="E845" s="3"/>
      <c r="F845" s="3"/>
      <c r="G845" s="3"/>
      <c r="H845" s="3"/>
      <c r="I845" s="15"/>
      <c r="J845" s="46"/>
      <c r="K845" s="3"/>
      <c r="L845" s="39"/>
      <c r="M845" s="3"/>
      <c r="N845" s="3"/>
      <c r="O845" s="4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1:35" ht="18.75" x14ac:dyDescent="0.25">
      <c r="A846" s="5"/>
      <c r="B846" s="41"/>
      <c r="C846" s="3"/>
      <c r="D846" s="3"/>
      <c r="E846" s="3"/>
      <c r="F846" s="3"/>
      <c r="G846" s="3"/>
      <c r="H846" s="3"/>
      <c r="I846" s="15"/>
      <c r="J846" s="46"/>
      <c r="K846" s="3"/>
      <c r="L846" s="39"/>
      <c r="M846" s="3"/>
      <c r="N846" s="3"/>
      <c r="O846" s="4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1:35" ht="18.75" x14ac:dyDescent="0.25">
      <c r="A847" s="5"/>
      <c r="B847" s="41"/>
      <c r="C847" s="3"/>
      <c r="D847" s="3"/>
      <c r="E847" s="3"/>
      <c r="F847" s="3"/>
      <c r="G847" s="3"/>
      <c r="H847" s="3"/>
      <c r="I847" s="15"/>
      <c r="J847" s="46"/>
      <c r="K847" s="3"/>
      <c r="L847" s="39"/>
      <c r="M847" s="3"/>
      <c r="N847" s="3"/>
      <c r="O847" s="4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1:35" ht="18.75" x14ac:dyDescent="0.25">
      <c r="A848" s="5"/>
      <c r="B848" s="41"/>
      <c r="C848" s="3"/>
      <c r="D848" s="3"/>
      <c r="E848" s="3"/>
      <c r="F848" s="3"/>
      <c r="G848" s="3"/>
      <c r="H848" s="3"/>
      <c r="I848" s="15"/>
      <c r="J848" s="46"/>
      <c r="K848" s="3"/>
      <c r="L848" s="39"/>
      <c r="M848" s="3"/>
      <c r="N848" s="3"/>
      <c r="O848" s="4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1:35" ht="18.75" x14ac:dyDescent="0.25">
      <c r="A849" s="5"/>
      <c r="B849" s="41"/>
      <c r="C849" s="3"/>
      <c r="D849" s="3"/>
      <c r="E849" s="3"/>
      <c r="F849" s="3"/>
      <c r="G849" s="3"/>
      <c r="H849" s="3"/>
      <c r="I849" s="15"/>
      <c r="J849" s="46"/>
      <c r="K849" s="3"/>
      <c r="L849" s="39"/>
      <c r="M849" s="3"/>
      <c r="N849" s="3"/>
      <c r="O849" s="4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1:35" ht="18.75" x14ac:dyDescent="0.25">
      <c r="A850" s="5"/>
      <c r="B850" s="41"/>
      <c r="C850" s="3"/>
      <c r="D850" s="3"/>
      <c r="E850" s="3"/>
      <c r="F850" s="3"/>
      <c r="G850" s="3"/>
      <c r="H850" s="3"/>
      <c r="I850" s="15"/>
      <c r="J850" s="46"/>
      <c r="K850" s="3"/>
      <c r="L850" s="39"/>
      <c r="M850" s="3"/>
      <c r="N850" s="3"/>
      <c r="O850" s="4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1:35" ht="18.75" x14ac:dyDescent="0.25">
      <c r="A851" s="5"/>
      <c r="B851" s="41"/>
      <c r="C851" s="3"/>
      <c r="D851" s="3"/>
      <c r="E851" s="3"/>
      <c r="F851" s="3"/>
      <c r="G851" s="3"/>
      <c r="H851" s="3"/>
      <c r="I851" s="15"/>
      <c r="J851" s="46"/>
      <c r="K851" s="3"/>
      <c r="L851" s="39"/>
      <c r="M851" s="3"/>
      <c r="N851" s="3"/>
      <c r="O851" s="4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1:35" ht="18.75" x14ac:dyDescent="0.25">
      <c r="A852" s="5"/>
      <c r="B852" s="41"/>
      <c r="C852" s="3"/>
      <c r="D852" s="3"/>
      <c r="E852" s="3"/>
      <c r="F852" s="3"/>
      <c r="G852" s="3"/>
      <c r="H852" s="3"/>
      <c r="I852" s="15"/>
      <c r="J852" s="46"/>
      <c r="K852" s="3"/>
      <c r="L852" s="39"/>
      <c r="M852" s="3"/>
      <c r="N852" s="3"/>
      <c r="O852" s="4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1:35" ht="18.75" x14ac:dyDescent="0.25">
      <c r="A853" s="5"/>
      <c r="B853" s="41"/>
      <c r="C853" s="3"/>
      <c r="D853" s="3"/>
      <c r="E853" s="3"/>
      <c r="F853" s="3"/>
      <c r="G853" s="3"/>
      <c r="H853" s="3"/>
      <c r="I853" s="15"/>
      <c r="J853" s="46"/>
      <c r="K853" s="3"/>
      <c r="L853" s="39"/>
      <c r="M853" s="3"/>
      <c r="N853" s="3"/>
      <c r="O853" s="4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1:35" ht="18.75" x14ac:dyDescent="0.25">
      <c r="A854" s="5"/>
      <c r="B854" s="41"/>
      <c r="C854" s="3"/>
      <c r="D854" s="3"/>
      <c r="E854" s="3"/>
      <c r="F854" s="3"/>
      <c r="G854" s="3"/>
      <c r="H854" s="3"/>
      <c r="I854" s="15"/>
      <c r="J854" s="46"/>
      <c r="K854" s="3"/>
      <c r="L854" s="39"/>
      <c r="M854" s="3"/>
      <c r="N854" s="3"/>
      <c r="O854" s="4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1:35" ht="18.75" x14ac:dyDescent="0.25">
      <c r="A855" s="5"/>
      <c r="B855" s="41"/>
      <c r="C855" s="3"/>
      <c r="D855" s="3"/>
      <c r="E855" s="3"/>
      <c r="F855" s="3"/>
      <c r="G855" s="3"/>
      <c r="H855" s="3"/>
      <c r="I855" s="15"/>
      <c r="J855" s="46"/>
      <c r="K855" s="3"/>
      <c r="L855" s="39"/>
      <c r="M855" s="3"/>
      <c r="N855" s="3"/>
      <c r="O855" s="4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1:35" ht="18.75" x14ac:dyDescent="0.25">
      <c r="A856" s="5"/>
      <c r="B856" s="41"/>
      <c r="C856" s="3"/>
      <c r="D856" s="3"/>
      <c r="E856" s="3"/>
      <c r="F856" s="3"/>
      <c r="G856" s="3"/>
      <c r="H856" s="3"/>
      <c r="I856" s="15"/>
      <c r="J856" s="46"/>
      <c r="K856" s="3"/>
      <c r="L856" s="39"/>
      <c r="M856" s="3"/>
      <c r="N856" s="3"/>
      <c r="O856" s="4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1:35" ht="18.75" x14ac:dyDescent="0.25">
      <c r="A857" s="5"/>
      <c r="B857" s="41"/>
      <c r="C857" s="3"/>
      <c r="D857" s="3"/>
      <c r="E857" s="3"/>
      <c r="F857" s="3"/>
      <c r="G857" s="3"/>
      <c r="H857" s="3"/>
      <c r="I857" s="15"/>
      <c r="J857" s="46"/>
      <c r="K857" s="3"/>
      <c r="L857" s="39"/>
      <c r="M857" s="3"/>
      <c r="N857" s="3"/>
      <c r="O857" s="4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1:35" ht="18.75" x14ac:dyDescent="0.25">
      <c r="A858" s="5"/>
      <c r="B858" s="41"/>
      <c r="C858" s="3"/>
      <c r="D858" s="3"/>
      <c r="E858" s="3"/>
      <c r="F858" s="3"/>
      <c r="G858" s="3"/>
      <c r="H858" s="3"/>
      <c r="I858" s="15"/>
      <c r="J858" s="46"/>
      <c r="K858" s="3"/>
      <c r="L858" s="39"/>
      <c r="M858" s="3"/>
      <c r="N858" s="3"/>
      <c r="O858" s="4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1:35" ht="18.75" x14ac:dyDescent="0.25">
      <c r="A859" s="5"/>
      <c r="B859" s="41"/>
      <c r="C859" s="3"/>
      <c r="D859" s="3"/>
      <c r="E859" s="3"/>
      <c r="F859" s="3"/>
      <c r="G859" s="3"/>
      <c r="H859" s="3"/>
      <c r="I859" s="15"/>
      <c r="J859" s="46"/>
      <c r="K859" s="3"/>
      <c r="L859" s="39"/>
      <c r="M859" s="3"/>
      <c r="N859" s="3"/>
      <c r="O859" s="4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1:35" ht="18.75" x14ac:dyDescent="0.25">
      <c r="A860" s="28"/>
      <c r="B860" s="41"/>
      <c r="C860" s="3"/>
      <c r="D860" s="3"/>
      <c r="E860" s="3"/>
      <c r="F860" s="3"/>
      <c r="G860" s="3"/>
      <c r="H860" s="3"/>
      <c r="I860" s="15"/>
      <c r="J860" s="46"/>
      <c r="K860" s="3"/>
      <c r="L860" s="39"/>
      <c r="M860" s="3"/>
      <c r="N860" s="3"/>
      <c r="O860" s="4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1:35" ht="18.75" x14ac:dyDescent="0.25">
      <c r="A861" s="28"/>
      <c r="B861" s="41"/>
      <c r="C861" s="3"/>
      <c r="D861" s="3"/>
      <c r="E861" s="3"/>
      <c r="F861" s="3"/>
      <c r="G861" s="3"/>
      <c r="H861" s="3"/>
      <c r="I861" s="15"/>
      <c r="J861" s="46"/>
      <c r="K861" s="3"/>
      <c r="L861" s="39"/>
      <c r="M861" s="3"/>
      <c r="N861" s="3"/>
      <c r="O861" s="4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1:35" ht="18.75" x14ac:dyDescent="0.25">
      <c r="A862" s="28"/>
      <c r="B862" s="41"/>
      <c r="C862" s="3"/>
      <c r="D862" s="3"/>
      <c r="E862" s="3"/>
      <c r="F862" s="3"/>
      <c r="G862" s="3"/>
      <c r="H862" s="3"/>
      <c r="I862" s="15"/>
      <c r="J862" s="46"/>
      <c r="K862" s="3"/>
      <c r="L862" s="39"/>
      <c r="M862" s="3"/>
      <c r="N862" s="3"/>
      <c r="O862" s="4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1:35" ht="18.75" x14ac:dyDescent="0.25">
      <c r="A863" s="28"/>
      <c r="B863" s="41"/>
      <c r="C863" s="3"/>
      <c r="D863" s="3"/>
      <c r="E863" s="3"/>
      <c r="F863" s="3"/>
      <c r="G863" s="3"/>
      <c r="H863" s="3"/>
      <c r="I863" s="15"/>
      <c r="J863" s="46"/>
      <c r="K863" s="3"/>
      <c r="L863" s="39"/>
      <c r="M863" s="3"/>
      <c r="N863" s="3"/>
      <c r="O863" s="4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1:35" ht="18.75" x14ac:dyDescent="0.25">
      <c r="A864" s="28"/>
      <c r="B864" s="41"/>
      <c r="C864" s="3"/>
      <c r="D864" s="3"/>
      <c r="E864" s="3"/>
      <c r="F864" s="3"/>
      <c r="G864" s="3"/>
      <c r="H864" s="3"/>
      <c r="I864" s="15"/>
      <c r="J864" s="46"/>
      <c r="K864" s="3"/>
      <c r="L864" s="39"/>
      <c r="M864" s="3"/>
      <c r="N864" s="3"/>
      <c r="O864" s="4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1:35" ht="18.75" x14ac:dyDescent="0.25">
      <c r="A865" s="28"/>
      <c r="B865" s="41"/>
      <c r="C865" s="3"/>
      <c r="D865" s="3"/>
      <c r="E865" s="3"/>
      <c r="F865" s="3"/>
      <c r="G865" s="3"/>
      <c r="H865" s="3"/>
      <c r="I865" s="15"/>
      <c r="J865" s="46"/>
      <c r="K865" s="3"/>
      <c r="L865" s="39"/>
      <c r="M865" s="3"/>
      <c r="N865" s="3"/>
      <c r="O865" s="4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1:35" ht="18.75" x14ac:dyDescent="0.25">
      <c r="A866" s="28"/>
      <c r="B866" s="41"/>
      <c r="C866" s="3"/>
      <c r="D866" s="3"/>
      <c r="E866" s="3"/>
      <c r="F866" s="3"/>
      <c r="G866" s="3"/>
      <c r="H866" s="3"/>
      <c r="I866" s="15"/>
      <c r="J866" s="46"/>
      <c r="K866" s="3"/>
      <c r="L866" s="39"/>
      <c r="M866" s="3"/>
      <c r="N866" s="3"/>
      <c r="O866" s="4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1:35" ht="18.75" x14ac:dyDescent="0.25">
      <c r="A867" s="28"/>
      <c r="B867" s="41"/>
      <c r="C867" s="3"/>
      <c r="D867" s="3"/>
      <c r="E867" s="3"/>
      <c r="F867" s="3"/>
      <c r="G867" s="3"/>
      <c r="H867" s="3"/>
      <c r="I867" s="15"/>
      <c r="J867" s="46"/>
      <c r="K867" s="3"/>
      <c r="L867" s="39"/>
      <c r="M867" s="3"/>
      <c r="N867" s="3"/>
      <c r="O867" s="4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1:35" ht="18.75" x14ac:dyDescent="0.25">
      <c r="A868" s="28"/>
      <c r="B868" s="41"/>
      <c r="C868" s="3"/>
      <c r="D868" s="3"/>
      <c r="E868" s="3"/>
      <c r="F868" s="3"/>
      <c r="G868" s="3"/>
      <c r="H868" s="3"/>
      <c r="I868" s="15"/>
      <c r="J868" s="46"/>
      <c r="K868" s="3"/>
      <c r="L868" s="39"/>
      <c r="M868" s="3"/>
      <c r="N868" s="3"/>
      <c r="O868" s="4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1:35" ht="18.75" x14ac:dyDescent="0.25">
      <c r="A869" s="28"/>
      <c r="B869" s="41"/>
      <c r="C869" s="3"/>
      <c r="D869" s="3"/>
      <c r="E869" s="3"/>
      <c r="F869" s="3"/>
      <c r="G869" s="3"/>
      <c r="H869" s="3"/>
      <c r="I869" s="15"/>
      <c r="J869" s="46"/>
      <c r="K869" s="3"/>
      <c r="L869" s="39"/>
      <c r="M869" s="3"/>
      <c r="N869" s="3"/>
      <c r="O869" s="4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1:35" ht="18.75" x14ac:dyDescent="0.25">
      <c r="A870" s="28"/>
      <c r="B870" s="41"/>
      <c r="C870" s="3"/>
      <c r="D870" s="3"/>
      <c r="E870" s="3"/>
      <c r="F870" s="3"/>
      <c r="G870" s="3"/>
      <c r="H870" s="3"/>
      <c r="I870" s="15"/>
      <c r="J870" s="46"/>
      <c r="K870" s="3"/>
      <c r="L870" s="39"/>
      <c r="M870" s="3"/>
      <c r="N870" s="3"/>
      <c r="O870" s="4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1:35" ht="18.75" x14ac:dyDescent="0.25">
      <c r="A871" s="28"/>
      <c r="B871" s="41"/>
      <c r="C871" s="3"/>
      <c r="D871" s="3"/>
      <c r="E871" s="3"/>
      <c r="F871" s="3"/>
      <c r="G871" s="3"/>
      <c r="H871" s="3"/>
      <c r="I871" s="15"/>
      <c r="J871" s="46"/>
      <c r="K871" s="3"/>
      <c r="L871" s="39"/>
      <c r="M871" s="3"/>
      <c r="N871" s="3"/>
      <c r="O871" s="4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1:35" ht="18.75" x14ac:dyDescent="0.25">
      <c r="A872" s="28"/>
      <c r="B872" s="41"/>
      <c r="C872" s="3"/>
      <c r="D872" s="3"/>
      <c r="E872" s="3"/>
      <c r="F872" s="3"/>
      <c r="G872" s="3"/>
      <c r="H872" s="3"/>
      <c r="I872" s="15"/>
      <c r="J872" s="46"/>
      <c r="K872" s="3"/>
      <c r="L872" s="39"/>
      <c r="M872" s="3"/>
      <c r="N872" s="3"/>
      <c r="O872" s="4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1:35" ht="18.75" x14ac:dyDescent="0.25">
      <c r="A873" s="28"/>
      <c r="B873" s="41"/>
      <c r="C873" s="3"/>
      <c r="D873" s="3"/>
      <c r="E873" s="3"/>
      <c r="F873" s="3"/>
      <c r="G873" s="3"/>
      <c r="H873" s="3"/>
      <c r="I873" s="15"/>
      <c r="J873" s="46"/>
      <c r="K873" s="3"/>
      <c r="L873" s="39"/>
      <c r="M873" s="3"/>
      <c r="N873" s="3"/>
      <c r="O873" s="4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1:35" ht="18.75" x14ac:dyDescent="0.25">
      <c r="A874" s="28"/>
      <c r="B874" s="41"/>
      <c r="C874" s="3"/>
      <c r="D874" s="3"/>
      <c r="E874" s="3"/>
      <c r="F874" s="3"/>
      <c r="G874" s="3"/>
      <c r="H874" s="3"/>
      <c r="I874" s="15"/>
      <c r="J874" s="46"/>
      <c r="K874" s="3"/>
      <c r="L874" s="39"/>
      <c r="M874" s="3"/>
      <c r="N874" s="3"/>
      <c r="O874" s="4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1:35" ht="18.75" x14ac:dyDescent="0.25">
      <c r="A875" s="28"/>
      <c r="B875" s="41"/>
      <c r="C875" s="3"/>
      <c r="D875" s="3"/>
      <c r="E875" s="3"/>
      <c r="F875" s="3"/>
      <c r="G875" s="3"/>
      <c r="H875" s="3"/>
      <c r="I875" s="15"/>
      <c r="J875" s="46"/>
      <c r="K875" s="3"/>
      <c r="L875" s="39"/>
      <c r="M875" s="3"/>
      <c r="N875" s="3"/>
      <c r="O875" s="4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1:35" ht="18.75" x14ac:dyDescent="0.25">
      <c r="A876" s="28"/>
      <c r="B876" s="41"/>
      <c r="C876" s="3"/>
      <c r="D876" s="3"/>
      <c r="E876" s="3"/>
      <c r="F876" s="3"/>
      <c r="G876" s="3"/>
      <c r="H876" s="3"/>
      <c r="I876" s="15"/>
      <c r="J876" s="46"/>
      <c r="K876" s="3"/>
      <c r="L876" s="39"/>
      <c r="M876" s="3"/>
      <c r="N876" s="3"/>
      <c r="O876" s="4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1:35" ht="18.75" x14ac:dyDescent="0.25">
      <c r="A877" s="28"/>
      <c r="B877" s="41"/>
      <c r="C877" s="3"/>
      <c r="D877" s="3"/>
      <c r="E877" s="3"/>
      <c r="F877" s="3"/>
      <c r="G877" s="3"/>
      <c r="H877" s="3"/>
      <c r="I877" s="15"/>
      <c r="J877" s="46"/>
      <c r="K877" s="3"/>
      <c r="L877" s="39"/>
      <c r="M877" s="3"/>
      <c r="N877" s="3"/>
      <c r="O877" s="4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1:35" ht="18.75" x14ac:dyDescent="0.25">
      <c r="A878" s="28"/>
      <c r="B878" s="41"/>
      <c r="C878" s="3"/>
      <c r="D878" s="3"/>
      <c r="E878" s="3"/>
      <c r="F878" s="3"/>
      <c r="G878" s="3"/>
      <c r="H878" s="3"/>
      <c r="I878" s="15"/>
      <c r="J878" s="46"/>
      <c r="K878" s="3"/>
      <c r="L878" s="39"/>
      <c r="M878" s="3"/>
      <c r="N878" s="3"/>
      <c r="O878" s="4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1:35" ht="18.75" x14ac:dyDescent="0.25">
      <c r="A879" s="28"/>
      <c r="B879" s="41"/>
      <c r="C879" s="3"/>
      <c r="D879" s="3"/>
      <c r="E879" s="3"/>
      <c r="F879" s="3"/>
      <c r="G879" s="3"/>
      <c r="H879" s="3"/>
      <c r="I879" s="15"/>
      <c r="J879" s="46"/>
      <c r="K879" s="3"/>
      <c r="L879" s="39"/>
      <c r="M879" s="3"/>
      <c r="N879" s="3"/>
      <c r="O879" s="4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1:35" ht="18.75" x14ac:dyDescent="0.25">
      <c r="A880" s="28"/>
      <c r="B880" s="41"/>
      <c r="C880" s="3"/>
      <c r="D880" s="3"/>
      <c r="E880" s="3"/>
      <c r="F880" s="3"/>
      <c r="G880" s="3"/>
      <c r="H880" s="3"/>
      <c r="I880" s="15"/>
      <c r="J880" s="46"/>
      <c r="K880" s="3"/>
      <c r="L880" s="39"/>
      <c r="M880" s="3"/>
      <c r="N880" s="3"/>
      <c r="O880" s="4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1:35" ht="18.75" x14ac:dyDescent="0.25">
      <c r="A881" s="28"/>
      <c r="B881" s="41"/>
      <c r="C881" s="3"/>
      <c r="D881" s="3"/>
      <c r="E881" s="3"/>
      <c r="F881" s="3"/>
      <c r="G881" s="3"/>
      <c r="H881" s="3"/>
      <c r="I881" s="15"/>
      <c r="J881" s="46"/>
      <c r="K881" s="3"/>
      <c r="L881" s="39"/>
      <c r="M881" s="3"/>
      <c r="N881" s="3"/>
      <c r="O881" s="4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1:35" ht="18.75" x14ac:dyDescent="0.25">
      <c r="A882" s="28"/>
      <c r="B882" s="41"/>
      <c r="C882" s="3"/>
      <c r="D882" s="3"/>
      <c r="E882" s="3"/>
      <c r="F882" s="3"/>
      <c r="G882" s="3"/>
      <c r="H882" s="3"/>
      <c r="I882" s="15"/>
      <c r="J882" s="46"/>
      <c r="K882" s="3"/>
      <c r="L882" s="39"/>
      <c r="M882" s="3"/>
      <c r="N882" s="3"/>
      <c r="O882" s="4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1:35" ht="18.75" x14ac:dyDescent="0.25">
      <c r="A883" s="28"/>
      <c r="B883" s="41"/>
      <c r="C883" s="3"/>
      <c r="D883" s="3"/>
      <c r="E883" s="3"/>
      <c r="F883" s="3"/>
      <c r="G883" s="3"/>
      <c r="H883" s="3"/>
      <c r="I883" s="15"/>
      <c r="J883" s="46"/>
      <c r="K883" s="3"/>
      <c r="L883" s="39"/>
      <c r="M883" s="3"/>
      <c r="N883" s="3"/>
      <c r="O883" s="4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1:35" ht="18.75" x14ac:dyDescent="0.25">
      <c r="A884" s="28"/>
      <c r="B884" s="41"/>
      <c r="C884" s="3"/>
      <c r="D884" s="3"/>
      <c r="E884" s="3"/>
      <c r="F884" s="3"/>
      <c r="G884" s="3"/>
      <c r="H884" s="3"/>
      <c r="I884" s="15"/>
      <c r="J884" s="46"/>
      <c r="K884" s="3"/>
      <c r="L884" s="39"/>
      <c r="M884" s="3"/>
      <c r="N884" s="3"/>
      <c r="O884" s="4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1:35" ht="18.75" x14ac:dyDescent="0.25">
      <c r="A885" s="28"/>
      <c r="B885" s="41"/>
      <c r="C885" s="3"/>
      <c r="D885" s="3"/>
      <c r="E885" s="3"/>
      <c r="F885" s="3"/>
      <c r="G885" s="3"/>
      <c r="H885" s="3"/>
      <c r="I885" s="15"/>
      <c r="J885" s="46"/>
      <c r="K885" s="3"/>
      <c r="L885" s="39"/>
      <c r="M885" s="3"/>
      <c r="N885" s="3"/>
      <c r="O885" s="4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1:35" ht="18.75" x14ac:dyDescent="0.25">
      <c r="A886" s="28"/>
      <c r="B886" s="41"/>
      <c r="C886" s="3"/>
      <c r="D886" s="3"/>
      <c r="E886" s="3"/>
      <c r="F886" s="3"/>
      <c r="G886" s="3"/>
      <c r="H886" s="3"/>
      <c r="I886" s="15"/>
      <c r="J886" s="46"/>
      <c r="K886" s="3"/>
      <c r="L886" s="39"/>
      <c r="M886" s="3"/>
      <c r="N886" s="3"/>
      <c r="O886" s="4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1:35" ht="18.75" x14ac:dyDescent="0.25">
      <c r="A887" s="28"/>
      <c r="B887" s="41"/>
      <c r="C887" s="3"/>
      <c r="D887" s="3"/>
      <c r="E887" s="3"/>
      <c r="F887" s="3"/>
      <c r="G887" s="3"/>
      <c r="H887" s="3"/>
      <c r="I887" s="15"/>
      <c r="J887" s="46"/>
      <c r="K887" s="3"/>
      <c r="L887" s="39"/>
      <c r="M887" s="3"/>
      <c r="N887" s="3"/>
      <c r="O887" s="4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1:35" ht="18.75" x14ac:dyDescent="0.25">
      <c r="A888" s="28"/>
      <c r="B888" s="41"/>
      <c r="C888" s="3"/>
      <c r="D888" s="3"/>
      <c r="E888" s="3"/>
      <c r="F888" s="3"/>
      <c r="G888" s="3"/>
      <c r="H888" s="3"/>
      <c r="I888" s="15"/>
      <c r="J888" s="46"/>
      <c r="K888" s="3"/>
      <c r="L888" s="39"/>
      <c r="M888" s="3"/>
      <c r="N888" s="3"/>
      <c r="O888" s="4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1:35" ht="18.75" x14ac:dyDescent="0.25">
      <c r="A889" s="28"/>
      <c r="B889" s="41"/>
      <c r="C889" s="3"/>
      <c r="D889" s="3"/>
      <c r="E889" s="3"/>
      <c r="F889" s="3"/>
      <c r="G889" s="3"/>
      <c r="H889" s="3"/>
      <c r="I889" s="15"/>
      <c r="J889" s="46"/>
      <c r="K889" s="3"/>
      <c r="L889" s="39"/>
      <c r="M889" s="3"/>
      <c r="N889" s="3"/>
      <c r="O889" s="4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1:35" ht="18.75" x14ac:dyDescent="0.25">
      <c r="A890" s="28"/>
      <c r="B890" s="41"/>
      <c r="C890" s="3"/>
      <c r="D890" s="3"/>
      <c r="E890" s="3"/>
      <c r="F890" s="3"/>
      <c r="G890" s="3"/>
      <c r="H890" s="3"/>
      <c r="I890" s="15"/>
      <c r="J890" s="46"/>
      <c r="K890" s="3"/>
      <c r="L890" s="39"/>
      <c r="M890" s="3"/>
      <c r="N890" s="3"/>
      <c r="O890" s="4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1:35" ht="18.75" x14ac:dyDescent="0.25">
      <c r="A891" s="28"/>
      <c r="B891" s="41"/>
      <c r="C891" s="3"/>
      <c r="D891" s="3"/>
      <c r="E891" s="3"/>
      <c r="F891" s="3"/>
      <c r="G891" s="3"/>
      <c r="H891" s="3"/>
      <c r="I891" s="15"/>
      <c r="J891" s="46"/>
      <c r="K891" s="3"/>
      <c r="L891" s="39"/>
      <c r="M891" s="3"/>
      <c r="N891" s="3"/>
      <c r="O891" s="4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1:35" ht="18.75" x14ac:dyDescent="0.25">
      <c r="A892" s="28"/>
      <c r="B892" s="41"/>
      <c r="C892" s="3"/>
      <c r="D892" s="3"/>
      <c r="E892" s="3"/>
      <c r="F892" s="3"/>
      <c r="G892" s="3"/>
      <c r="H892" s="3"/>
      <c r="I892" s="15"/>
      <c r="J892" s="46"/>
      <c r="K892" s="3"/>
      <c r="L892" s="39"/>
      <c r="M892" s="3"/>
      <c r="N892" s="3"/>
      <c r="O892" s="4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1:35" ht="18.75" x14ac:dyDescent="0.25">
      <c r="A893" s="28"/>
      <c r="B893" s="41"/>
      <c r="C893" s="3"/>
      <c r="D893" s="3"/>
      <c r="E893" s="3"/>
      <c r="F893" s="3"/>
      <c r="G893" s="3"/>
      <c r="H893" s="3"/>
      <c r="I893" s="15"/>
      <c r="J893" s="46"/>
      <c r="K893" s="3"/>
      <c r="L893" s="39"/>
      <c r="M893" s="3"/>
      <c r="N893" s="3"/>
      <c r="O893" s="4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1:35" ht="18.75" x14ac:dyDescent="0.25">
      <c r="A894" s="28"/>
      <c r="B894" s="41"/>
      <c r="C894" s="3"/>
      <c r="D894" s="3"/>
      <c r="E894" s="3"/>
      <c r="F894" s="3"/>
      <c r="G894" s="3"/>
      <c r="H894" s="3"/>
      <c r="I894" s="15"/>
      <c r="J894" s="46"/>
      <c r="K894" s="3"/>
      <c r="L894" s="39"/>
      <c r="M894" s="3"/>
      <c r="N894" s="3"/>
      <c r="O894" s="4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1:35" ht="18.75" x14ac:dyDescent="0.25">
      <c r="A895" s="28"/>
      <c r="B895" s="41"/>
      <c r="C895" s="3"/>
      <c r="D895" s="3"/>
      <c r="E895" s="3"/>
      <c r="F895" s="3"/>
      <c r="G895" s="3"/>
      <c r="H895" s="3"/>
      <c r="I895" s="15"/>
      <c r="J895" s="46"/>
      <c r="K895" s="3"/>
      <c r="L895" s="39"/>
      <c r="M895" s="3"/>
      <c r="N895" s="3"/>
      <c r="O895" s="4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1:35" ht="18.75" x14ac:dyDescent="0.25">
      <c r="A896" s="28"/>
      <c r="B896" s="41"/>
      <c r="C896" s="3"/>
      <c r="D896" s="3"/>
      <c r="E896" s="3"/>
      <c r="F896" s="3"/>
      <c r="G896" s="3"/>
      <c r="H896" s="3"/>
      <c r="I896" s="15"/>
      <c r="J896" s="46"/>
      <c r="K896" s="3"/>
      <c r="L896" s="39"/>
      <c r="M896" s="3"/>
      <c r="N896" s="3"/>
      <c r="O896" s="4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1:35" ht="18.75" x14ac:dyDescent="0.25">
      <c r="A897" s="28"/>
      <c r="B897" s="41"/>
      <c r="C897" s="3"/>
      <c r="D897" s="3"/>
      <c r="E897" s="3"/>
      <c r="F897" s="3"/>
      <c r="G897" s="3"/>
      <c r="H897" s="3"/>
      <c r="I897" s="15"/>
      <c r="J897" s="46"/>
      <c r="K897" s="3"/>
      <c r="L897" s="39"/>
      <c r="M897" s="3"/>
      <c r="N897" s="3"/>
      <c r="O897" s="4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1:35" ht="18.75" x14ac:dyDescent="0.25">
      <c r="A898" s="28"/>
      <c r="B898" s="41"/>
      <c r="C898" s="3"/>
      <c r="D898" s="3"/>
      <c r="E898" s="3"/>
      <c r="F898" s="3"/>
      <c r="G898" s="3"/>
      <c r="H898" s="3"/>
      <c r="I898" s="15"/>
      <c r="J898" s="46"/>
      <c r="K898" s="3"/>
      <c r="L898" s="39"/>
      <c r="M898" s="3"/>
      <c r="N898" s="3"/>
      <c r="O898" s="4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1:35" ht="18.75" x14ac:dyDescent="0.25">
      <c r="A899" s="28"/>
      <c r="B899" s="41"/>
      <c r="C899" s="3"/>
      <c r="D899" s="3"/>
      <c r="E899" s="3"/>
      <c r="F899" s="3"/>
      <c r="G899" s="3"/>
      <c r="H899" s="3"/>
      <c r="I899" s="15"/>
      <c r="J899" s="46"/>
      <c r="K899" s="3"/>
      <c r="L899" s="39"/>
      <c r="M899" s="3"/>
      <c r="N899" s="3"/>
      <c r="O899" s="4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spans="1:35" ht="18.75" x14ac:dyDescent="0.25">
      <c r="A900" s="28"/>
      <c r="B900" s="41"/>
      <c r="C900" s="3"/>
      <c r="D900" s="3"/>
      <c r="E900" s="3"/>
      <c r="F900" s="3"/>
      <c r="G900" s="3"/>
      <c r="H900" s="3"/>
      <c r="I900" s="15"/>
      <c r="J900" s="46"/>
      <c r="K900" s="3"/>
      <c r="L900" s="39"/>
      <c r="M900" s="3"/>
      <c r="N900" s="3"/>
      <c r="O900" s="4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spans="1:35" ht="18.75" x14ac:dyDescent="0.25">
      <c r="A901" s="28"/>
      <c r="B901" s="41"/>
      <c r="C901" s="3"/>
      <c r="D901" s="3"/>
      <c r="E901" s="3"/>
      <c r="F901" s="3"/>
      <c r="G901" s="3"/>
      <c r="H901" s="3"/>
      <c r="I901" s="15"/>
      <c r="J901" s="46"/>
      <c r="K901" s="3"/>
      <c r="L901" s="39"/>
      <c r="M901" s="3"/>
      <c r="N901" s="3"/>
      <c r="O901" s="4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spans="1:35" ht="18.75" x14ac:dyDescent="0.25">
      <c r="A902" s="28"/>
      <c r="B902" s="41"/>
      <c r="C902" s="3"/>
      <c r="D902" s="3"/>
      <c r="E902" s="3"/>
      <c r="F902" s="3"/>
      <c r="G902" s="3"/>
      <c r="H902" s="3"/>
      <c r="I902" s="15"/>
      <c r="J902" s="46"/>
      <c r="K902" s="3"/>
      <c r="L902" s="39"/>
      <c r="M902" s="3"/>
      <c r="N902" s="3"/>
      <c r="O902" s="4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spans="1:35" ht="18.75" x14ac:dyDescent="0.25">
      <c r="A903" s="28"/>
      <c r="B903" s="41"/>
      <c r="C903" s="3"/>
      <c r="D903" s="3"/>
      <c r="E903" s="3"/>
      <c r="F903" s="3"/>
      <c r="G903" s="3"/>
      <c r="H903" s="3"/>
      <c r="I903" s="15"/>
      <c r="J903" s="46"/>
      <c r="K903" s="3"/>
      <c r="L903" s="39"/>
      <c r="M903" s="3"/>
      <c r="N903" s="3"/>
      <c r="O903" s="4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spans="1:35" ht="18.75" x14ac:dyDescent="0.25">
      <c r="A904" s="28"/>
      <c r="B904" s="41"/>
      <c r="C904" s="3"/>
      <c r="D904" s="3"/>
      <c r="E904" s="3"/>
      <c r="F904" s="3"/>
      <c r="G904" s="3"/>
      <c r="H904" s="3"/>
      <c r="I904" s="15"/>
      <c r="J904" s="46"/>
      <c r="K904" s="3"/>
      <c r="L904" s="39"/>
      <c r="M904" s="3"/>
      <c r="N904" s="3"/>
      <c r="O904" s="4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spans="1:35" ht="18.75" x14ac:dyDescent="0.25">
      <c r="A905" s="28"/>
      <c r="B905" s="41"/>
      <c r="C905" s="3"/>
      <c r="D905" s="3"/>
      <c r="E905" s="3"/>
      <c r="F905" s="3"/>
      <c r="G905" s="3"/>
      <c r="H905" s="3"/>
      <c r="I905" s="15"/>
      <c r="J905" s="46"/>
      <c r="K905" s="3"/>
      <c r="L905" s="39"/>
      <c r="M905" s="3"/>
      <c r="N905" s="3"/>
      <c r="O905" s="4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spans="1:35" ht="18.75" x14ac:dyDescent="0.25">
      <c r="A906" s="28"/>
      <c r="B906" s="41"/>
      <c r="C906" s="3"/>
      <c r="D906" s="3"/>
      <c r="E906" s="3"/>
      <c r="F906" s="3"/>
      <c r="G906" s="3"/>
      <c r="H906" s="3"/>
      <c r="I906" s="15"/>
      <c r="J906" s="46"/>
      <c r="K906" s="3"/>
      <c r="L906" s="39"/>
      <c r="M906" s="3"/>
      <c r="N906" s="3"/>
      <c r="O906" s="4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spans="1:35" ht="18.75" x14ac:dyDescent="0.25">
      <c r="A907" s="28"/>
      <c r="B907" s="41"/>
      <c r="C907" s="3"/>
      <c r="D907" s="3"/>
      <c r="E907" s="3"/>
      <c r="F907" s="3"/>
      <c r="G907" s="3"/>
      <c r="H907" s="3"/>
      <c r="I907" s="15"/>
      <c r="J907" s="46"/>
      <c r="K907" s="3"/>
      <c r="L907" s="39"/>
      <c r="M907" s="3"/>
      <c r="N907" s="3"/>
      <c r="O907" s="4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spans="1:35" ht="18.75" x14ac:dyDescent="0.25">
      <c r="A908" s="28"/>
      <c r="B908" s="41"/>
      <c r="C908" s="3"/>
      <c r="D908" s="3"/>
      <c r="E908" s="3"/>
      <c r="F908" s="3"/>
      <c r="G908" s="3"/>
      <c r="H908" s="3"/>
      <c r="I908" s="15"/>
      <c r="J908" s="46"/>
      <c r="K908" s="3"/>
      <c r="L908" s="39"/>
      <c r="M908" s="3"/>
      <c r="N908" s="3"/>
      <c r="O908" s="4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spans="1:35" ht="18.75" x14ac:dyDescent="0.25">
      <c r="A909" s="28"/>
      <c r="B909" s="41"/>
      <c r="C909" s="3"/>
      <c r="D909" s="3"/>
      <c r="E909" s="3"/>
      <c r="F909" s="3"/>
      <c r="G909" s="3"/>
      <c r="H909" s="3"/>
      <c r="I909" s="15"/>
      <c r="J909" s="46"/>
      <c r="K909" s="3"/>
      <c r="L909" s="39"/>
      <c r="M909" s="3"/>
      <c r="N909" s="3"/>
      <c r="O909" s="4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spans="1:35" ht="18.75" x14ac:dyDescent="0.25">
      <c r="A910" s="28"/>
      <c r="B910" s="41"/>
      <c r="C910" s="3"/>
      <c r="D910" s="3"/>
      <c r="E910" s="3"/>
      <c r="F910" s="3"/>
      <c r="G910" s="3"/>
      <c r="H910" s="3"/>
      <c r="I910" s="15"/>
      <c r="J910" s="46"/>
      <c r="K910" s="3"/>
      <c r="L910" s="39"/>
      <c r="M910" s="3"/>
      <c r="N910" s="3"/>
      <c r="O910" s="4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spans="1:35" ht="18.75" x14ac:dyDescent="0.25">
      <c r="A911" s="28"/>
      <c r="B911" s="41"/>
      <c r="C911" s="3"/>
      <c r="D911" s="3"/>
      <c r="E911" s="3"/>
      <c r="F911" s="3"/>
      <c r="G911" s="3"/>
      <c r="H911" s="3"/>
      <c r="I911" s="15"/>
      <c r="J911" s="46"/>
      <c r="K911" s="3"/>
      <c r="L911" s="39"/>
      <c r="M911" s="3"/>
      <c r="N911" s="3"/>
      <c r="O911" s="4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spans="1:35" ht="18.75" x14ac:dyDescent="0.25">
      <c r="A912" s="28"/>
      <c r="B912" s="41"/>
      <c r="C912" s="3"/>
      <c r="D912" s="3"/>
      <c r="E912" s="3"/>
      <c r="F912" s="3"/>
      <c r="G912" s="3"/>
      <c r="H912" s="3"/>
      <c r="I912" s="15"/>
      <c r="J912" s="46"/>
      <c r="K912" s="3"/>
      <c r="L912" s="39"/>
      <c r="M912" s="3"/>
      <c r="N912" s="3"/>
      <c r="O912" s="4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spans="1:35" ht="18.75" x14ac:dyDescent="0.25">
      <c r="A913" s="28"/>
      <c r="B913" s="41"/>
      <c r="C913" s="3"/>
      <c r="D913" s="3"/>
      <c r="E913" s="3"/>
      <c r="F913" s="3"/>
      <c r="G913" s="3"/>
      <c r="H913" s="3"/>
      <c r="I913" s="15"/>
      <c r="J913" s="46"/>
      <c r="K913" s="3"/>
      <c r="L913" s="39"/>
      <c r="M913" s="3"/>
      <c r="N913" s="3"/>
      <c r="O913" s="4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spans="1:35" ht="18.75" x14ac:dyDescent="0.25">
      <c r="A914" s="28"/>
      <c r="B914" s="41"/>
      <c r="C914" s="3"/>
      <c r="D914" s="3"/>
      <c r="E914" s="3"/>
      <c r="F914" s="3"/>
      <c r="G914" s="3"/>
      <c r="H914" s="3"/>
      <c r="I914" s="15"/>
      <c r="J914" s="46"/>
      <c r="K914" s="3"/>
      <c r="L914" s="39"/>
      <c r="M914" s="3"/>
      <c r="N914" s="3"/>
      <c r="O914" s="4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spans="1:35" ht="18.75" x14ac:dyDescent="0.25">
      <c r="A915" s="28"/>
      <c r="B915" s="41"/>
      <c r="C915" s="3"/>
      <c r="D915" s="3"/>
      <c r="E915" s="3"/>
      <c r="F915" s="3"/>
      <c r="G915" s="3"/>
      <c r="H915" s="3"/>
      <c r="I915" s="15"/>
      <c r="J915" s="46"/>
      <c r="K915" s="3"/>
      <c r="L915" s="39"/>
      <c r="M915" s="3"/>
      <c r="N915" s="3"/>
      <c r="O915" s="4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spans="1:35" ht="18.75" x14ac:dyDescent="0.25">
      <c r="A916" s="28"/>
      <c r="B916" s="41"/>
      <c r="C916" s="3"/>
      <c r="D916" s="3"/>
      <c r="E916" s="3"/>
      <c r="F916" s="3"/>
      <c r="G916" s="3"/>
      <c r="H916" s="3"/>
      <c r="I916" s="15"/>
      <c r="J916" s="46"/>
      <c r="K916" s="3"/>
      <c r="L916" s="39"/>
      <c r="M916" s="3"/>
      <c r="N916" s="3"/>
      <c r="O916" s="4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spans="1:35" ht="18.75" x14ac:dyDescent="0.25">
      <c r="A917" s="28"/>
      <c r="B917" s="41"/>
      <c r="C917" s="3"/>
      <c r="D917" s="3"/>
      <c r="E917" s="3"/>
      <c r="F917" s="3"/>
      <c r="G917" s="3"/>
      <c r="H917" s="3"/>
      <c r="I917" s="15"/>
      <c r="J917" s="46"/>
      <c r="K917" s="3"/>
      <c r="L917" s="39"/>
      <c r="M917" s="3"/>
      <c r="N917" s="3"/>
      <c r="O917" s="4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spans="1:35" ht="18.75" x14ac:dyDescent="0.25">
      <c r="A918" s="28"/>
      <c r="B918" s="41"/>
      <c r="C918" s="3"/>
      <c r="D918" s="3"/>
      <c r="E918" s="3"/>
      <c r="F918" s="3"/>
      <c r="G918" s="3"/>
      <c r="H918" s="3"/>
      <c r="I918" s="15"/>
      <c r="J918" s="46"/>
      <c r="K918" s="3"/>
      <c r="L918" s="39"/>
      <c r="M918" s="3"/>
      <c r="N918" s="3"/>
      <c r="O918" s="4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spans="1:35" ht="18.75" x14ac:dyDescent="0.25">
      <c r="A919" s="28"/>
      <c r="B919" s="41"/>
      <c r="C919" s="3"/>
      <c r="D919" s="3"/>
      <c r="E919" s="3"/>
      <c r="F919" s="3"/>
      <c r="G919" s="3"/>
      <c r="H919" s="3"/>
      <c r="I919" s="15"/>
      <c r="J919" s="46"/>
      <c r="K919" s="3"/>
      <c r="L919" s="39"/>
      <c r="M919" s="3"/>
      <c r="N919" s="3"/>
      <c r="O919" s="4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spans="1:35" ht="18.75" x14ac:dyDescent="0.25">
      <c r="A920" s="28"/>
      <c r="B920" s="41"/>
      <c r="C920" s="3"/>
      <c r="D920" s="3"/>
      <c r="E920" s="3"/>
      <c r="F920" s="3"/>
      <c r="G920" s="3"/>
      <c r="H920" s="3"/>
      <c r="I920" s="15"/>
      <c r="J920" s="46"/>
      <c r="K920" s="3"/>
      <c r="L920" s="39"/>
      <c r="M920" s="3"/>
      <c r="N920" s="3"/>
      <c r="O920" s="4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spans="1:35" ht="18.75" x14ac:dyDescent="0.25">
      <c r="A921" s="28"/>
      <c r="B921" s="41"/>
      <c r="C921" s="3"/>
      <c r="D921" s="3"/>
      <c r="E921" s="3"/>
      <c r="F921" s="3"/>
      <c r="G921" s="3"/>
      <c r="H921" s="3"/>
      <c r="I921" s="15"/>
      <c r="J921" s="46"/>
      <c r="K921" s="3"/>
      <c r="L921" s="39"/>
      <c r="M921" s="3"/>
      <c r="N921" s="3"/>
      <c r="O921" s="4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spans="1:35" ht="18.75" x14ac:dyDescent="0.25">
      <c r="A922" s="28"/>
      <c r="B922" s="41"/>
      <c r="C922" s="3"/>
      <c r="D922" s="3"/>
      <c r="E922" s="3"/>
      <c r="F922" s="3"/>
      <c r="G922" s="3"/>
      <c r="H922" s="3"/>
      <c r="I922" s="15"/>
      <c r="J922" s="46"/>
      <c r="K922" s="3"/>
      <c r="L922" s="39"/>
      <c r="M922" s="3"/>
      <c r="N922" s="3"/>
      <c r="O922" s="4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spans="1:35" ht="18.75" x14ac:dyDescent="0.25">
      <c r="A923" s="28"/>
      <c r="B923" s="41"/>
      <c r="C923" s="3"/>
      <c r="D923" s="3"/>
      <c r="E923" s="3"/>
      <c r="F923" s="3"/>
      <c r="G923" s="3"/>
      <c r="H923" s="3"/>
      <c r="I923" s="15"/>
      <c r="J923" s="46"/>
      <c r="K923" s="3"/>
      <c r="L923" s="39"/>
      <c r="M923" s="3"/>
      <c r="N923" s="3"/>
      <c r="O923" s="4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spans="1:35" ht="18.75" x14ac:dyDescent="0.25">
      <c r="A924" s="28"/>
      <c r="B924" s="41"/>
      <c r="C924" s="3"/>
      <c r="D924" s="3"/>
      <c r="E924" s="3"/>
      <c r="F924" s="3"/>
      <c r="G924" s="3"/>
      <c r="H924" s="3"/>
      <c r="I924" s="15"/>
      <c r="J924" s="46"/>
      <c r="K924" s="3"/>
      <c r="L924" s="39"/>
      <c r="M924" s="3"/>
      <c r="N924" s="3"/>
      <c r="O924" s="4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spans="1:35" ht="18.75" x14ac:dyDescent="0.25">
      <c r="A925" s="28"/>
      <c r="B925" s="41"/>
      <c r="C925" s="3"/>
      <c r="D925" s="3"/>
      <c r="E925" s="3"/>
      <c r="F925" s="3"/>
      <c r="G925" s="3"/>
      <c r="H925" s="3"/>
      <c r="I925" s="15"/>
      <c r="J925" s="46"/>
      <c r="K925" s="3"/>
      <c r="L925" s="39"/>
      <c r="M925" s="3"/>
      <c r="N925" s="3"/>
      <c r="O925" s="4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spans="1:35" ht="18.75" x14ac:dyDescent="0.25">
      <c r="A926" s="28"/>
      <c r="B926" s="41"/>
      <c r="C926" s="3"/>
      <c r="D926" s="3"/>
      <c r="E926" s="3"/>
      <c r="F926" s="3"/>
      <c r="G926" s="3"/>
      <c r="H926" s="3"/>
      <c r="I926" s="15"/>
      <c r="J926" s="46"/>
      <c r="K926" s="3"/>
      <c r="L926" s="39"/>
      <c r="M926" s="3"/>
      <c r="N926" s="3"/>
      <c r="O926" s="4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spans="1:35" ht="18.75" x14ac:dyDescent="0.25">
      <c r="A927" s="28"/>
      <c r="B927" s="41"/>
      <c r="C927" s="3"/>
      <c r="D927" s="3"/>
      <c r="E927" s="3"/>
      <c r="F927" s="3"/>
      <c r="G927" s="3"/>
      <c r="H927" s="3"/>
      <c r="I927" s="15"/>
      <c r="J927" s="46"/>
      <c r="K927" s="3"/>
      <c r="L927" s="39"/>
      <c r="M927" s="3"/>
      <c r="N927" s="3"/>
      <c r="O927" s="4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spans="1:35" ht="18.75" x14ac:dyDescent="0.25">
      <c r="A928" s="28"/>
      <c r="B928" s="41"/>
      <c r="C928" s="3"/>
      <c r="D928" s="3"/>
      <c r="E928" s="3"/>
      <c r="F928" s="3"/>
      <c r="G928" s="3"/>
      <c r="H928" s="3"/>
      <c r="I928" s="15"/>
      <c r="J928" s="46"/>
      <c r="K928" s="3"/>
      <c r="L928" s="39"/>
      <c r="M928" s="3"/>
      <c r="N928" s="3"/>
      <c r="O928" s="4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spans="1:35" ht="18.75" x14ac:dyDescent="0.25">
      <c r="A929" s="28"/>
      <c r="B929" s="41"/>
      <c r="C929" s="3"/>
      <c r="D929" s="3"/>
      <c r="E929" s="3"/>
      <c r="F929" s="3"/>
      <c r="G929" s="3"/>
      <c r="H929" s="3"/>
      <c r="I929" s="15"/>
      <c r="J929" s="46"/>
      <c r="K929" s="3"/>
      <c r="L929" s="39"/>
      <c r="M929" s="3"/>
      <c r="N929" s="3"/>
      <c r="O929" s="4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spans="1:35" ht="18.75" x14ac:dyDescent="0.25">
      <c r="A930" s="28"/>
      <c r="B930" s="41"/>
      <c r="C930" s="3"/>
      <c r="D930" s="3"/>
      <c r="E930" s="3"/>
      <c r="F930" s="3"/>
      <c r="G930" s="3"/>
      <c r="H930" s="3"/>
      <c r="I930" s="15"/>
      <c r="J930" s="46"/>
      <c r="K930" s="3"/>
      <c r="L930" s="39"/>
      <c r="M930" s="3"/>
      <c r="N930" s="3"/>
      <c r="O930" s="4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spans="1:35" ht="18.75" x14ac:dyDescent="0.25">
      <c r="A931" s="28"/>
      <c r="B931" s="41"/>
      <c r="C931" s="3"/>
      <c r="D931" s="3"/>
      <c r="E931" s="3"/>
      <c r="F931" s="3"/>
      <c r="G931" s="3"/>
      <c r="H931" s="3"/>
      <c r="I931" s="15"/>
      <c r="J931" s="46"/>
      <c r="K931" s="3"/>
      <c r="L931" s="39"/>
      <c r="M931" s="3"/>
      <c r="N931" s="3"/>
      <c r="O931" s="4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spans="1:35" ht="18.75" x14ac:dyDescent="0.25">
      <c r="A932" s="28"/>
      <c r="B932" s="41"/>
      <c r="C932" s="3"/>
      <c r="D932" s="3"/>
      <c r="E932" s="3"/>
      <c r="F932" s="3"/>
      <c r="G932" s="3"/>
      <c r="H932" s="3"/>
      <c r="I932" s="3"/>
      <c r="J932" s="46"/>
      <c r="K932" s="3"/>
      <c r="L932" s="39"/>
      <c r="M932" s="3"/>
      <c r="N932" s="3"/>
      <c r="O932" s="4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spans="1:35" ht="18.75" x14ac:dyDescent="0.25">
      <c r="A933" s="28"/>
      <c r="B933" s="41"/>
      <c r="C933" s="3"/>
      <c r="D933" s="3"/>
      <c r="E933" s="3"/>
      <c r="F933" s="3"/>
      <c r="G933" s="3"/>
      <c r="H933" s="3"/>
      <c r="I933" s="3"/>
      <c r="J933" s="46"/>
      <c r="K933" s="3"/>
      <c r="L933" s="39"/>
      <c r="M933" s="3"/>
      <c r="N933" s="3"/>
      <c r="O933" s="4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spans="1:35" ht="18.75" x14ac:dyDescent="0.25">
      <c r="A934" s="28"/>
      <c r="B934" s="41"/>
      <c r="C934" s="3"/>
      <c r="D934" s="3"/>
      <c r="E934" s="3"/>
      <c r="F934" s="3"/>
      <c r="G934" s="3"/>
      <c r="H934" s="3"/>
      <c r="I934" s="3"/>
      <c r="J934" s="46"/>
      <c r="K934" s="3"/>
      <c r="L934" s="39"/>
      <c r="M934" s="3"/>
      <c r="N934" s="3"/>
      <c r="O934" s="4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spans="1:35" ht="18.75" x14ac:dyDescent="0.25">
      <c r="A935" s="28"/>
      <c r="B935" s="41"/>
      <c r="C935" s="3"/>
      <c r="D935" s="3"/>
      <c r="E935" s="3"/>
      <c r="F935" s="3"/>
      <c r="G935" s="3"/>
      <c r="H935" s="3"/>
      <c r="I935" s="3"/>
      <c r="J935" s="46"/>
      <c r="K935" s="3"/>
      <c r="L935" s="39"/>
      <c r="M935" s="3"/>
      <c r="N935" s="3"/>
      <c r="O935" s="4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spans="1:35" ht="18.75" x14ac:dyDescent="0.25">
      <c r="A936" s="28"/>
      <c r="B936" s="41"/>
      <c r="C936" s="3"/>
      <c r="D936" s="3"/>
      <c r="E936" s="3"/>
      <c r="F936" s="3"/>
      <c r="G936" s="3"/>
      <c r="H936" s="3"/>
      <c r="I936" s="3"/>
      <c r="J936" s="46"/>
      <c r="K936" s="3"/>
      <c r="L936" s="39"/>
      <c r="M936" s="3"/>
      <c r="N936" s="3"/>
      <c r="O936" s="4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spans="1:35" ht="18.75" x14ac:dyDescent="0.25">
      <c r="A937" s="28"/>
      <c r="B937" s="41"/>
      <c r="C937" s="3"/>
      <c r="D937" s="3"/>
      <c r="E937" s="3"/>
      <c r="F937" s="3"/>
      <c r="G937" s="3"/>
      <c r="H937" s="3"/>
      <c r="I937" s="3"/>
      <c r="J937" s="46"/>
      <c r="K937" s="3"/>
      <c r="L937" s="39"/>
      <c r="M937" s="3"/>
      <c r="N937" s="3"/>
      <c r="O937" s="4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spans="1:35" ht="18.75" x14ac:dyDescent="0.25">
      <c r="A938" s="28"/>
      <c r="B938" s="41"/>
      <c r="C938" s="3"/>
      <c r="D938" s="3"/>
      <c r="E938" s="3"/>
      <c r="F938" s="3"/>
      <c r="G938" s="3"/>
      <c r="H938" s="3"/>
      <c r="I938" s="3"/>
      <c r="J938" s="46"/>
      <c r="K938" s="3"/>
      <c r="L938" s="39"/>
      <c r="M938" s="3"/>
      <c r="N938" s="3"/>
      <c r="O938" s="4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spans="1:35" ht="18.75" x14ac:dyDescent="0.25">
      <c r="A939" s="28"/>
      <c r="B939" s="41"/>
      <c r="C939" s="3"/>
      <c r="D939" s="3"/>
      <c r="E939" s="3"/>
      <c r="F939" s="3"/>
      <c r="G939" s="3"/>
      <c r="H939" s="3"/>
      <c r="I939" s="3"/>
      <c r="J939" s="46"/>
      <c r="K939" s="3"/>
      <c r="L939" s="39"/>
      <c r="M939" s="3"/>
      <c r="N939" s="3"/>
      <c r="O939" s="4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spans="1:35" ht="18.75" x14ac:dyDescent="0.25">
      <c r="A940" s="28"/>
      <c r="B940" s="41"/>
      <c r="C940" s="3"/>
      <c r="D940" s="3"/>
      <c r="E940" s="3"/>
      <c r="F940" s="3"/>
      <c r="G940" s="3"/>
      <c r="H940" s="3"/>
      <c r="I940" s="3"/>
      <c r="J940" s="46"/>
      <c r="K940" s="3"/>
      <c r="L940" s="39"/>
      <c r="M940" s="3"/>
      <c r="N940" s="3"/>
      <c r="O940" s="4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spans="1:35" ht="18.75" x14ac:dyDescent="0.25">
      <c r="A941" s="28"/>
      <c r="B941" s="41"/>
      <c r="C941" s="3"/>
      <c r="D941" s="3"/>
      <c r="E941" s="3"/>
      <c r="F941" s="3"/>
      <c r="G941" s="3"/>
      <c r="H941" s="3"/>
      <c r="I941" s="3"/>
      <c r="J941" s="46"/>
      <c r="K941" s="3"/>
      <c r="L941" s="39"/>
      <c r="M941" s="3"/>
      <c r="N941" s="3"/>
      <c r="O941" s="4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spans="1:35" ht="18.75" x14ac:dyDescent="0.25">
      <c r="A942" s="28"/>
      <c r="B942" s="41"/>
      <c r="C942" s="3"/>
      <c r="D942" s="3"/>
      <c r="E942" s="3"/>
      <c r="F942" s="3"/>
      <c r="G942" s="3"/>
      <c r="H942" s="3"/>
      <c r="I942" s="3"/>
      <c r="J942" s="46"/>
      <c r="K942" s="3"/>
      <c r="L942" s="39"/>
      <c r="M942" s="3"/>
      <c r="N942" s="3"/>
      <c r="O942" s="4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spans="1:35" ht="18.75" x14ac:dyDescent="0.25">
      <c r="A943" s="28"/>
      <c r="B943" s="41"/>
      <c r="C943" s="3"/>
      <c r="D943" s="3"/>
      <c r="E943" s="3"/>
      <c r="F943" s="3"/>
      <c r="G943" s="3"/>
      <c r="H943" s="3"/>
      <c r="I943" s="3"/>
      <c r="J943" s="46"/>
      <c r="K943" s="3"/>
      <c r="L943" s="39"/>
      <c r="M943" s="3"/>
      <c r="N943" s="3"/>
      <c r="O943" s="4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spans="1:35" ht="18.75" x14ac:dyDescent="0.25">
      <c r="A944" s="28"/>
      <c r="B944" s="41"/>
      <c r="C944" s="3"/>
      <c r="D944" s="3"/>
      <c r="E944" s="3"/>
      <c r="F944" s="3"/>
      <c r="G944" s="3"/>
      <c r="H944" s="3"/>
      <c r="I944" s="3"/>
      <c r="J944" s="46"/>
      <c r="K944" s="3"/>
      <c r="L944" s="39"/>
      <c r="M944" s="3"/>
      <c r="N944" s="3"/>
      <c r="O944" s="4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spans="1:35" ht="18.75" x14ac:dyDescent="0.25">
      <c r="A945" s="28"/>
      <c r="B945" s="41"/>
      <c r="C945" s="3"/>
      <c r="D945" s="3"/>
      <c r="E945" s="3"/>
      <c r="F945" s="3"/>
      <c r="G945" s="3"/>
      <c r="H945" s="3"/>
      <c r="I945" s="3"/>
      <c r="J945" s="46"/>
      <c r="K945" s="3"/>
      <c r="L945" s="39"/>
      <c r="M945" s="3"/>
      <c r="N945" s="3"/>
      <c r="O945" s="4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spans="1:35" ht="18.75" x14ac:dyDescent="0.25">
      <c r="A946" s="28"/>
      <c r="B946" s="41"/>
      <c r="C946" s="3"/>
      <c r="D946" s="3"/>
      <c r="E946" s="3"/>
      <c r="F946" s="3"/>
      <c r="G946" s="3"/>
      <c r="H946" s="3"/>
      <c r="I946" s="3"/>
      <c r="J946" s="46"/>
      <c r="K946" s="3"/>
      <c r="L946" s="39"/>
      <c r="M946" s="3"/>
      <c r="N946" s="3"/>
      <c r="O946" s="4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spans="1:35" ht="18.75" x14ac:dyDescent="0.25">
      <c r="A947" s="28"/>
      <c r="B947" s="41"/>
      <c r="C947" s="3"/>
      <c r="D947" s="3"/>
      <c r="E947" s="3"/>
      <c r="F947" s="3"/>
      <c r="G947" s="3"/>
      <c r="H947" s="3"/>
      <c r="I947" s="3"/>
      <c r="J947" s="46"/>
      <c r="K947" s="3"/>
      <c r="L947" s="39"/>
      <c r="M947" s="3"/>
      <c r="N947" s="3"/>
      <c r="O947" s="4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spans="1:35" ht="18.75" x14ac:dyDescent="0.25">
      <c r="A948" s="28"/>
      <c r="B948" s="41"/>
      <c r="C948" s="3"/>
      <c r="D948" s="3"/>
      <c r="E948" s="3"/>
      <c r="F948" s="3"/>
      <c r="G948" s="3"/>
      <c r="H948" s="3"/>
      <c r="I948" s="3"/>
      <c r="J948" s="46"/>
      <c r="K948" s="3"/>
      <c r="L948" s="39"/>
      <c r="M948" s="3"/>
      <c r="N948" s="3"/>
      <c r="O948" s="4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spans="1:35" ht="18.75" x14ac:dyDescent="0.25">
      <c r="A949" s="28"/>
      <c r="B949" s="41"/>
      <c r="C949" s="3"/>
      <c r="D949" s="3"/>
      <c r="E949" s="3"/>
      <c r="F949" s="3"/>
      <c r="G949" s="3"/>
      <c r="H949" s="3"/>
      <c r="I949" s="3"/>
      <c r="J949" s="46"/>
      <c r="K949" s="3"/>
      <c r="L949" s="39"/>
      <c r="M949" s="3"/>
      <c r="N949" s="3"/>
      <c r="O949" s="4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spans="1:35" ht="18.75" x14ac:dyDescent="0.25">
      <c r="A950" s="28"/>
      <c r="B950" s="41"/>
      <c r="C950" s="3"/>
      <c r="D950" s="3"/>
      <c r="E950" s="3"/>
      <c r="F950" s="3"/>
      <c r="G950" s="3"/>
      <c r="H950" s="3"/>
      <c r="I950" s="3"/>
      <c r="J950" s="46"/>
      <c r="K950" s="3"/>
      <c r="L950" s="39"/>
      <c r="M950" s="3"/>
      <c r="N950" s="3"/>
      <c r="O950" s="4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spans="1:35" ht="18.75" x14ac:dyDescent="0.25">
      <c r="A951" s="28"/>
      <c r="B951" s="41"/>
      <c r="C951" s="3"/>
      <c r="D951" s="3"/>
      <c r="E951" s="3"/>
      <c r="F951" s="3"/>
      <c r="G951" s="3"/>
      <c r="H951" s="3"/>
      <c r="I951" s="3"/>
      <c r="J951" s="46"/>
      <c r="K951" s="3"/>
      <c r="L951" s="39"/>
      <c r="M951" s="3"/>
      <c r="N951" s="3"/>
      <c r="O951" s="4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spans="1:35" ht="18.75" x14ac:dyDescent="0.25">
      <c r="A952" s="28"/>
      <c r="B952" s="41"/>
      <c r="C952" s="3"/>
      <c r="D952" s="3"/>
      <c r="E952" s="3"/>
      <c r="F952" s="3"/>
      <c r="G952" s="3"/>
      <c r="H952" s="3"/>
      <c r="I952" s="3"/>
      <c r="J952" s="46"/>
      <c r="K952" s="3"/>
      <c r="L952" s="39"/>
      <c r="M952" s="3"/>
      <c r="N952" s="3"/>
      <c r="O952" s="4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spans="1:35" ht="18.75" x14ac:dyDescent="0.25">
      <c r="A953" s="28"/>
      <c r="B953" s="41"/>
      <c r="C953" s="3"/>
      <c r="D953" s="3"/>
      <c r="E953" s="3"/>
      <c r="F953" s="3"/>
      <c r="G953" s="3"/>
      <c r="H953" s="3"/>
      <c r="I953" s="3"/>
      <c r="J953" s="46"/>
      <c r="K953" s="3"/>
      <c r="L953" s="39"/>
      <c r="M953" s="3"/>
      <c r="N953" s="3"/>
      <c r="O953" s="4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spans="1:35" ht="18.75" x14ac:dyDescent="0.25">
      <c r="A954" s="28"/>
      <c r="B954" s="41"/>
      <c r="C954" s="3"/>
      <c r="D954" s="3"/>
      <c r="E954" s="3"/>
      <c r="F954" s="3"/>
      <c r="G954" s="3"/>
      <c r="H954" s="3"/>
      <c r="I954" s="3"/>
      <c r="J954" s="46"/>
      <c r="K954" s="3"/>
      <c r="L954" s="39"/>
      <c r="M954" s="3"/>
      <c r="N954" s="3"/>
      <c r="O954" s="4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spans="1:35" ht="18.75" x14ac:dyDescent="0.25">
      <c r="A955" s="28"/>
      <c r="B955" s="41"/>
      <c r="C955" s="3"/>
      <c r="D955" s="3"/>
      <c r="E955" s="3"/>
      <c r="F955" s="3"/>
      <c r="G955" s="3"/>
      <c r="H955" s="3"/>
      <c r="I955" s="3"/>
      <c r="J955" s="46"/>
      <c r="K955" s="3"/>
      <c r="L955" s="39"/>
      <c r="M955" s="3"/>
      <c r="N955" s="3"/>
      <c r="O955" s="4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spans="1:35" ht="18.75" x14ac:dyDescent="0.25">
      <c r="A956" s="28"/>
      <c r="B956" s="41"/>
      <c r="C956" s="3"/>
      <c r="D956" s="3"/>
      <c r="E956" s="3"/>
      <c r="F956" s="3"/>
      <c r="G956" s="3"/>
      <c r="H956" s="3"/>
      <c r="I956" s="3"/>
      <c r="J956" s="46"/>
      <c r="K956" s="3"/>
      <c r="L956" s="39"/>
      <c r="M956" s="3"/>
      <c r="N956" s="3"/>
      <c r="O956" s="4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spans="1:35" ht="18.75" x14ac:dyDescent="0.25">
      <c r="A957" s="28"/>
      <c r="B957" s="41"/>
      <c r="C957" s="3"/>
      <c r="D957" s="3"/>
      <c r="E957" s="3"/>
      <c r="F957" s="3"/>
      <c r="G957" s="3"/>
      <c r="H957" s="3"/>
      <c r="I957" s="3"/>
      <c r="J957" s="46"/>
      <c r="K957" s="3"/>
      <c r="L957" s="39"/>
      <c r="M957" s="3"/>
      <c r="N957" s="3"/>
      <c r="O957" s="4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spans="1:35" ht="18.75" x14ac:dyDescent="0.25">
      <c r="A958" s="28"/>
      <c r="B958" s="41"/>
      <c r="C958" s="3"/>
      <c r="D958" s="3"/>
      <c r="E958" s="3"/>
      <c r="F958" s="3"/>
      <c r="G958" s="3"/>
      <c r="H958" s="3"/>
      <c r="I958" s="3"/>
      <c r="J958" s="46"/>
      <c r="K958" s="3"/>
      <c r="L958" s="39"/>
      <c r="M958" s="3"/>
      <c r="N958" s="3"/>
      <c r="O958" s="4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spans="1:35" ht="18.75" x14ac:dyDescent="0.25">
      <c r="A959" s="28"/>
      <c r="B959" s="41"/>
      <c r="C959" s="3"/>
      <c r="D959" s="3"/>
      <c r="E959" s="3"/>
      <c r="F959" s="3"/>
      <c r="G959" s="3"/>
      <c r="H959" s="3"/>
      <c r="I959" s="3"/>
      <c r="J959" s="46"/>
      <c r="K959" s="3"/>
      <c r="L959" s="39"/>
      <c r="M959" s="3"/>
      <c r="N959" s="3"/>
      <c r="O959" s="4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spans="1:35" ht="18.75" x14ac:dyDescent="0.25">
      <c r="A960" s="28"/>
      <c r="B960" s="41"/>
      <c r="C960" s="3"/>
      <c r="D960" s="3"/>
      <c r="E960" s="3"/>
      <c r="F960" s="3"/>
      <c r="G960" s="3"/>
      <c r="H960" s="3"/>
      <c r="I960" s="3"/>
      <c r="J960" s="46"/>
      <c r="K960" s="3"/>
      <c r="L960" s="39"/>
      <c r="M960" s="3"/>
      <c r="N960" s="3"/>
      <c r="O960" s="4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spans="1:35" ht="18.75" x14ac:dyDescent="0.25">
      <c r="A961" s="28"/>
      <c r="B961" s="41"/>
      <c r="C961" s="3"/>
      <c r="D961" s="3"/>
      <c r="E961" s="3"/>
      <c r="F961" s="3"/>
      <c r="G961" s="3"/>
      <c r="H961" s="3"/>
      <c r="I961" s="3"/>
      <c r="J961" s="46"/>
      <c r="K961" s="3"/>
      <c r="L961" s="39"/>
      <c r="M961" s="3"/>
      <c r="N961" s="3"/>
      <c r="O961" s="4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spans="1:35" ht="18.75" x14ac:dyDescent="0.25">
      <c r="A962" s="28"/>
      <c r="B962" s="41"/>
      <c r="C962" s="3"/>
      <c r="D962" s="3"/>
      <c r="E962" s="3"/>
      <c r="F962" s="3"/>
      <c r="G962" s="3"/>
      <c r="H962" s="3"/>
      <c r="I962" s="3"/>
      <c r="J962" s="46"/>
      <c r="K962" s="3"/>
      <c r="L962" s="39"/>
      <c r="M962" s="3"/>
      <c r="N962" s="3"/>
      <c r="O962" s="4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spans="1:35" ht="18.75" x14ac:dyDescent="0.25">
      <c r="A963" s="28"/>
      <c r="B963" s="41"/>
      <c r="C963" s="3"/>
      <c r="D963" s="3"/>
      <c r="E963" s="3"/>
      <c r="F963" s="3"/>
      <c r="G963" s="3"/>
      <c r="H963" s="3"/>
      <c r="I963" s="3"/>
      <c r="J963" s="46"/>
      <c r="K963" s="3"/>
      <c r="L963" s="39"/>
      <c r="M963" s="3"/>
      <c r="N963" s="3"/>
      <c r="O963" s="4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  <row r="964" spans="1:35" ht="18.75" x14ac:dyDescent="0.25">
      <c r="A964" s="28"/>
      <c r="B964" s="41"/>
      <c r="C964" s="3"/>
      <c r="D964" s="3"/>
      <c r="E964" s="3"/>
      <c r="F964" s="3"/>
      <c r="G964" s="3"/>
      <c r="H964" s="3"/>
      <c r="I964" s="3"/>
      <c r="J964" s="46"/>
      <c r="K964" s="3"/>
      <c r="L964" s="39"/>
      <c r="M964" s="3"/>
      <c r="N964" s="3"/>
      <c r="O964" s="4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</row>
    <row r="965" spans="1:35" ht="18.75" x14ac:dyDescent="0.25">
      <c r="A965" s="28"/>
      <c r="B965" s="41"/>
      <c r="C965" s="3"/>
      <c r="D965" s="3"/>
      <c r="E965" s="3"/>
      <c r="F965" s="3"/>
      <c r="G965" s="3"/>
      <c r="H965" s="3"/>
      <c r="I965" s="3"/>
      <c r="J965" s="46"/>
      <c r="K965" s="3"/>
      <c r="L965" s="39"/>
      <c r="M965" s="3"/>
      <c r="N965" s="3"/>
      <c r="O965" s="4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</row>
    <row r="966" spans="1:35" ht="18.75" x14ac:dyDescent="0.25">
      <c r="A966" s="28"/>
      <c r="B966" s="41"/>
      <c r="C966" s="3"/>
      <c r="D966" s="3"/>
      <c r="E966" s="3"/>
      <c r="F966" s="3"/>
      <c r="G966" s="3"/>
      <c r="H966" s="3"/>
      <c r="I966" s="3"/>
      <c r="J966" s="46"/>
      <c r="K966" s="3"/>
      <c r="L966" s="39"/>
      <c r="M966" s="3"/>
      <c r="N966" s="3"/>
      <c r="O966" s="4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</row>
    <row r="967" spans="1:35" ht="18.75" x14ac:dyDescent="0.25">
      <c r="A967" s="28"/>
      <c r="B967" s="41"/>
      <c r="C967" s="3"/>
      <c r="D967" s="3"/>
      <c r="E967" s="3"/>
      <c r="F967" s="3"/>
      <c r="G967" s="3"/>
      <c r="H967" s="3"/>
      <c r="I967" s="3"/>
      <c r="J967" s="46"/>
      <c r="K967" s="3"/>
      <c r="L967" s="39"/>
      <c r="M967" s="3"/>
      <c r="N967" s="3"/>
      <c r="O967" s="4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</row>
    <row r="968" spans="1:35" ht="18.75" x14ac:dyDescent="0.25">
      <c r="A968" s="28"/>
      <c r="B968" s="41"/>
      <c r="C968" s="3"/>
      <c r="D968" s="3"/>
      <c r="E968" s="3"/>
      <c r="F968" s="3"/>
      <c r="G968" s="3"/>
      <c r="H968" s="3"/>
      <c r="I968" s="3"/>
      <c r="J968" s="46"/>
      <c r="K968" s="3"/>
      <c r="L968" s="39"/>
      <c r="M968" s="3"/>
      <c r="N968" s="3"/>
      <c r="O968" s="4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</row>
    <row r="969" spans="1:35" ht="18.75" x14ac:dyDescent="0.25">
      <c r="A969" s="28"/>
      <c r="B969" s="41"/>
      <c r="C969" s="3"/>
      <c r="D969" s="3"/>
      <c r="E969" s="3"/>
      <c r="F969" s="3"/>
      <c r="G969" s="3"/>
      <c r="H969" s="3"/>
      <c r="I969" s="3"/>
      <c r="J969" s="46"/>
      <c r="K969" s="3"/>
      <c r="L969" s="39"/>
      <c r="M969" s="3"/>
      <c r="N969" s="3"/>
      <c r="O969" s="4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</row>
    <row r="970" spans="1:35" ht="18.75" x14ac:dyDescent="0.25">
      <c r="A970" s="28"/>
      <c r="B970" s="41"/>
      <c r="C970" s="3"/>
      <c r="D970" s="3"/>
      <c r="E970" s="3"/>
      <c r="F970" s="3"/>
      <c r="G970" s="3"/>
      <c r="H970" s="3"/>
      <c r="I970" s="3"/>
      <c r="J970" s="46"/>
      <c r="K970" s="3"/>
      <c r="L970" s="39"/>
      <c r="M970" s="3"/>
      <c r="N970" s="3"/>
      <c r="O970" s="4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</row>
    <row r="971" spans="1:35" ht="18.75" x14ac:dyDescent="0.25">
      <c r="A971" s="28"/>
      <c r="B971" s="41"/>
      <c r="C971" s="3"/>
      <c r="D971" s="3"/>
      <c r="E971" s="3"/>
      <c r="F971" s="3"/>
      <c r="G971" s="3"/>
      <c r="H971" s="3"/>
      <c r="I971" s="3"/>
      <c r="J971" s="46"/>
      <c r="K971" s="3"/>
      <c r="L971" s="39"/>
      <c r="M971" s="3"/>
      <c r="N971" s="3"/>
      <c r="O971" s="4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</row>
    <row r="972" spans="1:35" ht="18.75" x14ac:dyDescent="0.25">
      <c r="A972" s="28"/>
      <c r="B972" s="41"/>
      <c r="C972" s="3"/>
      <c r="D972" s="3"/>
      <c r="E972" s="3"/>
      <c r="F972" s="3"/>
      <c r="G972" s="3"/>
      <c r="H972" s="3"/>
      <c r="I972" s="3"/>
      <c r="J972" s="46"/>
      <c r="K972" s="3"/>
      <c r="L972" s="39"/>
      <c r="M972" s="3"/>
      <c r="N972" s="3"/>
      <c r="O972" s="4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</row>
    <row r="973" spans="1:35" ht="18.75" x14ac:dyDescent="0.25">
      <c r="A973" s="28"/>
      <c r="B973" s="41"/>
      <c r="C973" s="3"/>
      <c r="D973" s="3"/>
      <c r="E973" s="3"/>
      <c r="F973" s="3"/>
      <c r="G973" s="3"/>
      <c r="H973" s="3"/>
      <c r="I973" s="3"/>
      <c r="J973" s="46"/>
      <c r="K973" s="3"/>
      <c r="L973" s="39"/>
      <c r="M973" s="3"/>
      <c r="N973" s="3"/>
      <c r="O973" s="4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</row>
    <row r="974" spans="1:35" ht="18.75" x14ac:dyDescent="0.25">
      <c r="A974" s="28"/>
      <c r="B974" s="41"/>
      <c r="C974" s="3"/>
      <c r="D974" s="3"/>
      <c r="E974" s="3"/>
      <c r="F974" s="3"/>
      <c r="G974" s="3"/>
      <c r="H974" s="3"/>
      <c r="I974" s="3"/>
      <c r="J974" s="46"/>
      <c r="K974" s="3"/>
      <c r="L974" s="39"/>
      <c r="M974" s="3"/>
      <c r="N974" s="3"/>
      <c r="O974" s="4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</row>
    <row r="975" spans="1:35" ht="18.75" x14ac:dyDescent="0.25">
      <c r="A975" s="28"/>
      <c r="B975" s="41"/>
      <c r="C975" s="3"/>
      <c r="D975" s="3"/>
      <c r="E975" s="3"/>
      <c r="F975" s="3"/>
      <c r="G975" s="3"/>
      <c r="H975" s="3"/>
      <c r="I975" s="3"/>
      <c r="J975" s="46"/>
      <c r="K975" s="3"/>
      <c r="L975" s="39"/>
      <c r="M975" s="3"/>
      <c r="N975" s="3"/>
      <c r="O975" s="4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</row>
    <row r="976" spans="1:35" ht="18.75" x14ac:dyDescent="0.25">
      <c r="A976" s="28"/>
      <c r="B976" s="41"/>
      <c r="C976" s="3"/>
      <c r="D976" s="3"/>
      <c r="E976" s="3"/>
      <c r="F976" s="3"/>
      <c r="G976" s="3"/>
      <c r="H976" s="3"/>
      <c r="I976" s="3"/>
      <c r="J976" s="46"/>
      <c r="K976" s="3"/>
      <c r="L976" s="39"/>
      <c r="M976" s="3"/>
      <c r="N976" s="3"/>
      <c r="O976" s="4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</row>
    <row r="977" spans="1:35" ht="18.75" x14ac:dyDescent="0.25">
      <c r="A977" s="28"/>
      <c r="B977" s="41"/>
      <c r="C977" s="3"/>
      <c r="D977" s="3"/>
      <c r="E977" s="3"/>
      <c r="F977" s="3"/>
      <c r="G977" s="3"/>
      <c r="H977" s="3"/>
      <c r="I977" s="3"/>
      <c r="J977" s="46"/>
      <c r="K977" s="3"/>
      <c r="L977" s="39"/>
      <c r="M977" s="3"/>
      <c r="N977" s="3"/>
      <c r="O977" s="4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</row>
    <row r="978" spans="1:35" ht="18.75" x14ac:dyDescent="0.25">
      <c r="A978" s="28"/>
      <c r="B978" s="41"/>
      <c r="C978" s="3"/>
      <c r="D978" s="3"/>
      <c r="E978" s="3"/>
      <c r="F978" s="3"/>
      <c r="G978" s="3"/>
      <c r="H978" s="3"/>
      <c r="I978" s="3"/>
      <c r="J978" s="46"/>
      <c r="K978" s="3"/>
      <c r="L978" s="39"/>
      <c r="M978" s="3"/>
      <c r="N978" s="3"/>
      <c r="O978" s="4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</row>
    <row r="979" spans="1:35" ht="18.75" x14ac:dyDescent="0.25">
      <c r="A979" s="28"/>
      <c r="B979" s="41"/>
      <c r="C979" s="3"/>
      <c r="D979" s="3"/>
      <c r="E979" s="3"/>
      <c r="F979" s="3"/>
      <c r="G979" s="3"/>
      <c r="H979" s="3"/>
      <c r="I979" s="3"/>
      <c r="J979" s="46"/>
      <c r="K979" s="3"/>
      <c r="L979" s="39"/>
      <c r="M979" s="3"/>
      <c r="N979" s="3"/>
      <c r="O979" s="4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</row>
    <row r="980" spans="1:35" ht="18.75" x14ac:dyDescent="0.25">
      <c r="A980" s="28"/>
      <c r="B980" s="41"/>
      <c r="C980" s="3"/>
      <c r="D980" s="3"/>
      <c r="E980" s="3"/>
      <c r="F980" s="3"/>
      <c r="G980" s="3"/>
      <c r="H980" s="3"/>
      <c r="I980" s="3"/>
      <c r="J980" s="46"/>
      <c r="K980" s="3"/>
      <c r="L980" s="39"/>
      <c r="M980" s="3"/>
      <c r="N980" s="3"/>
      <c r="O980" s="4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</row>
    <row r="981" spans="1:35" ht="18.75" x14ac:dyDescent="0.25">
      <c r="A981" s="28"/>
      <c r="B981" s="41"/>
      <c r="C981" s="3"/>
      <c r="D981" s="3"/>
      <c r="E981" s="3"/>
      <c r="F981" s="3"/>
      <c r="G981" s="3"/>
      <c r="H981" s="3"/>
      <c r="I981" s="3"/>
      <c r="J981" s="46"/>
      <c r="K981" s="3"/>
      <c r="L981" s="39"/>
      <c r="M981" s="3"/>
      <c r="N981" s="3"/>
      <c r="O981" s="4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</row>
    <row r="982" spans="1:35" ht="18.75" x14ac:dyDescent="0.25">
      <c r="A982" s="28"/>
      <c r="B982" s="41"/>
      <c r="C982" s="3"/>
      <c r="D982" s="3"/>
      <c r="E982" s="3"/>
      <c r="F982" s="3"/>
      <c r="G982" s="3"/>
      <c r="H982" s="3"/>
      <c r="I982" s="3"/>
      <c r="J982" s="46"/>
      <c r="K982" s="3"/>
      <c r="L982" s="39"/>
      <c r="M982" s="3"/>
      <c r="N982" s="3"/>
      <c r="O982" s="4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</row>
    <row r="983" spans="1:35" ht="18.75" x14ac:dyDescent="0.25">
      <c r="A983" s="28"/>
      <c r="B983" s="41"/>
      <c r="C983" s="3"/>
      <c r="D983" s="3"/>
      <c r="E983" s="3"/>
      <c r="F983" s="3"/>
      <c r="G983" s="3"/>
      <c r="H983" s="3"/>
      <c r="I983" s="3"/>
      <c r="J983" s="46"/>
      <c r="K983" s="3"/>
      <c r="L983" s="39"/>
      <c r="M983" s="3"/>
      <c r="N983" s="3"/>
      <c r="O983" s="4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</row>
    <row r="984" spans="1:35" ht="18.75" x14ac:dyDescent="0.25">
      <c r="A984" s="28"/>
      <c r="B984" s="41"/>
      <c r="C984" s="3"/>
      <c r="D984" s="3"/>
      <c r="E984" s="3"/>
      <c r="F984" s="3"/>
      <c r="G984" s="3"/>
      <c r="H984" s="3"/>
      <c r="I984" s="3"/>
      <c r="J984" s="46"/>
      <c r="K984" s="3"/>
      <c r="L984" s="39"/>
      <c r="M984" s="3"/>
      <c r="N984" s="3"/>
      <c r="O984" s="4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</row>
    <row r="985" spans="1:35" ht="18.75" x14ac:dyDescent="0.25">
      <c r="A985" s="28"/>
      <c r="B985" s="41"/>
      <c r="C985" s="3"/>
      <c r="D985" s="3"/>
      <c r="E985" s="3"/>
      <c r="F985" s="3"/>
      <c r="G985" s="3"/>
      <c r="H985" s="3"/>
      <c r="I985" s="3"/>
      <c r="J985" s="46"/>
      <c r="K985" s="3"/>
      <c r="L985" s="39"/>
      <c r="M985" s="3"/>
      <c r="N985" s="3"/>
      <c r="O985" s="4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</row>
    <row r="986" spans="1:35" ht="18.75" x14ac:dyDescent="0.25">
      <c r="A986" s="28"/>
      <c r="B986" s="41"/>
      <c r="C986" s="3"/>
      <c r="D986" s="3"/>
      <c r="E986" s="3"/>
      <c r="F986" s="3"/>
      <c r="G986" s="3"/>
      <c r="H986" s="3"/>
      <c r="I986" s="3"/>
      <c r="J986" s="46"/>
      <c r="K986" s="3"/>
      <c r="L986" s="39"/>
      <c r="M986" s="3"/>
      <c r="N986" s="3"/>
      <c r="O986" s="4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</row>
    <row r="987" spans="1:35" ht="18.75" x14ac:dyDescent="0.25">
      <c r="A987" s="28"/>
      <c r="B987" s="41"/>
      <c r="C987" s="3"/>
      <c r="D987" s="3"/>
      <c r="E987" s="3"/>
      <c r="F987" s="3"/>
      <c r="G987" s="3"/>
      <c r="H987" s="3"/>
      <c r="I987" s="3"/>
      <c r="J987" s="46"/>
      <c r="K987" s="3"/>
      <c r="L987" s="39"/>
      <c r="M987" s="3"/>
      <c r="N987" s="3"/>
      <c r="O987" s="4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</row>
    <row r="988" spans="1:35" ht="18.75" x14ac:dyDescent="0.25">
      <c r="A988" s="28"/>
      <c r="B988" s="41"/>
      <c r="C988" s="3"/>
      <c r="D988" s="3"/>
      <c r="E988" s="3"/>
      <c r="F988" s="3"/>
      <c r="G988" s="3"/>
      <c r="H988" s="3"/>
      <c r="I988" s="3"/>
      <c r="J988" s="46"/>
      <c r="K988" s="3"/>
      <c r="L988" s="39"/>
      <c r="M988" s="3"/>
      <c r="N988" s="3"/>
      <c r="O988" s="4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</row>
    <row r="989" spans="1:35" ht="18.75" x14ac:dyDescent="0.25">
      <c r="A989" s="28"/>
      <c r="B989" s="41"/>
      <c r="C989" s="3"/>
      <c r="D989" s="3"/>
      <c r="E989" s="3"/>
      <c r="F989" s="3"/>
      <c r="G989" s="3"/>
      <c r="H989" s="3"/>
      <c r="I989" s="3"/>
      <c r="J989" s="46"/>
      <c r="K989" s="3"/>
      <c r="L989" s="39"/>
      <c r="M989" s="3"/>
      <c r="N989" s="3"/>
      <c r="O989" s="4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</row>
    <row r="990" spans="1:35" ht="18.75" x14ac:dyDescent="0.25">
      <c r="A990" s="28"/>
      <c r="B990" s="41"/>
      <c r="C990" s="3"/>
      <c r="D990" s="3"/>
      <c r="E990" s="3"/>
      <c r="F990" s="3"/>
      <c r="G990" s="3"/>
      <c r="H990" s="3"/>
      <c r="I990" s="3"/>
      <c r="J990" s="46"/>
      <c r="K990" s="3"/>
      <c r="L990" s="39"/>
      <c r="M990" s="3"/>
      <c r="N990" s="3"/>
      <c r="O990" s="4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</row>
    <row r="991" spans="1:35" ht="18.75" x14ac:dyDescent="0.25">
      <c r="A991" s="28"/>
      <c r="B991" s="41"/>
      <c r="C991" s="3"/>
      <c r="D991" s="3"/>
      <c r="E991" s="3"/>
      <c r="F991" s="3"/>
      <c r="G991" s="3"/>
      <c r="H991" s="3"/>
      <c r="I991" s="3"/>
      <c r="J991" s="46"/>
      <c r="K991" s="3"/>
      <c r="L991" s="39"/>
      <c r="M991" s="3"/>
      <c r="N991" s="3"/>
      <c r="O991" s="4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</row>
    <row r="992" spans="1:35" ht="18.75" x14ac:dyDescent="0.25">
      <c r="A992" s="28"/>
      <c r="B992" s="41"/>
      <c r="C992" s="3"/>
      <c r="D992" s="3"/>
      <c r="E992" s="3"/>
      <c r="F992" s="3"/>
      <c r="G992" s="3"/>
      <c r="H992" s="3"/>
      <c r="I992" s="3"/>
      <c r="J992" s="46"/>
      <c r="K992" s="3"/>
      <c r="L992" s="39"/>
      <c r="M992" s="3"/>
      <c r="N992" s="3"/>
      <c r="O992" s="4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</row>
    <row r="993" spans="1:35" ht="18.75" x14ac:dyDescent="0.25">
      <c r="A993" s="28"/>
      <c r="B993" s="41"/>
      <c r="C993" s="3"/>
      <c r="D993" s="3"/>
      <c r="E993" s="3"/>
      <c r="F993" s="3"/>
      <c r="G993" s="3"/>
      <c r="H993" s="3"/>
      <c r="I993" s="3"/>
      <c r="J993" s="46"/>
      <c r="K993" s="3"/>
      <c r="L993" s="39"/>
      <c r="M993" s="3"/>
      <c r="N993" s="3"/>
      <c r="O993" s="4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</row>
    <row r="994" spans="1:35" ht="18.75" x14ac:dyDescent="0.25">
      <c r="A994" s="28"/>
      <c r="B994" s="41"/>
      <c r="C994" s="3"/>
      <c r="D994" s="3"/>
      <c r="E994" s="3"/>
      <c r="F994" s="3"/>
      <c r="G994" s="3"/>
      <c r="H994" s="3"/>
      <c r="I994" s="3"/>
      <c r="J994" s="46"/>
      <c r="K994" s="3"/>
      <c r="L994" s="39"/>
      <c r="M994" s="3"/>
      <c r="N994" s="3"/>
      <c r="O994" s="4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</row>
    <row r="995" spans="1:35" ht="18.75" x14ac:dyDescent="0.25">
      <c r="A995" s="28"/>
      <c r="B995" s="41"/>
      <c r="C995" s="3"/>
      <c r="D995" s="3"/>
      <c r="E995" s="3"/>
      <c r="F995" s="3"/>
      <c r="G995" s="3"/>
      <c r="H995" s="3"/>
      <c r="I995" s="3"/>
      <c r="J995" s="46"/>
      <c r="K995" s="3"/>
      <c r="L995" s="39"/>
      <c r="M995" s="3"/>
      <c r="N995" s="3"/>
      <c r="O995" s="4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</row>
    <row r="996" spans="1:35" ht="18.75" x14ac:dyDescent="0.25">
      <c r="A996" s="28"/>
      <c r="B996" s="41"/>
      <c r="C996" s="3"/>
      <c r="D996" s="3"/>
      <c r="E996" s="3"/>
      <c r="F996" s="3"/>
      <c r="G996" s="3"/>
      <c r="H996" s="3"/>
      <c r="I996" s="3"/>
      <c r="J996" s="46"/>
      <c r="K996" s="3"/>
      <c r="L996" s="39"/>
      <c r="M996" s="3"/>
      <c r="N996" s="3"/>
      <c r="O996" s="4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</row>
    <row r="997" spans="1:35" ht="18.75" x14ac:dyDescent="0.25">
      <c r="A997" s="28"/>
      <c r="B997" s="41"/>
      <c r="C997" s="3"/>
      <c r="D997" s="3"/>
      <c r="E997" s="3"/>
      <c r="F997" s="3"/>
      <c r="G997" s="3"/>
      <c r="H997" s="3"/>
      <c r="I997" s="3"/>
      <c r="J997" s="46"/>
      <c r="K997" s="3"/>
      <c r="L997" s="39"/>
      <c r="M997" s="3"/>
      <c r="N997" s="3"/>
      <c r="O997" s="4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</row>
    <row r="998" spans="1:35" ht="18.75" x14ac:dyDescent="0.25">
      <c r="A998" s="28"/>
      <c r="B998" s="41"/>
      <c r="C998" s="3"/>
      <c r="D998" s="3"/>
      <c r="E998" s="3"/>
      <c r="F998" s="3"/>
      <c r="G998" s="3"/>
      <c r="H998" s="3"/>
      <c r="I998" s="3"/>
      <c r="J998" s="46"/>
      <c r="K998" s="3"/>
      <c r="L998" s="39"/>
      <c r="M998" s="3"/>
      <c r="N998" s="3"/>
      <c r="O998" s="4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</row>
    <row r="999" spans="1:35" ht="18.75" x14ac:dyDescent="0.25">
      <c r="A999" s="28"/>
      <c r="B999" s="41"/>
      <c r="C999" s="3"/>
      <c r="D999" s="3"/>
      <c r="E999" s="3"/>
      <c r="F999" s="3"/>
      <c r="G999" s="3"/>
      <c r="H999" s="3"/>
      <c r="I999" s="3"/>
      <c r="J999" s="46"/>
      <c r="K999" s="3"/>
      <c r="L999" s="39"/>
      <c r="M999" s="3"/>
      <c r="N999" s="3"/>
      <c r="O999" s="4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</row>
    <row r="1000" spans="1:35" ht="18.75" x14ac:dyDescent="0.25">
      <c r="A1000" s="28"/>
      <c r="B1000" s="41"/>
      <c r="C1000" s="3"/>
      <c r="D1000" s="3"/>
      <c r="E1000" s="3"/>
      <c r="F1000" s="3"/>
      <c r="G1000" s="3"/>
      <c r="H1000" s="3"/>
      <c r="I1000" s="3"/>
      <c r="J1000" s="46"/>
      <c r="K1000" s="3"/>
      <c r="L1000" s="39"/>
      <c r="M1000" s="3"/>
      <c r="N1000" s="3"/>
      <c r="O1000" s="4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</row>
    <row r="1001" spans="1:35" ht="18.75" x14ac:dyDescent="0.25">
      <c r="A1001" s="28"/>
      <c r="B1001" s="41"/>
      <c r="C1001" s="3"/>
      <c r="D1001" s="3"/>
      <c r="E1001" s="3"/>
      <c r="F1001" s="3"/>
      <c r="G1001" s="3"/>
      <c r="H1001" s="3"/>
      <c r="I1001" s="3"/>
      <c r="J1001" s="46"/>
      <c r="K1001" s="3"/>
      <c r="L1001" s="39"/>
      <c r="M1001" s="3"/>
      <c r="N1001" s="3"/>
      <c r="O1001" s="4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</row>
    <row r="1002" spans="1:35" ht="18.75" x14ac:dyDescent="0.25">
      <c r="A1002" s="28"/>
      <c r="B1002" s="41"/>
      <c r="C1002" s="3"/>
      <c r="D1002" s="3"/>
      <c r="E1002" s="3"/>
      <c r="F1002" s="3"/>
      <c r="G1002" s="3"/>
      <c r="H1002" s="3"/>
      <c r="I1002" s="3"/>
      <c r="J1002" s="46"/>
      <c r="K1002" s="3"/>
      <c r="L1002" s="39"/>
      <c r="M1002" s="3"/>
      <c r="N1002" s="3"/>
      <c r="O1002" s="4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</row>
    <row r="1003" spans="1:35" ht="18.75" x14ac:dyDescent="0.25">
      <c r="A1003" s="28"/>
      <c r="B1003" s="41"/>
      <c r="C1003" s="3"/>
      <c r="D1003" s="3"/>
      <c r="E1003" s="3"/>
      <c r="F1003" s="3"/>
      <c r="G1003" s="3"/>
      <c r="H1003" s="3"/>
      <c r="I1003" s="3"/>
      <c r="J1003" s="46"/>
      <c r="K1003" s="3"/>
      <c r="L1003" s="39"/>
      <c r="M1003" s="3"/>
      <c r="N1003" s="3"/>
      <c r="O1003" s="4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</row>
    <row r="1004" spans="1:35" ht="18.75" x14ac:dyDescent="0.25">
      <c r="A1004" s="28"/>
      <c r="B1004" s="41"/>
      <c r="C1004" s="3"/>
      <c r="D1004" s="3"/>
      <c r="E1004" s="3"/>
      <c r="F1004" s="3"/>
      <c r="G1004" s="3"/>
      <c r="H1004" s="3"/>
      <c r="I1004" s="3"/>
      <c r="J1004" s="46"/>
      <c r="K1004" s="3"/>
      <c r="L1004" s="39"/>
      <c r="M1004" s="3"/>
      <c r="N1004" s="3"/>
      <c r="O1004" s="4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</row>
    <row r="1005" spans="1:35" ht="18.75" x14ac:dyDescent="0.25">
      <c r="A1005" s="28"/>
      <c r="B1005" s="41"/>
      <c r="C1005" s="3"/>
      <c r="D1005" s="3"/>
      <c r="E1005" s="3"/>
      <c r="F1005" s="3"/>
      <c r="G1005" s="3"/>
      <c r="H1005" s="3"/>
      <c r="I1005" s="3"/>
      <c r="J1005" s="46"/>
      <c r="K1005" s="3"/>
      <c r="L1005" s="39"/>
      <c r="M1005" s="3"/>
      <c r="N1005" s="3"/>
      <c r="O1005" s="4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</row>
    <row r="1006" spans="1:35" ht="18.75" x14ac:dyDescent="0.25">
      <c r="A1006" s="28"/>
      <c r="B1006" s="41"/>
      <c r="C1006" s="3"/>
      <c r="D1006" s="3"/>
      <c r="E1006" s="3"/>
      <c r="F1006" s="3"/>
      <c r="G1006" s="3"/>
      <c r="H1006" s="3"/>
      <c r="I1006" s="3"/>
      <c r="J1006" s="46"/>
      <c r="K1006" s="3"/>
      <c r="L1006" s="39"/>
      <c r="M1006" s="3"/>
      <c r="N1006" s="3"/>
      <c r="O1006" s="4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</row>
    <row r="1007" spans="1:35" ht="18.75" x14ac:dyDescent="0.25">
      <c r="A1007" s="28"/>
      <c r="B1007" s="41"/>
      <c r="C1007" s="3"/>
      <c r="D1007" s="3"/>
      <c r="E1007" s="3"/>
      <c r="F1007" s="3"/>
      <c r="G1007" s="3"/>
      <c r="H1007" s="3"/>
      <c r="I1007" s="3"/>
      <c r="J1007" s="46"/>
      <c r="K1007" s="3"/>
      <c r="L1007" s="39"/>
      <c r="M1007" s="3"/>
      <c r="N1007" s="3"/>
      <c r="O1007" s="4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</row>
    <row r="1008" spans="1:35" ht="18.75" x14ac:dyDescent="0.25">
      <c r="A1008" s="28"/>
      <c r="B1008" s="41"/>
      <c r="C1008" s="3"/>
      <c r="D1008" s="3"/>
      <c r="E1008" s="3"/>
      <c r="F1008" s="3"/>
      <c r="G1008" s="3"/>
      <c r="H1008" s="3"/>
      <c r="I1008" s="3"/>
      <c r="J1008" s="46"/>
      <c r="K1008" s="3"/>
      <c r="L1008" s="39"/>
      <c r="M1008" s="3"/>
      <c r="N1008" s="3"/>
      <c r="O1008" s="4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</row>
    <row r="1009" spans="1:35" ht="18.75" x14ac:dyDescent="0.25">
      <c r="A1009" s="28"/>
      <c r="B1009" s="41"/>
      <c r="C1009" s="3"/>
      <c r="D1009" s="3"/>
      <c r="E1009" s="3"/>
      <c r="F1009" s="3"/>
      <c r="G1009" s="3"/>
      <c r="H1009" s="3"/>
      <c r="I1009" s="3"/>
      <c r="J1009" s="46"/>
      <c r="K1009" s="3"/>
      <c r="L1009" s="39"/>
      <c r="M1009" s="3"/>
      <c r="N1009" s="3"/>
      <c r="O1009" s="4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</row>
    <row r="1010" spans="1:35" ht="18.75" x14ac:dyDescent="0.25">
      <c r="A1010" s="28"/>
      <c r="B1010" s="41"/>
      <c r="C1010" s="3"/>
      <c r="D1010" s="3"/>
      <c r="E1010" s="3"/>
      <c r="F1010" s="3"/>
      <c r="G1010" s="3"/>
      <c r="H1010" s="3"/>
      <c r="I1010" s="3"/>
      <c r="J1010" s="46"/>
      <c r="K1010" s="3"/>
      <c r="L1010" s="39"/>
      <c r="M1010" s="3"/>
      <c r="N1010" s="3"/>
      <c r="O1010" s="4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</row>
    <row r="1011" spans="1:35" ht="18.75" x14ac:dyDescent="0.25">
      <c r="A1011" s="28"/>
      <c r="B1011" s="41"/>
      <c r="C1011" s="3"/>
      <c r="D1011" s="3"/>
      <c r="E1011" s="3"/>
      <c r="F1011" s="3"/>
      <c r="G1011" s="3"/>
      <c r="H1011" s="3"/>
      <c r="I1011" s="3"/>
      <c r="J1011" s="46"/>
      <c r="K1011" s="3"/>
      <c r="L1011" s="39"/>
      <c r="M1011" s="3"/>
      <c r="N1011" s="3"/>
      <c r="O1011" s="4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</row>
    <row r="1012" spans="1:35" ht="18.75" x14ac:dyDescent="0.25">
      <c r="A1012" s="28"/>
      <c r="B1012" s="41"/>
      <c r="C1012" s="3"/>
      <c r="D1012" s="3"/>
      <c r="E1012" s="3"/>
      <c r="F1012" s="3"/>
      <c r="G1012" s="3"/>
      <c r="H1012" s="3"/>
      <c r="I1012" s="3"/>
      <c r="J1012" s="46"/>
      <c r="K1012" s="3"/>
      <c r="L1012" s="39"/>
      <c r="M1012" s="3"/>
      <c r="N1012" s="3"/>
      <c r="O1012" s="4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</row>
    <row r="1013" spans="1:35" ht="18.75" x14ac:dyDescent="0.25">
      <c r="A1013" s="28"/>
      <c r="B1013" s="41"/>
      <c r="C1013" s="3"/>
      <c r="D1013" s="3"/>
      <c r="E1013" s="3"/>
      <c r="F1013" s="3"/>
      <c r="G1013" s="3"/>
      <c r="H1013" s="3"/>
      <c r="I1013" s="3"/>
      <c r="J1013" s="46"/>
      <c r="K1013" s="3"/>
      <c r="L1013" s="39"/>
      <c r="M1013" s="3"/>
      <c r="N1013" s="3"/>
      <c r="O1013" s="4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</row>
    <row r="1014" spans="1:35" ht="18.75" x14ac:dyDescent="0.25">
      <c r="A1014" s="28"/>
      <c r="B1014" s="41"/>
      <c r="C1014" s="3"/>
      <c r="D1014" s="3"/>
      <c r="E1014" s="3"/>
      <c r="F1014" s="3"/>
      <c r="G1014" s="3"/>
      <c r="H1014" s="3"/>
      <c r="I1014" s="3"/>
      <c r="J1014" s="46"/>
      <c r="K1014" s="3"/>
      <c r="L1014" s="39"/>
      <c r="M1014" s="3"/>
      <c r="N1014" s="3"/>
      <c r="O1014" s="4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</row>
    <row r="1015" spans="1:35" ht="18.75" x14ac:dyDescent="0.25">
      <c r="A1015" s="28"/>
      <c r="B1015" s="41"/>
      <c r="C1015" s="3"/>
      <c r="D1015" s="3"/>
      <c r="E1015" s="3"/>
      <c r="F1015" s="3"/>
      <c r="G1015" s="3"/>
      <c r="H1015" s="3"/>
      <c r="I1015" s="3"/>
      <c r="J1015" s="46"/>
      <c r="K1015" s="3"/>
      <c r="L1015" s="39"/>
      <c r="M1015" s="3"/>
      <c r="N1015" s="3"/>
      <c r="O1015" s="4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</row>
    <row r="1016" spans="1:35" ht="18.75" x14ac:dyDescent="0.25">
      <c r="A1016" s="28"/>
      <c r="B1016" s="41"/>
      <c r="C1016" s="3"/>
      <c r="D1016" s="3"/>
      <c r="E1016" s="3"/>
      <c r="F1016" s="3"/>
      <c r="G1016" s="3"/>
      <c r="H1016" s="3"/>
      <c r="I1016" s="3"/>
      <c r="J1016" s="46"/>
      <c r="K1016" s="3"/>
      <c r="L1016" s="39"/>
      <c r="M1016" s="3"/>
      <c r="N1016" s="3"/>
      <c r="O1016" s="4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</row>
    <row r="1017" spans="1:35" ht="18.75" x14ac:dyDescent="0.25">
      <c r="A1017" s="28"/>
      <c r="B1017" s="41"/>
      <c r="C1017" s="3"/>
      <c r="D1017" s="3"/>
      <c r="E1017" s="3"/>
      <c r="F1017" s="3"/>
      <c r="G1017" s="3"/>
      <c r="H1017" s="3"/>
      <c r="I1017" s="3"/>
      <c r="J1017" s="46"/>
      <c r="K1017" s="3"/>
      <c r="L1017" s="39"/>
      <c r="M1017" s="3"/>
      <c r="N1017" s="3"/>
      <c r="O1017" s="4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</row>
    <row r="1018" spans="1:35" ht="18.75" x14ac:dyDescent="0.25">
      <c r="A1018" s="28"/>
      <c r="B1018" s="41"/>
      <c r="C1018" s="3"/>
      <c r="D1018" s="3"/>
      <c r="E1018" s="3"/>
      <c r="F1018" s="3"/>
      <c r="G1018" s="3"/>
      <c r="H1018" s="3"/>
      <c r="I1018" s="3"/>
      <c r="J1018" s="46"/>
      <c r="K1018" s="3"/>
      <c r="L1018" s="39"/>
      <c r="M1018" s="3"/>
      <c r="N1018" s="3"/>
      <c r="O1018" s="4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</row>
    <row r="1019" spans="1:35" ht="18.75" x14ac:dyDescent="0.25">
      <c r="A1019" s="28"/>
      <c r="B1019" s="41"/>
      <c r="C1019" s="3"/>
      <c r="D1019" s="3"/>
      <c r="E1019" s="3"/>
      <c r="F1019" s="3"/>
      <c r="G1019" s="3"/>
      <c r="H1019" s="3"/>
      <c r="I1019" s="3"/>
      <c r="J1019" s="46"/>
      <c r="K1019" s="3"/>
      <c r="L1019" s="39"/>
      <c r="M1019" s="3"/>
      <c r="N1019" s="3"/>
      <c r="O1019" s="4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</row>
    <row r="1020" spans="1:35" ht="18.75" x14ac:dyDescent="0.25">
      <c r="A1020" s="28"/>
      <c r="B1020" s="41"/>
      <c r="C1020" s="3"/>
      <c r="D1020" s="3"/>
      <c r="E1020" s="3"/>
      <c r="F1020" s="3"/>
      <c r="G1020" s="3"/>
      <c r="H1020" s="3"/>
      <c r="I1020" s="3"/>
      <c r="J1020" s="46"/>
      <c r="K1020" s="3"/>
      <c r="L1020" s="39"/>
      <c r="M1020" s="3"/>
      <c r="N1020" s="3"/>
      <c r="O1020" s="4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</row>
    <row r="1021" spans="1:35" ht="18.75" x14ac:dyDescent="0.25">
      <c r="A1021" s="28"/>
      <c r="B1021" s="41"/>
      <c r="C1021" s="3"/>
      <c r="D1021" s="3"/>
      <c r="E1021" s="3"/>
      <c r="F1021" s="3"/>
      <c r="G1021" s="3"/>
      <c r="H1021" s="3"/>
      <c r="I1021" s="3"/>
      <c r="J1021" s="46"/>
      <c r="K1021" s="3"/>
      <c r="L1021" s="39"/>
      <c r="M1021" s="3"/>
      <c r="N1021" s="3"/>
      <c r="O1021" s="4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</row>
    <row r="1022" spans="1:35" ht="18.75" x14ac:dyDescent="0.25">
      <c r="A1022" s="28"/>
      <c r="B1022" s="41"/>
      <c r="C1022" s="3"/>
      <c r="D1022" s="3"/>
      <c r="E1022" s="3"/>
      <c r="F1022" s="3"/>
      <c r="G1022" s="3"/>
      <c r="H1022" s="3"/>
      <c r="I1022" s="3"/>
      <c r="J1022" s="46"/>
      <c r="K1022" s="3"/>
      <c r="L1022" s="39"/>
      <c r="M1022" s="3"/>
      <c r="N1022" s="3"/>
      <c r="O1022" s="4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</row>
    <row r="1023" spans="1:35" ht="18.75" x14ac:dyDescent="0.25">
      <c r="A1023" s="28"/>
      <c r="B1023" s="41"/>
      <c r="C1023" s="3"/>
      <c r="D1023" s="3"/>
      <c r="E1023" s="3"/>
      <c r="F1023" s="3"/>
      <c r="G1023" s="3"/>
      <c r="H1023" s="3"/>
      <c r="I1023" s="3"/>
      <c r="J1023" s="46"/>
      <c r="K1023" s="3"/>
      <c r="L1023" s="39"/>
      <c r="M1023" s="3"/>
      <c r="N1023" s="3"/>
      <c r="O1023" s="4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</row>
    <row r="1024" spans="1:35" ht="18.75" x14ac:dyDescent="0.25">
      <c r="A1024" s="28"/>
      <c r="B1024" s="41"/>
      <c r="C1024" s="3"/>
      <c r="D1024" s="3"/>
      <c r="E1024" s="3"/>
      <c r="F1024" s="3"/>
      <c r="G1024" s="3"/>
      <c r="H1024" s="3"/>
      <c r="I1024" s="3"/>
      <c r="J1024" s="46"/>
      <c r="K1024" s="3"/>
      <c r="L1024" s="39"/>
      <c r="M1024" s="3"/>
      <c r="N1024" s="3"/>
      <c r="O1024" s="4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</row>
    <row r="1025" spans="1:35" ht="18.75" x14ac:dyDescent="0.25">
      <c r="A1025" s="28"/>
      <c r="B1025" s="41"/>
      <c r="C1025" s="3"/>
      <c r="D1025" s="3"/>
      <c r="E1025" s="3"/>
      <c r="F1025" s="3"/>
      <c r="G1025" s="3"/>
      <c r="H1025" s="3"/>
      <c r="I1025" s="3"/>
      <c r="J1025" s="46"/>
      <c r="K1025" s="3"/>
      <c r="L1025" s="39"/>
      <c r="M1025" s="3"/>
      <c r="N1025" s="3"/>
      <c r="O1025" s="4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</row>
    <row r="1026" spans="1:35" ht="18.75" x14ac:dyDescent="0.25">
      <c r="A1026" s="28"/>
      <c r="B1026" s="41"/>
      <c r="C1026" s="3"/>
      <c r="D1026" s="3"/>
      <c r="E1026" s="3"/>
      <c r="F1026" s="3"/>
      <c r="G1026" s="3"/>
      <c r="H1026" s="3"/>
      <c r="I1026" s="3"/>
      <c r="J1026" s="46"/>
      <c r="K1026" s="3"/>
      <c r="L1026" s="39"/>
      <c r="M1026" s="3"/>
      <c r="N1026" s="3"/>
      <c r="O1026" s="4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</row>
    <row r="1027" spans="1:35" ht="18.75" x14ac:dyDescent="0.25">
      <c r="A1027" s="28"/>
      <c r="B1027" s="41"/>
      <c r="C1027" s="3"/>
      <c r="D1027" s="3"/>
      <c r="E1027" s="3"/>
      <c r="F1027" s="3"/>
      <c r="G1027" s="3"/>
      <c r="H1027" s="3"/>
      <c r="I1027" s="3"/>
      <c r="J1027" s="46"/>
      <c r="K1027" s="3"/>
      <c r="L1027" s="39"/>
      <c r="M1027" s="3"/>
      <c r="N1027" s="3"/>
      <c r="O1027" s="4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</row>
    <row r="1028" spans="1:35" ht="18.75" x14ac:dyDescent="0.25">
      <c r="A1028" s="28"/>
      <c r="B1028" s="41"/>
      <c r="C1028" s="3"/>
      <c r="D1028" s="3"/>
      <c r="E1028" s="3"/>
      <c r="F1028" s="3"/>
      <c r="G1028" s="3"/>
      <c r="H1028" s="3"/>
      <c r="I1028" s="3"/>
      <c r="J1028" s="46"/>
      <c r="K1028" s="3"/>
      <c r="L1028" s="39"/>
      <c r="M1028" s="3"/>
      <c r="N1028" s="3"/>
      <c r="O1028" s="4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</row>
    <row r="1029" spans="1:35" ht="18.75" x14ac:dyDescent="0.25">
      <c r="A1029" s="28"/>
      <c r="B1029" s="41"/>
      <c r="C1029" s="3"/>
      <c r="D1029" s="3"/>
      <c r="E1029" s="3"/>
      <c r="F1029" s="3"/>
      <c r="G1029" s="3"/>
      <c r="H1029" s="3"/>
      <c r="I1029" s="3"/>
      <c r="J1029" s="46"/>
      <c r="K1029" s="3"/>
      <c r="L1029" s="39"/>
      <c r="M1029" s="3"/>
      <c r="N1029" s="3"/>
      <c r="O1029" s="4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</row>
    <row r="1030" spans="1:35" ht="18.75" x14ac:dyDescent="0.25">
      <c r="A1030" s="28"/>
      <c r="B1030" s="41"/>
      <c r="C1030" s="3"/>
      <c r="D1030" s="3"/>
      <c r="E1030" s="3"/>
      <c r="F1030" s="3"/>
      <c r="G1030" s="3"/>
      <c r="H1030" s="3"/>
      <c r="I1030" s="3"/>
      <c r="J1030" s="46"/>
      <c r="K1030" s="3"/>
      <c r="L1030" s="39"/>
      <c r="M1030" s="3"/>
      <c r="N1030" s="3"/>
      <c r="O1030" s="4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</row>
    <row r="1031" spans="1:35" ht="18.75" x14ac:dyDescent="0.25">
      <c r="A1031" s="28"/>
      <c r="B1031" s="41"/>
      <c r="C1031" s="3"/>
      <c r="D1031" s="3"/>
      <c r="E1031" s="3"/>
      <c r="F1031" s="3"/>
      <c r="G1031" s="3"/>
      <c r="H1031" s="3"/>
      <c r="I1031" s="3"/>
      <c r="J1031" s="46"/>
      <c r="K1031" s="3"/>
      <c r="L1031" s="39"/>
      <c r="M1031" s="3"/>
      <c r="N1031" s="3"/>
      <c r="O1031" s="4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</row>
    <row r="1032" spans="1:35" ht="18.75" x14ac:dyDescent="0.25">
      <c r="A1032" s="28"/>
      <c r="B1032" s="41"/>
      <c r="C1032" s="3"/>
      <c r="D1032" s="3"/>
      <c r="E1032" s="3"/>
      <c r="F1032" s="3"/>
      <c r="G1032" s="3"/>
      <c r="H1032" s="3"/>
      <c r="I1032" s="3"/>
      <c r="J1032" s="46"/>
      <c r="K1032" s="3"/>
      <c r="L1032" s="39"/>
      <c r="M1032" s="3"/>
      <c r="N1032" s="3"/>
      <c r="O1032" s="4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</row>
    <row r="1033" spans="1:35" ht="18.75" x14ac:dyDescent="0.25">
      <c r="A1033" s="28"/>
      <c r="B1033" s="41"/>
      <c r="C1033" s="3"/>
      <c r="D1033" s="3"/>
      <c r="E1033" s="3"/>
      <c r="F1033" s="3"/>
      <c r="G1033" s="3"/>
      <c r="H1033" s="3"/>
      <c r="I1033" s="3"/>
      <c r="J1033" s="46"/>
      <c r="K1033" s="3"/>
      <c r="L1033" s="39"/>
      <c r="M1033" s="3"/>
      <c r="N1033" s="3"/>
      <c r="O1033" s="4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</row>
    <row r="1034" spans="1:35" ht="18.75" x14ac:dyDescent="0.25">
      <c r="A1034" s="28"/>
      <c r="B1034" s="41"/>
      <c r="C1034" s="3"/>
      <c r="D1034" s="3"/>
      <c r="E1034" s="3"/>
      <c r="F1034" s="3"/>
      <c r="G1034" s="3"/>
      <c r="H1034" s="3"/>
      <c r="I1034" s="3"/>
      <c r="J1034" s="46"/>
      <c r="K1034" s="3"/>
      <c r="L1034" s="39"/>
      <c r="M1034" s="3"/>
      <c r="N1034" s="3"/>
      <c r="O1034" s="4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</row>
    <row r="1035" spans="1:35" ht="18.75" x14ac:dyDescent="0.25">
      <c r="A1035" s="28"/>
      <c r="B1035" s="41"/>
      <c r="C1035" s="3"/>
      <c r="D1035" s="3"/>
      <c r="E1035" s="3"/>
      <c r="F1035" s="3"/>
      <c r="G1035" s="3"/>
      <c r="H1035" s="3"/>
      <c r="I1035" s="3"/>
      <c r="J1035" s="46"/>
      <c r="K1035" s="3"/>
      <c r="L1035" s="39"/>
      <c r="M1035" s="3"/>
      <c r="N1035" s="3"/>
      <c r="O1035" s="4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</row>
    <row r="1036" spans="1:35" ht="18.75" x14ac:dyDescent="0.25">
      <c r="A1036" s="28"/>
      <c r="B1036" s="41"/>
      <c r="C1036" s="3"/>
      <c r="D1036" s="3"/>
      <c r="E1036" s="3"/>
      <c r="F1036" s="3"/>
      <c r="G1036" s="3"/>
      <c r="H1036" s="3"/>
      <c r="I1036" s="3"/>
      <c r="J1036" s="46"/>
      <c r="K1036" s="3"/>
      <c r="L1036" s="39"/>
      <c r="M1036" s="3"/>
      <c r="N1036" s="3"/>
      <c r="O1036" s="4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</row>
    <row r="1037" spans="1:35" ht="18.75" x14ac:dyDescent="0.25">
      <c r="A1037" s="28"/>
      <c r="B1037" s="41"/>
      <c r="C1037" s="3"/>
      <c r="D1037" s="3"/>
      <c r="E1037" s="3"/>
      <c r="F1037" s="3"/>
      <c r="G1037" s="3"/>
      <c r="H1037" s="3"/>
      <c r="I1037" s="3"/>
      <c r="J1037" s="46"/>
      <c r="K1037" s="3"/>
      <c r="L1037" s="39"/>
      <c r="M1037" s="3"/>
      <c r="N1037" s="3"/>
      <c r="O1037" s="4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</row>
    <row r="1038" spans="1:35" ht="18.75" x14ac:dyDescent="0.25">
      <c r="A1038" s="28"/>
      <c r="B1038" s="41"/>
      <c r="C1038" s="3"/>
      <c r="D1038" s="3"/>
      <c r="E1038" s="3"/>
      <c r="F1038" s="3"/>
      <c r="G1038" s="3"/>
      <c r="H1038" s="3"/>
      <c r="I1038" s="3"/>
      <c r="J1038" s="46"/>
      <c r="K1038" s="3"/>
      <c r="L1038" s="39"/>
      <c r="M1038" s="3"/>
      <c r="N1038" s="3"/>
      <c r="O1038" s="4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</row>
    <row r="1039" spans="1:35" ht="18.75" x14ac:dyDescent="0.25">
      <c r="A1039" s="28"/>
      <c r="B1039" s="41"/>
      <c r="C1039" s="3"/>
      <c r="D1039" s="3"/>
      <c r="E1039" s="3"/>
      <c r="F1039" s="3"/>
      <c r="G1039" s="3"/>
      <c r="H1039" s="3"/>
      <c r="I1039" s="3"/>
      <c r="J1039" s="46"/>
      <c r="K1039" s="3"/>
      <c r="L1039" s="39"/>
      <c r="M1039" s="3"/>
      <c r="N1039" s="3"/>
      <c r="O1039" s="4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</row>
    <row r="1040" spans="1:35" ht="18.75" x14ac:dyDescent="0.25">
      <c r="A1040" s="28"/>
      <c r="B1040" s="41"/>
      <c r="C1040" s="3"/>
      <c r="D1040" s="3"/>
      <c r="E1040" s="3"/>
      <c r="F1040" s="3"/>
      <c r="G1040" s="3"/>
      <c r="H1040" s="3"/>
      <c r="I1040" s="3"/>
      <c r="J1040" s="46"/>
      <c r="K1040" s="3"/>
      <c r="L1040" s="39"/>
      <c r="M1040" s="3"/>
      <c r="N1040" s="3"/>
      <c r="O1040" s="4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</row>
    <row r="1041" spans="1:35" ht="18.75" x14ac:dyDescent="0.25">
      <c r="A1041" s="28"/>
      <c r="B1041" s="41"/>
      <c r="C1041" s="3"/>
      <c r="D1041" s="3"/>
      <c r="E1041" s="3"/>
      <c r="F1041" s="3"/>
      <c r="G1041" s="3"/>
      <c r="H1041" s="3"/>
      <c r="I1041" s="3"/>
      <c r="J1041" s="46"/>
      <c r="K1041" s="3"/>
      <c r="L1041" s="39"/>
      <c r="M1041" s="3"/>
      <c r="N1041" s="3"/>
      <c r="O1041" s="4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</row>
    <row r="1042" spans="1:35" ht="18.75" x14ac:dyDescent="0.25">
      <c r="A1042" s="28"/>
      <c r="B1042" s="41"/>
      <c r="C1042" s="3"/>
      <c r="D1042" s="3"/>
      <c r="E1042" s="3"/>
      <c r="F1042" s="3"/>
      <c r="G1042" s="3"/>
      <c r="H1042" s="3"/>
      <c r="I1042" s="3"/>
      <c r="J1042" s="46"/>
      <c r="K1042" s="3"/>
      <c r="L1042" s="39"/>
      <c r="M1042" s="3"/>
      <c r="N1042" s="3"/>
      <c r="O1042" s="4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</row>
    <row r="1043" spans="1:35" ht="18.75" x14ac:dyDescent="0.25">
      <c r="A1043" s="28"/>
      <c r="B1043" s="41"/>
      <c r="C1043" s="3"/>
      <c r="D1043" s="3"/>
      <c r="E1043" s="3"/>
      <c r="F1043" s="3"/>
      <c r="G1043" s="3"/>
      <c r="H1043" s="3"/>
      <c r="I1043" s="3"/>
      <c r="J1043" s="46"/>
      <c r="K1043" s="3"/>
      <c r="L1043" s="39"/>
      <c r="M1043" s="3"/>
      <c r="N1043" s="3"/>
      <c r="O1043" s="4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</row>
    <row r="1044" spans="1:35" ht="18.75" x14ac:dyDescent="0.25">
      <c r="A1044" s="28"/>
      <c r="B1044" s="41"/>
      <c r="C1044" s="3"/>
      <c r="D1044" s="3"/>
      <c r="E1044" s="3"/>
      <c r="F1044" s="3"/>
      <c r="G1044" s="3"/>
      <c r="H1044" s="3"/>
      <c r="I1044" s="3"/>
      <c r="J1044" s="46"/>
      <c r="K1044" s="3"/>
      <c r="L1044" s="39"/>
      <c r="M1044" s="3"/>
      <c r="N1044" s="3"/>
      <c r="O1044" s="4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</row>
    <row r="1045" spans="1:35" ht="18.75" x14ac:dyDescent="0.25">
      <c r="A1045" s="28"/>
      <c r="B1045" s="41"/>
      <c r="C1045" s="3"/>
      <c r="D1045" s="3"/>
      <c r="E1045" s="3"/>
      <c r="F1045" s="3"/>
      <c r="G1045" s="3"/>
      <c r="H1045" s="3"/>
      <c r="I1045" s="3"/>
      <c r="J1045" s="46"/>
      <c r="K1045" s="3"/>
      <c r="L1045" s="39"/>
      <c r="M1045" s="3"/>
      <c r="N1045" s="3"/>
      <c r="O1045" s="4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</row>
    <row r="1046" spans="1:35" ht="18.75" x14ac:dyDescent="0.25">
      <c r="A1046" s="28"/>
      <c r="B1046" s="41"/>
      <c r="C1046" s="3"/>
      <c r="D1046" s="3"/>
      <c r="E1046" s="3"/>
      <c r="F1046" s="3"/>
      <c r="G1046" s="3"/>
      <c r="H1046" s="3"/>
      <c r="I1046" s="3"/>
      <c r="J1046" s="46"/>
      <c r="K1046" s="3"/>
      <c r="L1046" s="39"/>
      <c r="M1046" s="3"/>
      <c r="N1046" s="3"/>
      <c r="O1046" s="4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</row>
    <row r="1047" spans="1:35" ht="18.75" x14ac:dyDescent="0.25">
      <c r="A1047" s="28"/>
      <c r="B1047" s="41"/>
      <c r="C1047" s="3"/>
      <c r="D1047" s="3"/>
      <c r="E1047" s="3"/>
      <c r="F1047" s="3"/>
      <c r="G1047" s="3"/>
      <c r="H1047" s="3"/>
      <c r="I1047" s="3"/>
      <c r="J1047" s="46"/>
      <c r="K1047" s="3"/>
      <c r="L1047" s="39"/>
      <c r="M1047" s="3"/>
      <c r="N1047" s="3"/>
      <c r="O1047" s="4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</row>
    <row r="1048" spans="1:35" ht="18.75" x14ac:dyDescent="0.25">
      <c r="A1048" s="28"/>
      <c r="B1048" s="41"/>
      <c r="C1048" s="3"/>
      <c r="D1048" s="3"/>
      <c r="E1048" s="3"/>
      <c r="F1048" s="3"/>
      <c r="G1048" s="3"/>
      <c r="H1048" s="3"/>
      <c r="I1048" s="3"/>
      <c r="J1048" s="46"/>
      <c r="K1048" s="3"/>
      <c r="L1048" s="39"/>
      <c r="M1048" s="3"/>
      <c r="N1048" s="3"/>
      <c r="O1048" s="4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</row>
    <row r="1049" spans="1:35" ht="18.75" x14ac:dyDescent="0.25">
      <c r="A1049" s="28"/>
      <c r="B1049" s="41"/>
      <c r="C1049" s="3"/>
      <c r="D1049" s="3"/>
      <c r="E1049" s="3"/>
      <c r="F1049" s="3"/>
      <c r="G1049" s="3"/>
      <c r="H1049" s="3"/>
      <c r="I1049" s="3"/>
      <c r="J1049" s="46"/>
      <c r="K1049" s="3"/>
      <c r="L1049" s="39"/>
      <c r="M1049" s="3"/>
      <c r="N1049" s="3"/>
      <c r="O1049" s="4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</row>
    <row r="1050" spans="1:35" ht="18.75" x14ac:dyDescent="0.25">
      <c r="A1050" s="28"/>
      <c r="B1050" s="41"/>
      <c r="C1050" s="3"/>
      <c r="D1050" s="3"/>
      <c r="E1050" s="3"/>
      <c r="F1050" s="3"/>
      <c r="G1050" s="3"/>
      <c r="H1050" s="3"/>
      <c r="I1050" s="3"/>
      <c r="J1050" s="46"/>
      <c r="K1050" s="3"/>
      <c r="L1050" s="39"/>
      <c r="M1050" s="3"/>
      <c r="N1050" s="3"/>
      <c r="O1050" s="4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</row>
    <row r="1051" spans="1:35" ht="18.75" x14ac:dyDescent="0.25">
      <c r="A1051" s="28"/>
      <c r="B1051" s="41"/>
      <c r="C1051" s="3"/>
      <c r="D1051" s="3"/>
      <c r="E1051" s="3"/>
      <c r="F1051" s="3"/>
      <c r="G1051" s="3"/>
      <c r="H1051" s="3"/>
      <c r="I1051" s="3"/>
      <c r="J1051" s="46"/>
      <c r="K1051" s="3"/>
      <c r="L1051" s="39"/>
      <c r="M1051" s="3"/>
      <c r="N1051" s="3"/>
      <c r="O1051" s="4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</row>
    <row r="1052" spans="1:35" ht="18.75" x14ac:dyDescent="0.25">
      <c r="A1052" s="28"/>
      <c r="B1052" s="41"/>
      <c r="C1052" s="3"/>
      <c r="D1052" s="3"/>
      <c r="E1052" s="3"/>
      <c r="F1052" s="3"/>
      <c r="G1052" s="3"/>
      <c r="H1052" s="3"/>
      <c r="I1052" s="3"/>
      <c r="J1052" s="46"/>
      <c r="K1052" s="3"/>
      <c r="L1052" s="39"/>
      <c r="M1052" s="3"/>
      <c r="N1052" s="3"/>
      <c r="O1052" s="4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</row>
    <row r="1053" spans="1:35" ht="18.75" x14ac:dyDescent="0.25">
      <c r="A1053" s="28"/>
      <c r="B1053" s="41"/>
      <c r="C1053" s="3"/>
      <c r="D1053" s="3"/>
      <c r="E1053" s="3"/>
      <c r="F1053" s="3"/>
      <c r="G1053" s="3"/>
      <c r="H1053" s="3"/>
      <c r="I1053" s="3"/>
      <c r="J1053" s="46"/>
      <c r="K1053" s="3"/>
      <c r="L1053" s="39"/>
      <c r="M1053" s="3"/>
      <c r="N1053" s="3"/>
      <c r="O1053" s="4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</row>
    <row r="1054" spans="1:35" ht="18.75" x14ac:dyDescent="0.25">
      <c r="A1054" s="28"/>
      <c r="B1054" s="41"/>
      <c r="C1054" s="3"/>
      <c r="D1054" s="3"/>
      <c r="E1054" s="3"/>
      <c r="F1054" s="3"/>
      <c r="G1054" s="3"/>
      <c r="H1054" s="3"/>
      <c r="I1054" s="3"/>
      <c r="J1054" s="46"/>
      <c r="K1054" s="3"/>
      <c r="L1054" s="39"/>
      <c r="M1054" s="3"/>
      <c r="N1054" s="3"/>
      <c r="O1054" s="4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</row>
    <row r="1055" spans="1:35" ht="18.75" x14ac:dyDescent="0.25">
      <c r="A1055" s="28"/>
      <c r="B1055" s="41"/>
      <c r="C1055" s="3"/>
      <c r="D1055" s="3"/>
      <c r="E1055" s="3"/>
      <c r="F1055" s="3"/>
      <c r="G1055" s="3"/>
      <c r="H1055" s="3"/>
      <c r="I1055" s="3"/>
      <c r="J1055" s="46"/>
      <c r="K1055" s="3"/>
      <c r="L1055" s="39"/>
      <c r="M1055" s="3"/>
      <c r="N1055" s="3"/>
      <c r="O1055" s="4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</row>
    <row r="1056" spans="1:35" ht="18.75" x14ac:dyDescent="0.25">
      <c r="A1056" s="28"/>
      <c r="B1056" s="41"/>
      <c r="C1056" s="3"/>
      <c r="D1056" s="3"/>
      <c r="E1056" s="3"/>
      <c r="F1056" s="3"/>
      <c r="G1056" s="3"/>
      <c r="H1056" s="3"/>
      <c r="I1056" s="3"/>
      <c r="J1056" s="46"/>
      <c r="K1056" s="3"/>
      <c r="L1056" s="39"/>
      <c r="M1056" s="3"/>
      <c r="N1056" s="3"/>
      <c r="O1056" s="4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</row>
    <row r="1057" spans="1:35" ht="18.75" x14ac:dyDescent="0.25">
      <c r="A1057" s="28"/>
      <c r="B1057" s="41"/>
      <c r="C1057" s="3"/>
      <c r="D1057" s="3"/>
      <c r="E1057" s="3"/>
      <c r="F1057" s="3"/>
      <c r="G1057" s="3"/>
      <c r="H1057" s="3"/>
      <c r="I1057" s="3"/>
      <c r="J1057" s="46"/>
      <c r="K1057" s="3"/>
      <c r="L1057" s="39"/>
      <c r="M1057" s="3"/>
      <c r="N1057" s="3"/>
      <c r="O1057" s="4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</row>
    <row r="1058" spans="1:35" ht="18.75" x14ac:dyDescent="0.25">
      <c r="A1058" s="28"/>
      <c r="B1058" s="41"/>
      <c r="C1058" s="3"/>
      <c r="D1058" s="3"/>
      <c r="E1058" s="3"/>
      <c r="F1058" s="3"/>
      <c r="G1058" s="3"/>
      <c r="H1058" s="3"/>
      <c r="I1058" s="3"/>
      <c r="J1058" s="46"/>
      <c r="K1058" s="3"/>
      <c r="L1058" s="39"/>
      <c r="M1058" s="3"/>
      <c r="N1058" s="3"/>
      <c r="O1058" s="4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</row>
    <row r="1059" spans="1:35" ht="18.75" x14ac:dyDescent="0.25">
      <c r="A1059" s="28"/>
      <c r="B1059" s="41"/>
      <c r="C1059" s="3"/>
      <c r="D1059" s="3"/>
      <c r="E1059" s="3"/>
      <c r="F1059" s="3"/>
      <c r="G1059" s="3"/>
      <c r="H1059" s="3"/>
      <c r="I1059" s="3"/>
      <c r="J1059" s="46"/>
      <c r="K1059" s="3"/>
      <c r="L1059" s="39"/>
      <c r="M1059" s="3"/>
      <c r="N1059" s="3"/>
      <c r="O1059" s="4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</row>
    <row r="1060" spans="1:35" ht="18.75" x14ac:dyDescent="0.25">
      <c r="A1060" s="28"/>
      <c r="B1060" s="41"/>
      <c r="C1060" s="3"/>
      <c r="D1060" s="3"/>
      <c r="E1060" s="3"/>
      <c r="F1060" s="3"/>
      <c r="G1060" s="3"/>
      <c r="H1060" s="3"/>
      <c r="I1060" s="3"/>
      <c r="J1060" s="46"/>
      <c r="K1060" s="3"/>
      <c r="L1060" s="39"/>
      <c r="M1060" s="3"/>
      <c r="N1060" s="3"/>
      <c r="O1060" s="4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</row>
    <row r="1061" spans="1:35" ht="18.75" x14ac:dyDescent="0.25">
      <c r="A1061" s="28"/>
      <c r="B1061" s="41"/>
      <c r="C1061" s="3"/>
      <c r="D1061" s="3"/>
      <c r="E1061" s="3"/>
      <c r="F1061" s="3"/>
      <c r="G1061" s="3"/>
      <c r="H1061" s="3"/>
      <c r="I1061" s="3"/>
      <c r="J1061" s="46"/>
      <c r="K1061" s="3"/>
      <c r="L1061" s="39"/>
      <c r="M1061" s="3"/>
      <c r="N1061" s="3"/>
      <c r="O1061" s="4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</row>
    <row r="1062" spans="1:35" ht="18.75" x14ac:dyDescent="0.25">
      <c r="A1062" s="28"/>
      <c r="B1062" s="41"/>
      <c r="C1062" s="3"/>
      <c r="D1062" s="3"/>
      <c r="E1062" s="3"/>
      <c r="F1062" s="3"/>
      <c r="G1062" s="3"/>
      <c r="H1062" s="3"/>
      <c r="I1062" s="3"/>
      <c r="J1062" s="46"/>
      <c r="K1062" s="3"/>
      <c r="L1062" s="39"/>
      <c r="M1062" s="3"/>
      <c r="N1062" s="3"/>
      <c r="O1062" s="4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</row>
    <row r="1063" spans="1:35" ht="18.75" x14ac:dyDescent="0.25">
      <c r="A1063" s="28"/>
      <c r="B1063" s="41"/>
      <c r="C1063" s="3"/>
      <c r="D1063" s="3"/>
      <c r="E1063" s="3"/>
      <c r="F1063" s="3"/>
      <c r="G1063" s="3"/>
      <c r="H1063" s="3"/>
      <c r="I1063" s="3"/>
      <c r="J1063" s="46"/>
      <c r="K1063" s="3"/>
      <c r="L1063" s="39"/>
      <c r="M1063" s="3"/>
      <c r="N1063" s="3"/>
      <c r="O1063" s="4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</row>
    <row r="1064" spans="1:35" ht="18.75" x14ac:dyDescent="0.25">
      <c r="A1064" s="28"/>
      <c r="B1064" s="41"/>
      <c r="C1064" s="3"/>
      <c r="D1064" s="3"/>
      <c r="E1064" s="3"/>
      <c r="F1064" s="3"/>
      <c r="G1064" s="3"/>
      <c r="H1064" s="3"/>
      <c r="I1064" s="3"/>
      <c r="J1064" s="46"/>
      <c r="K1064" s="3"/>
      <c r="L1064" s="39"/>
      <c r="M1064" s="3"/>
      <c r="N1064" s="3"/>
      <c r="O1064" s="4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</row>
    <row r="1065" spans="1:35" ht="18.75" x14ac:dyDescent="0.25">
      <c r="A1065" s="28"/>
      <c r="B1065" s="41"/>
      <c r="C1065" s="3"/>
      <c r="D1065" s="3"/>
      <c r="E1065" s="3"/>
      <c r="F1065" s="3"/>
      <c r="G1065" s="3"/>
      <c r="H1065" s="3"/>
      <c r="I1065" s="3"/>
      <c r="J1065" s="46"/>
      <c r="K1065" s="3"/>
      <c r="L1065" s="39"/>
      <c r="M1065" s="3"/>
      <c r="N1065" s="3"/>
      <c r="O1065" s="4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</row>
    <row r="1066" spans="1:35" ht="18.75" x14ac:dyDescent="0.25">
      <c r="A1066" s="28"/>
      <c r="B1066" s="41"/>
      <c r="C1066" s="3"/>
      <c r="D1066" s="3"/>
      <c r="E1066" s="3"/>
      <c r="F1066" s="3"/>
      <c r="G1066" s="3"/>
      <c r="H1066" s="3"/>
      <c r="I1066" s="3"/>
      <c r="J1066" s="46"/>
      <c r="K1066" s="3"/>
      <c r="L1066" s="39"/>
      <c r="M1066" s="3"/>
      <c r="N1066" s="3"/>
      <c r="O1066" s="4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</row>
    <row r="1067" spans="1:35" ht="18.75" x14ac:dyDescent="0.25">
      <c r="A1067" s="28"/>
      <c r="B1067" s="41"/>
      <c r="C1067" s="3"/>
      <c r="D1067" s="3"/>
      <c r="E1067" s="3"/>
      <c r="F1067" s="3"/>
      <c r="G1067" s="3"/>
      <c r="H1067" s="3"/>
      <c r="I1067" s="3"/>
      <c r="J1067" s="46"/>
      <c r="K1067" s="3"/>
      <c r="L1067" s="39"/>
      <c r="M1067" s="3"/>
      <c r="N1067" s="3"/>
      <c r="O1067" s="4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</row>
    <row r="1068" spans="1:35" ht="18.75" x14ac:dyDescent="0.25">
      <c r="A1068" s="28"/>
      <c r="B1068" s="41"/>
      <c r="C1068" s="3"/>
      <c r="D1068" s="3"/>
      <c r="E1068" s="3"/>
      <c r="F1068" s="3"/>
      <c r="G1068" s="3"/>
      <c r="H1068" s="3"/>
      <c r="I1068" s="3"/>
      <c r="J1068" s="46"/>
      <c r="K1068" s="3"/>
      <c r="L1068" s="39"/>
      <c r="M1068" s="3"/>
      <c r="N1068" s="3"/>
      <c r="O1068" s="4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</row>
    <row r="1069" spans="1:35" ht="18.75" x14ac:dyDescent="0.25">
      <c r="A1069" s="28"/>
      <c r="B1069" s="41"/>
      <c r="C1069" s="3"/>
      <c r="D1069" s="3"/>
      <c r="E1069" s="3"/>
      <c r="F1069" s="3"/>
      <c r="G1069" s="3"/>
      <c r="H1069" s="3"/>
      <c r="I1069" s="3"/>
      <c r="J1069" s="46"/>
      <c r="K1069" s="3"/>
      <c r="L1069" s="39"/>
      <c r="M1069" s="3"/>
      <c r="N1069" s="3"/>
      <c r="O1069" s="4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</row>
    <row r="1070" spans="1:35" ht="18.75" x14ac:dyDescent="0.25">
      <c r="A1070" s="28"/>
      <c r="B1070" s="41"/>
      <c r="C1070" s="3"/>
      <c r="D1070" s="3"/>
      <c r="E1070" s="3"/>
      <c r="F1070" s="3"/>
      <c r="G1070" s="3"/>
      <c r="H1070" s="3"/>
      <c r="I1070" s="3"/>
      <c r="J1070" s="46"/>
      <c r="K1070" s="3"/>
      <c r="L1070" s="39"/>
      <c r="M1070" s="3"/>
      <c r="N1070" s="3"/>
      <c r="O1070" s="4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</row>
    <row r="1071" spans="1:35" ht="18.75" x14ac:dyDescent="0.25">
      <c r="A1071" s="28"/>
      <c r="B1071" s="41"/>
      <c r="C1071" s="3"/>
      <c r="D1071" s="3"/>
      <c r="E1071" s="3"/>
      <c r="F1071" s="3"/>
      <c r="G1071" s="3"/>
      <c r="H1071" s="3"/>
      <c r="I1071" s="3"/>
      <c r="J1071" s="46"/>
      <c r="K1071" s="3"/>
      <c r="L1071" s="39"/>
      <c r="M1071" s="3"/>
      <c r="N1071" s="3"/>
      <c r="O1071" s="4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</row>
    <row r="1072" spans="1:35" ht="18.75" x14ac:dyDescent="0.25">
      <c r="A1072" s="28"/>
      <c r="B1072" s="41"/>
      <c r="C1072" s="3"/>
      <c r="D1072" s="3"/>
      <c r="E1072" s="3"/>
      <c r="F1072" s="3"/>
      <c r="G1072" s="3"/>
      <c r="H1072" s="3"/>
      <c r="I1072" s="3"/>
      <c r="J1072" s="46"/>
      <c r="K1072" s="3"/>
      <c r="L1072" s="39"/>
      <c r="M1072" s="3"/>
      <c r="N1072" s="3"/>
      <c r="O1072" s="4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</row>
    <row r="1073" spans="1:35" ht="18.75" x14ac:dyDescent="0.25">
      <c r="A1073" s="28"/>
      <c r="B1073" s="41"/>
      <c r="C1073" s="3"/>
      <c r="D1073" s="3"/>
      <c r="E1073" s="3"/>
      <c r="F1073" s="3"/>
      <c r="G1073" s="3"/>
      <c r="H1073" s="3"/>
      <c r="I1073" s="3"/>
      <c r="J1073" s="46"/>
      <c r="K1073" s="3"/>
      <c r="L1073" s="39"/>
      <c r="M1073" s="3"/>
      <c r="N1073" s="3"/>
      <c r="O1073" s="4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</row>
    <row r="1074" spans="1:35" ht="18.75" x14ac:dyDescent="0.25">
      <c r="A1074" s="28"/>
      <c r="B1074" s="41"/>
      <c r="C1074" s="3"/>
      <c r="D1074" s="3"/>
      <c r="E1074" s="3"/>
      <c r="F1074" s="3"/>
      <c r="G1074" s="3"/>
      <c r="H1074" s="3"/>
      <c r="I1074" s="3"/>
      <c r="J1074" s="46"/>
      <c r="K1074" s="3"/>
      <c r="L1074" s="39"/>
      <c r="M1074" s="3"/>
      <c r="N1074" s="3"/>
      <c r="O1074" s="4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</row>
    <row r="1075" spans="1:35" ht="18.75" x14ac:dyDescent="0.25">
      <c r="A1075" s="28"/>
      <c r="B1075" s="41"/>
      <c r="C1075" s="3"/>
      <c r="D1075" s="3"/>
      <c r="E1075" s="3"/>
      <c r="F1075" s="3"/>
      <c r="G1075" s="3"/>
      <c r="H1075" s="3"/>
      <c r="I1075" s="3"/>
      <c r="J1075" s="46"/>
      <c r="K1075" s="3"/>
      <c r="L1075" s="39"/>
      <c r="M1075" s="3"/>
      <c r="N1075" s="3"/>
      <c r="O1075" s="4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</row>
    <row r="1076" spans="1:35" ht="18.75" x14ac:dyDescent="0.25">
      <c r="A1076" s="28"/>
      <c r="B1076" s="41"/>
      <c r="C1076" s="3"/>
      <c r="D1076" s="3"/>
      <c r="E1076" s="3"/>
      <c r="F1076" s="3"/>
      <c r="G1076" s="3"/>
      <c r="H1076" s="3"/>
      <c r="I1076" s="3"/>
      <c r="J1076" s="46"/>
      <c r="K1076" s="3"/>
      <c r="L1076" s="39"/>
      <c r="M1076" s="3"/>
      <c r="N1076" s="3"/>
      <c r="O1076" s="4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</row>
    <row r="1077" spans="1:35" ht="18.75" x14ac:dyDescent="0.25">
      <c r="A1077" s="28"/>
      <c r="B1077" s="41"/>
      <c r="C1077" s="3"/>
      <c r="D1077" s="3"/>
      <c r="E1077" s="3"/>
      <c r="F1077" s="3"/>
      <c r="G1077" s="3"/>
      <c r="H1077" s="3"/>
      <c r="I1077" s="3"/>
      <c r="J1077" s="46"/>
      <c r="K1077" s="3"/>
      <c r="L1077" s="39"/>
      <c r="M1077" s="3"/>
      <c r="N1077" s="3"/>
      <c r="O1077" s="4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</row>
    <row r="1078" spans="1:35" ht="18.75" x14ac:dyDescent="0.25">
      <c r="A1078" s="28"/>
      <c r="B1078" s="41"/>
      <c r="C1078" s="3"/>
      <c r="D1078" s="3"/>
      <c r="E1078" s="3"/>
      <c r="F1078" s="3"/>
      <c r="G1078" s="3"/>
      <c r="H1078" s="3"/>
      <c r="I1078" s="3"/>
      <c r="J1078" s="46"/>
      <c r="K1078" s="3"/>
      <c r="L1078" s="39"/>
      <c r="M1078" s="3"/>
      <c r="N1078" s="3"/>
      <c r="O1078" s="4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</row>
    <row r="1079" spans="1:35" ht="18.75" x14ac:dyDescent="0.25">
      <c r="A1079" s="28"/>
      <c r="B1079" s="41"/>
      <c r="C1079" s="3"/>
      <c r="D1079" s="3"/>
      <c r="E1079" s="3"/>
      <c r="F1079" s="3"/>
      <c r="G1079" s="3"/>
      <c r="H1079" s="3"/>
      <c r="I1079" s="3"/>
      <c r="J1079" s="46"/>
      <c r="K1079" s="3"/>
      <c r="L1079" s="39"/>
      <c r="M1079" s="3"/>
      <c r="N1079" s="3"/>
      <c r="O1079" s="4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</row>
    <row r="1080" spans="1:35" ht="18.75" x14ac:dyDescent="0.25">
      <c r="A1080" s="28"/>
      <c r="B1080" s="41"/>
      <c r="C1080" s="3"/>
      <c r="D1080" s="3"/>
      <c r="E1080" s="3"/>
      <c r="F1080" s="3"/>
      <c r="G1080" s="3"/>
      <c r="H1080" s="3"/>
      <c r="I1080" s="3"/>
      <c r="J1080" s="46"/>
      <c r="K1080" s="3"/>
      <c r="L1080" s="39"/>
      <c r="M1080" s="3"/>
      <c r="N1080" s="3"/>
      <c r="O1080" s="4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</row>
    <row r="1081" spans="1:35" ht="18.75" x14ac:dyDescent="0.25">
      <c r="A1081" s="28"/>
      <c r="B1081" s="41"/>
      <c r="C1081" s="3"/>
      <c r="D1081" s="3"/>
      <c r="E1081" s="3"/>
      <c r="F1081" s="3"/>
      <c r="G1081" s="3"/>
      <c r="H1081" s="3"/>
      <c r="I1081" s="3"/>
      <c r="J1081" s="46"/>
      <c r="K1081" s="3"/>
      <c r="L1081" s="39"/>
      <c r="M1081" s="3"/>
      <c r="N1081" s="3"/>
      <c r="O1081" s="4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</row>
    <row r="1082" spans="1:35" ht="18.75" x14ac:dyDescent="0.25">
      <c r="A1082" s="28"/>
      <c r="B1082" s="41"/>
      <c r="C1082" s="3"/>
      <c r="D1082" s="3"/>
      <c r="E1082" s="3"/>
      <c r="F1082" s="3"/>
      <c r="G1082" s="3"/>
      <c r="H1082" s="3"/>
      <c r="I1082" s="3"/>
      <c r="J1082" s="46"/>
      <c r="K1082" s="3"/>
      <c r="L1082" s="39"/>
      <c r="M1082" s="3"/>
      <c r="N1082" s="3"/>
      <c r="O1082" s="4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</row>
    <row r="1083" spans="1:35" ht="18.75" x14ac:dyDescent="0.25">
      <c r="A1083" s="28"/>
      <c r="B1083" s="41"/>
      <c r="C1083" s="3"/>
      <c r="D1083" s="3"/>
      <c r="E1083" s="3"/>
      <c r="F1083" s="3"/>
      <c r="G1083" s="3"/>
      <c r="H1083" s="3"/>
      <c r="I1083" s="3"/>
      <c r="J1083" s="46"/>
      <c r="K1083" s="3"/>
      <c r="L1083" s="39"/>
      <c r="M1083" s="3"/>
      <c r="N1083" s="3"/>
      <c r="O1083" s="4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</row>
    <row r="1084" spans="1:35" ht="18.75" x14ac:dyDescent="0.25">
      <c r="A1084" s="28"/>
      <c r="B1084" s="41"/>
      <c r="C1084" s="3"/>
      <c r="D1084" s="3"/>
      <c r="E1084" s="3"/>
      <c r="F1084" s="3"/>
      <c r="G1084" s="3"/>
      <c r="H1084" s="3"/>
      <c r="I1084" s="3"/>
      <c r="J1084" s="46"/>
      <c r="K1084" s="3"/>
      <c r="L1084" s="39"/>
      <c r="M1084" s="3"/>
      <c r="N1084" s="3"/>
      <c r="O1084" s="4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</row>
    <row r="1085" spans="1:35" ht="18.75" x14ac:dyDescent="0.25">
      <c r="A1085" s="28"/>
      <c r="B1085" s="41"/>
      <c r="C1085" s="3"/>
      <c r="D1085" s="3"/>
      <c r="E1085" s="3"/>
      <c r="F1085" s="3"/>
      <c r="G1085" s="3"/>
      <c r="H1085" s="3"/>
      <c r="I1085" s="3"/>
      <c r="J1085" s="46"/>
      <c r="K1085" s="3"/>
      <c r="L1085" s="39"/>
      <c r="M1085" s="3"/>
      <c r="N1085" s="3"/>
      <c r="O1085" s="4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</row>
    <row r="1086" spans="1:35" ht="18.75" x14ac:dyDescent="0.25">
      <c r="A1086" s="28"/>
      <c r="B1086" s="41"/>
      <c r="C1086" s="3"/>
      <c r="D1086" s="3"/>
      <c r="E1086" s="3"/>
      <c r="F1086" s="3"/>
      <c r="G1086" s="3"/>
      <c r="H1086" s="3"/>
      <c r="I1086" s="3"/>
      <c r="J1086" s="46"/>
      <c r="K1086" s="3"/>
      <c r="L1086" s="39"/>
      <c r="M1086" s="3"/>
      <c r="N1086" s="3"/>
      <c r="O1086" s="4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</row>
    <row r="1087" spans="1:35" ht="18.75" x14ac:dyDescent="0.25">
      <c r="A1087" s="28"/>
      <c r="B1087" s="41"/>
      <c r="C1087" s="3"/>
      <c r="D1087" s="3"/>
      <c r="E1087" s="3"/>
      <c r="F1087" s="3"/>
      <c r="G1087" s="3"/>
      <c r="H1087" s="3"/>
      <c r="I1087" s="3"/>
      <c r="J1087" s="46"/>
      <c r="K1087" s="3"/>
      <c r="L1087" s="39"/>
      <c r="M1087" s="3"/>
      <c r="N1087" s="3"/>
      <c r="O1087" s="4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</row>
    <row r="1088" spans="1:35" ht="18.75" x14ac:dyDescent="0.25">
      <c r="A1088" s="28"/>
      <c r="B1088" s="41"/>
      <c r="C1088" s="3"/>
      <c r="D1088" s="3"/>
      <c r="E1088" s="3"/>
      <c r="F1088" s="3"/>
      <c r="G1088" s="3"/>
      <c r="H1088" s="3"/>
      <c r="I1088" s="3"/>
      <c r="J1088" s="46"/>
      <c r="K1088" s="3"/>
      <c r="L1088" s="39"/>
      <c r="M1088" s="3"/>
      <c r="N1088" s="3"/>
      <c r="O1088" s="4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</row>
    <row r="1089" spans="1:35" ht="18.75" x14ac:dyDescent="0.25">
      <c r="A1089" s="28"/>
      <c r="B1089" s="41"/>
      <c r="C1089" s="3"/>
      <c r="D1089" s="3"/>
      <c r="E1089" s="3"/>
      <c r="F1089" s="3"/>
      <c r="G1089" s="3"/>
      <c r="H1089" s="3"/>
      <c r="I1089" s="3"/>
      <c r="J1089" s="46"/>
      <c r="K1089" s="3"/>
      <c r="L1089" s="39"/>
      <c r="M1089" s="3"/>
      <c r="N1089" s="3"/>
      <c r="O1089" s="4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</row>
    <row r="1090" spans="1:35" ht="18.75" x14ac:dyDescent="0.25">
      <c r="A1090" s="28"/>
      <c r="B1090" s="41"/>
      <c r="C1090" s="3"/>
      <c r="D1090" s="3"/>
      <c r="E1090" s="3"/>
      <c r="F1090" s="3"/>
      <c r="G1090" s="3"/>
      <c r="H1090" s="3"/>
      <c r="I1090" s="3"/>
      <c r="J1090" s="46"/>
      <c r="K1090" s="3"/>
      <c r="L1090" s="39"/>
      <c r="M1090" s="3"/>
      <c r="N1090" s="3"/>
      <c r="O1090" s="4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</row>
    <row r="1091" spans="1:35" ht="18.75" x14ac:dyDescent="0.25">
      <c r="A1091" s="28"/>
      <c r="B1091" s="41"/>
      <c r="C1091" s="3"/>
      <c r="D1091" s="3"/>
      <c r="E1091" s="3"/>
      <c r="F1091" s="3"/>
      <c r="G1091" s="3"/>
      <c r="H1091" s="3"/>
      <c r="I1091" s="3"/>
      <c r="J1091" s="46"/>
      <c r="K1091" s="3"/>
      <c r="L1091" s="39"/>
      <c r="M1091" s="3"/>
      <c r="N1091" s="3"/>
      <c r="O1091" s="4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</row>
    <row r="1092" spans="1:35" ht="18.75" x14ac:dyDescent="0.25">
      <c r="A1092" s="28"/>
      <c r="B1092" s="41"/>
      <c r="C1092" s="3"/>
      <c r="D1092" s="3"/>
      <c r="E1092" s="3"/>
      <c r="F1092" s="3"/>
      <c r="G1092" s="3"/>
      <c r="H1092" s="3"/>
      <c r="I1092" s="3"/>
      <c r="J1092" s="46"/>
      <c r="K1092" s="3"/>
      <c r="L1092" s="39"/>
      <c r="M1092" s="3"/>
      <c r="N1092" s="3"/>
      <c r="O1092" s="4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</row>
    <row r="1093" spans="1:35" ht="18.75" x14ac:dyDescent="0.25">
      <c r="A1093" s="28"/>
      <c r="B1093" s="41"/>
      <c r="C1093" s="3"/>
      <c r="D1093" s="3"/>
      <c r="E1093" s="3"/>
      <c r="F1093" s="3"/>
      <c r="G1093" s="3"/>
      <c r="H1093" s="3"/>
      <c r="I1093" s="3"/>
      <c r="J1093" s="46"/>
      <c r="K1093" s="3"/>
      <c r="L1093" s="39"/>
      <c r="M1093" s="3"/>
      <c r="N1093" s="3"/>
      <c r="O1093" s="4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</row>
    <row r="1094" spans="1:35" ht="18.75" x14ac:dyDescent="0.25">
      <c r="A1094" s="28"/>
      <c r="B1094" s="41"/>
      <c r="C1094" s="3"/>
      <c r="D1094" s="3"/>
      <c r="E1094" s="3"/>
      <c r="F1094" s="3"/>
      <c r="G1094" s="3"/>
      <c r="H1094" s="3"/>
      <c r="I1094" s="3"/>
      <c r="J1094" s="46"/>
      <c r="K1094" s="3"/>
      <c r="L1094" s="39"/>
      <c r="M1094" s="3"/>
      <c r="N1094" s="3"/>
      <c r="O1094" s="4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</row>
    <row r="1095" spans="1:35" ht="18.75" x14ac:dyDescent="0.25">
      <c r="A1095" s="28"/>
      <c r="B1095" s="41"/>
      <c r="C1095" s="3"/>
      <c r="D1095" s="3"/>
      <c r="E1095" s="3"/>
      <c r="F1095" s="3"/>
      <c r="G1095" s="3"/>
      <c r="H1095" s="3"/>
      <c r="I1095" s="3"/>
      <c r="J1095" s="46"/>
      <c r="K1095" s="3"/>
      <c r="L1095" s="39"/>
      <c r="M1095" s="3"/>
      <c r="N1095" s="3"/>
      <c r="O1095" s="4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</row>
    <row r="1096" spans="1:35" ht="18.75" x14ac:dyDescent="0.25">
      <c r="A1096" s="28"/>
      <c r="B1096" s="41"/>
      <c r="C1096" s="3"/>
      <c r="D1096" s="3"/>
      <c r="E1096" s="3"/>
      <c r="F1096" s="3"/>
      <c r="G1096" s="3"/>
      <c r="H1096" s="3"/>
      <c r="I1096" s="3"/>
      <c r="J1096" s="46"/>
      <c r="K1096" s="3"/>
      <c r="L1096" s="39"/>
      <c r="M1096" s="3"/>
      <c r="N1096" s="3"/>
      <c r="O1096" s="4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</row>
    <row r="1097" spans="1:35" ht="18.75" x14ac:dyDescent="0.25">
      <c r="A1097" s="28"/>
      <c r="B1097" s="41"/>
      <c r="C1097" s="3"/>
      <c r="D1097" s="3"/>
      <c r="E1097" s="3"/>
      <c r="F1097" s="3"/>
      <c r="G1097" s="3"/>
      <c r="H1097" s="3"/>
      <c r="I1097" s="3"/>
      <c r="J1097" s="46"/>
      <c r="K1097" s="3"/>
      <c r="L1097" s="39"/>
      <c r="M1097" s="3"/>
      <c r="N1097" s="3"/>
      <c r="O1097" s="4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</row>
    <row r="1098" spans="1:35" ht="18.75" x14ac:dyDescent="0.25">
      <c r="A1098" s="28"/>
      <c r="B1098" s="41"/>
      <c r="C1098" s="3"/>
      <c r="D1098" s="3"/>
      <c r="E1098" s="3"/>
      <c r="F1098" s="3"/>
      <c r="G1098" s="3"/>
      <c r="H1098" s="3"/>
      <c r="I1098" s="3"/>
      <c r="J1098" s="46"/>
      <c r="K1098" s="3"/>
      <c r="L1098" s="39"/>
      <c r="M1098" s="3"/>
      <c r="N1098" s="3"/>
      <c r="O1098" s="4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</row>
    <row r="1099" spans="1:35" ht="18.75" x14ac:dyDescent="0.25">
      <c r="A1099" s="28"/>
      <c r="B1099" s="41"/>
      <c r="C1099" s="3"/>
      <c r="D1099" s="3"/>
      <c r="E1099" s="3"/>
      <c r="F1099" s="3"/>
      <c r="G1099" s="3"/>
      <c r="H1099" s="3"/>
      <c r="I1099" s="3"/>
      <c r="J1099" s="46"/>
      <c r="K1099" s="3"/>
      <c r="L1099" s="39"/>
      <c r="M1099" s="3"/>
      <c r="N1099" s="3"/>
      <c r="O1099" s="4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</row>
    <row r="1100" spans="1:35" ht="18.75" x14ac:dyDescent="0.25">
      <c r="A1100" s="28"/>
      <c r="B1100" s="41"/>
      <c r="C1100" s="3"/>
      <c r="D1100" s="3"/>
      <c r="E1100" s="3"/>
      <c r="F1100" s="3"/>
      <c r="G1100" s="3"/>
      <c r="H1100" s="3"/>
      <c r="I1100" s="3"/>
      <c r="J1100" s="46"/>
      <c r="K1100" s="3"/>
      <c r="L1100" s="39"/>
      <c r="M1100" s="3"/>
      <c r="N1100" s="3"/>
      <c r="O1100" s="4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</row>
    <row r="1101" spans="1:35" ht="18.75" x14ac:dyDescent="0.25">
      <c r="A1101" s="28"/>
      <c r="B1101" s="41"/>
      <c r="C1101" s="3"/>
      <c r="D1101" s="3"/>
      <c r="E1101" s="3"/>
      <c r="F1101" s="3"/>
      <c r="G1101" s="3"/>
      <c r="H1101" s="3"/>
      <c r="I1101" s="3"/>
      <c r="J1101" s="46"/>
      <c r="K1101" s="3"/>
      <c r="L1101" s="39"/>
      <c r="M1101" s="3"/>
      <c r="N1101" s="3"/>
      <c r="O1101" s="4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</row>
    <row r="1102" spans="1:35" ht="18.75" x14ac:dyDescent="0.25">
      <c r="A1102" s="28"/>
      <c r="B1102" s="41"/>
      <c r="C1102" s="3"/>
      <c r="D1102" s="3"/>
      <c r="E1102" s="3"/>
      <c r="F1102" s="3"/>
      <c r="G1102" s="3"/>
      <c r="H1102" s="3"/>
      <c r="I1102" s="3"/>
      <c r="J1102" s="46"/>
      <c r="K1102" s="3"/>
      <c r="L1102" s="39"/>
      <c r="M1102" s="3"/>
      <c r="N1102" s="3"/>
      <c r="O1102" s="4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</row>
    <row r="1103" spans="1:35" ht="18.75" x14ac:dyDescent="0.25">
      <c r="A1103" s="28"/>
      <c r="B1103" s="41"/>
      <c r="C1103" s="3"/>
      <c r="D1103" s="3"/>
      <c r="E1103" s="3"/>
      <c r="F1103" s="3"/>
      <c r="G1103" s="3"/>
      <c r="H1103" s="3"/>
      <c r="I1103" s="3"/>
      <c r="J1103" s="46"/>
      <c r="K1103" s="3"/>
      <c r="L1103" s="39"/>
      <c r="M1103" s="3"/>
      <c r="N1103" s="3"/>
      <c r="O1103" s="4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</row>
    <row r="1104" spans="1:35" ht="18.75" x14ac:dyDescent="0.25">
      <c r="A1104" s="28"/>
      <c r="B1104" s="41"/>
      <c r="C1104" s="3"/>
      <c r="D1104" s="3"/>
      <c r="E1104" s="3"/>
      <c r="F1104" s="3"/>
      <c r="G1104" s="3"/>
      <c r="H1104" s="3"/>
      <c r="I1104" s="3"/>
      <c r="J1104" s="46"/>
      <c r="K1104" s="3"/>
      <c r="L1104" s="39"/>
      <c r="M1104" s="3"/>
      <c r="N1104" s="3"/>
      <c r="O1104" s="4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</row>
    <row r="1105" spans="1:35" ht="18.75" x14ac:dyDescent="0.25">
      <c r="A1105" s="28"/>
      <c r="B1105" s="41"/>
      <c r="C1105" s="3"/>
      <c r="D1105" s="3"/>
      <c r="E1105" s="3"/>
      <c r="F1105" s="3"/>
      <c r="G1105" s="3"/>
      <c r="H1105" s="3"/>
      <c r="I1105" s="3"/>
      <c r="J1105" s="46"/>
      <c r="K1105" s="3"/>
      <c r="L1105" s="39"/>
      <c r="M1105" s="3"/>
      <c r="N1105" s="3"/>
      <c r="O1105" s="4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</row>
    <row r="1106" spans="1:35" ht="18.75" x14ac:dyDescent="0.25">
      <c r="A1106" s="28"/>
      <c r="B1106" s="41"/>
      <c r="C1106" s="3"/>
      <c r="D1106" s="3"/>
      <c r="E1106" s="3"/>
      <c r="F1106" s="3"/>
      <c r="G1106" s="3"/>
      <c r="H1106" s="3"/>
      <c r="I1106" s="3"/>
      <c r="J1106" s="46"/>
      <c r="K1106" s="3"/>
      <c r="L1106" s="39"/>
      <c r="M1106" s="3"/>
      <c r="N1106" s="3"/>
      <c r="O1106" s="4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</row>
    <row r="1107" spans="1:35" ht="18.75" x14ac:dyDescent="0.25">
      <c r="A1107" s="28"/>
      <c r="B1107" s="41"/>
      <c r="C1107" s="3"/>
      <c r="D1107" s="3"/>
      <c r="E1107" s="3"/>
      <c r="F1107" s="3"/>
      <c r="G1107" s="3"/>
      <c r="H1107" s="3"/>
      <c r="I1107" s="3"/>
      <c r="J1107" s="46"/>
      <c r="K1107" s="3"/>
      <c r="L1107" s="39"/>
      <c r="M1107" s="3"/>
      <c r="N1107" s="3"/>
      <c r="O1107" s="4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</row>
    <row r="1108" spans="1:35" ht="18.75" x14ac:dyDescent="0.25">
      <c r="A1108" s="28"/>
      <c r="B1108" s="41"/>
      <c r="C1108" s="3"/>
      <c r="D1108" s="3"/>
      <c r="E1108" s="3"/>
      <c r="F1108" s="3"/>
      <c r="G1108" s="3"/>
      <c r="H1108" s="3"/>
      <c r="I1108" s="3"/>
      <c r="J1108" s="46"/>
      <c r="K1108" s="3"/>
      <c r="L1108" s="39"/>
      <c r="M1108" s="3"/>
      <c r="N1108" s="3"/>
      <c r="O1108" s="4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</row>
    <row r="1109" spans="1:35" ht="18.75" x14ac:dyDescent="0.25">
      <c r="A1109" s="28"/>
      <c r="B1109" s="41"/>
      <c r="C1109" s="3"/>
      <c r="D1109" s="3"/>
      <c r="E1109" s="3"/>
      <c r="F1109" s="3"/>
      <c r="G1109" s="3"/>
      <c r="H1109" s="3"/>
      <c r="I1109" s="3"/>
      <c r="J1109" s="46"/>
      <c r="K1109" s="3"/>
      <c r="L1109" s="39"/>
      <c r="M1109" s="3"/>
      <c r="N1109" s="3"/>
      <c r="O1109" s="4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</row>
    <row r="1110" spans="1:35" ht="18.75" x14ac:dyDescent="0.25">
      <c r="A1110" s="28"/>
      <c r="B1110" s="41"/>
      <c r="C1110" s="3"/>
      <c r="D1110" s="3"/>
      <c r="E1110" s="3"/>
      <c r="F1110" s="3"/>
      <c r="G1110" s="3"/>
      <c r="H1110" s="3"/>
      <c r="I1110" s="3"/>
      <c r="J1110" s="46"/>
      <c r="K1110" s="3"/>
      <c r="L1110" s="39"/>
      <c r="M1110" s="3"/>
      <c r="N1110" s="3"/>
      <c r="O1110" s="4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</row>
    <row r="1111" spans="1:35" ht="18.75" x14ac:dyDescent="0.25">
      <c r="A1111" s="28"/>
      <c r="B1111" s="41"/>
      <c r="C1111" s="3"/>
      <c r="D1111" s="3"/>
      <c r="E1111" s="3"/>
      <c r="F1111" s="3"/>
      <c r="G1111" s="3"/>
      <c r="H1111" s="3"/>
      <c r="I1111" s="3"/>
      <c r="J1111" s="46"/>
      <c r="K1111" s="3"/>
      <c r="L1111" s="39"/>
      <c r="M1111" s="3"/>
      <c r="N1111" s="3"/>
      <c r="O1111" s="4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</row>
    <row r="1112" spans="1:35" ht="18.75" x14ac:dyDescent="0.25">
      <c r="A1112" s="28"/>
      <c r="B1112" s="41"/>
      <c r="C1112" s="3"/>
      <c r="D1112" s="3"/>
      <c r="E1112" s="3"/>
      <c r="F1112" s="3"/>
      <c r="G1112" s="3"/>
      <c r="H1112" s="3"/>
      <c r="I1112" s="3"/>
      <c r="J1112" s="46"/>
      <c r="K1112" s="3"/>
      <c r="L1112" s="39"/>
      <c r="M1112" s="3"/>
      <c r="N1112" s="3"/>
      <c r="O1112" s="4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</row>
    <row r="1113" spans="1:35" ht="18.75" x14ac:dyDescent="0.25">
      <c r="A1113" s="28"/>
      <c r="B1113" s="41"/>
      <c r="C1113" s="3"/>
      <c r="D1113" s="3"/>
      <c r="E1113" s="3"/>
      <c r="F1113" s="3"/>
      <c r="G1113" s="3"/>
      <c r="H1113" s="3"/>
      <c r="I1113" s="3"/>
      <c r="J1113" s="46"/>
      <c r="K1113" s="3"/>
      <c r="L1113" s="39"/>
      <c r="M1113" s="3"/>
      <c r="N1113" s="3"/>
      <c r="O1113" s="4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</row>
    <row r="1114" spans="1:35" ht="18.75" x14ac:dyDescent="0.25">
      <c r="A1114" s="28"/>
      <c r="B1114" s="41"/>
      <c r="C1114" s="3"/>
      <c r="D1114" s="3"/>
      <c r="E1114" s="3"/>
      <c r="F1114" s="3"/>
      <c r="G1114" s="3"/>
      <c r="H1114" s="3"/>
      <c r="I1114" s="3"/>
      <c r="J1114" s="46"/>
      <c r="K1114" s="3"/>
      <c r="L1114" s="39"/>
      <c r="M1114" s="3"/>
      <c r="N1114" s="3"/>
      <c r="O1114" s="4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</row>
    <row r="1115" spans="1:35" ht="18.75" x14ac:dyDescent="0.25">
      <c r="A1115" s="28"/>
      <c r="B1115" s="41"/>
      <c r="C1115" s="3"/>
      <c r="D1115" s="3"/>
      <c r="E1115" s="3"/>
      <c r="F1115" s="3"/>
      <c r="G1115" s="3"/>
      <c r="H1115" s="3"/>
      <c r="I1115" s="3"/>
      <c r="J1115" s="46"/>
      <c r="K1115" s="3"/>
      <c r="L1115" s="39"/>
      <c r="M1115" s="3"/>
      <c r="N1115" s="3"/>
      <c r="O1115" s="4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</row>
    <row r="1116" spans="1:35" ht="18.75" x14ac:dyDescent="0.25">
      <c r="A1116" s="28"/>
      <c r="B1116" s="41"/>
      <c r="C1116" s="3"/>
      <c r="D1116" s="3"/>
      <c r="E1116" s="3"/>
      <c r="F1116" s="3"/>
      <c r="G1116" s="3"/>
      <c r="H1116" s="3"/>
      <c r="I1116" s="3"/>
      <c r="J1116" s="46"/>
      <c r="K1116" s="3"/>
      <c r="L1116" s="39"/>
      <c r="M1116" s="3"/>
      <c r="N1116" s="3"/>
      <c r="O1116" s="4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</row>
    <row r="1117" spans="1:35" ht="18.75" x14ac:dyDescent="0.25">
      <c r="A1117" s="28"/>
      <c r="B1117" s="41"/>
      <c r="C1117" s="3"/>
      <c r="D1117" s="3"/>
      <c r="E1117" s="3"/>
      <c r="F1117" s="3"/>
      <c r="G1117" s="3"/>
      <c r="H1117" s="3"/>
      <c r="I1117" s="3"/>
      <c r="J1117" s="46"/>
      <c r="K1117" s="3"/>
      <c r="L1117" s="39"/>
      <c r="M1117" s="3"/>
      <c r="N1117" s="3"/>
      <c r="O1117" s="4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</row>
    <row r="1118" spans="1:35" ht="18.75" x14ac:dyDescent="0.25">
      <c r="A1118" s="28"/>
      <c r="B1118" s="41"/>
      <c r="C1118" s="3"/>
      <c r="D1118" s="3"/>
      <c r="E1118" s="3"/>
      <c r="F1118" s="3"/>
      <c r="G1118" s="3"/>
      <c r="H1118" s="3"/>
      <c r="I1118" s="3"/>
      <c r="J1118" s="46"/>
      <c r="K1118" s="3"/>
      <c r="L1118" s="39"/>
      <c r="M1118" s="3"/>
      <c r="N1118" s="3"/>
      <c r="O1118" s="4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</row>
    <row r="1119" spans="1:35" ht="18.75" x14ac:dyDescent="0.25">
      <c r="A1119" s="28"/>
      <c r="B1119" s="41"/>
      <c r="C1119" s="3"/>
      <c r="D1119" s="3"/>
      <c r="E1119" s="3"/>
      <c r="F1119" s="3"/>
      <c r="G1119" s="3"/>
      <c r="H1119" s="3"/>
      <c r="I1119" s="3"/>
      <c r="J1119" s="46"/>
      <c r="K1119" s="3"/>
      <c r="L1119" s="39"/>
      <c r="M1119" s="3"/>
      <c r="N1119" s="3"/>
      <c r="O1119" s="4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</row>
    <row r="1120" spans="1:35" ht="18.75" x14ac:dyDescent="0.25">
      <c r="A1120" s="28"/>
      <c r="B1120" s="41"/>
      <c r="C1120" s="3"/>
      <c r="D1120" s="3"/>
      <c r="E1120" s="3"/>
      <c r="F1120" s="3"/>
      <c r="G1120" s="3"/>
      <c r="H1120" s="3"/>
      <c r="I1120" s="3"/>
      <c r="J1120" s="46"/>
      <c r="K1120" s="3"/>
      <c r="L1120" s="39"/>
      <c r="M1120" s="3"/>
      <c r="N1120" s="3"/>
      <c r="O1120" s="4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</row>
    <row r="1121" spans="1:35" ht="18.75" x14ac:dyDescent="0.25">
      <c r="A1121" s="28"/>
      <c r="B1121" s="41"/>
      <c r="C1121" s="3"/>
      <c r="D1121" s="3"/>
      <c r="E1121" s="3"/>
      <c r="F1121" s="3"/>
      <c r="G1121" s="3"/>
      <c r="H1121" s="3"/>
      <c r="I1121" s="3"/>
      <c r="J1121" s="46"/>
      <c r="K1121" s="3"/>
      <c r="L1121" s="39"/>
      <c r="M1121" s="3"/>
      <c r="N1121" s="3"/>
      <c r="O1121" s="4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</row>
    <row r="1122" spans="1:35" ht="18.75" x14ac:dyDescent="0.25">
      <c r="A1122" s="28"/>
      <c r="B1122" s="41"/>
      <c r="C1122" s="3"/>
      <c r="D1122" s="3"/>
      <c r="E1122" s="3"/>
      <c r="F1122" s="3"/>
      <c r="G1122" s="3"/>
      <c r="H1122" s="3"/>
      <c r="I1122" s="3"/>
      <c r="J1122" s="46"/>
      <c r="K1122" s="3"/>
      <c r="L1122" s="39"/>
      <c r="M1122" s="3"/>
      <c r="N1122" s="3"/>
      <c r="O1122" s="4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</row>
    <row r="1123" spans="1:35" ht="18.75" x14ac:dyDescent="0.25">
      <c r="A1123" s="28"/>
      <c r="B1123" s="41"/>
      <c r="C1123" s="3"/>
      <c r="D1123" s="3"/>
      <c r="E1123" s="3"/>
      <c r="F1123" s="3"/>
      <c r="G1123" s="3"/>
      <c r="H1123" s="3"/>
      <c r="I1123" s="3"/>
      <c r="J1123" s="46"/>
      <c r="K1123" s="3"/>
      <c r="L1123" s="39"/>
      <c r="M1123" s="3"/>
      <c r="N1123" s="3"/>
      <c r="O1123" s="4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</row>
    <row r="1124" spans="1:35" ht="18.75" x14ac:dyDescent="0.25">
      <c r="A1124" s="28"/>
      <c r="B1124" s="41"/>
      <c r="C1124" s="3"/>
      <c r="D1124" s="3"/>
      <c r="E1124" s="3"/>
      <c r="F1124" s="3"/>
      <c r="G1124" s="3"/>
      <c r="H1124" s="3"/>
      <c r="I1124" s="3"/>
      <c r="J1124" s="46"/>
      <c r="K1124" s="3"/>
      <c r="L1124" s="39"/>
      <c r="M1124" s="3"/>
      <c r="N1124" s="3"/>
      <c r="O1124" s="4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</row>
    <row r="1125" spans="1:35" ht="18.75" x14ac:dyDescent="0.25">
      <c r="A1125" s="28"/>
      <c r="B1125" s="41"/>
      <c r="C1125" s="3"/>
      <c r="D1125" s="3"/>
      <c r="E1125" s="3"/>
      <c r="F1125" s="3"/>
      <c r="G1125" s="3"/>
      <c r="H1125" s="3"/>
      <c r="I1125" s="3"/>
      <c r="J1125" s="46"/>
      <c r="K1125" s="3"/>
      <c r="L1125" s="39"/>
      <c r="M1125" s="3"/>
      <c r="N1125" s="3"/>
      <c r="O1125" s="4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</row>
    <row r="1126" spans="1:35" ht="18.75" x14ac:dyDescent="0.25">
      <c r="A1126" s="28"/>
      <c r="B1126" s="41"/>
      <c r="C1126" s="3"/>
      <c r="D1126" s="3"/>
      <c r="E1126" s="3"/>
      <c r="F1126" s="3"/>
      <c r="G1126" s="3"/>
      <c r="H1126" s="3"/>
      <c r="I1126" s="3"/>
      <c r="J1126" s="46"/>
      <c r="K1126" s="3"/>
      <c r="L1126" s="39"/>
      <c r="M1126" s="3"/>
      <c r="N1126" s="3"/>
      <c r="O1126" s="4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</row>
    <row r="1127" spans="1:35" ht="18.75" x14ac:dyDescent="0.25">
      <c r="A1127" s="28"/>
      <c r="B1127" s="41"/>
      <c r="C1127" s="3"/>
      <c r="D1127" s="3"/>
      <c r="E1127" s="3"/>
      <c r="F1127" s="3"/>
      <c r="G1127" s="3"/>
      <c r="H1127" s="3"/>
      <c r="I1127" s="3"/>
      <c r="J1127" s="46"/>
      <c r="K1127" s="3"/>
      <c r="L1127" s="39"/>
      <c r="M1127" s="3"/>
      <c r="N1127" s="3"/>
      <c r="O1127" s="4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</row>
    <row r="1128" spans="1:35" ht="18.75" x14ac:dyDescent="0.25">
      <c r="A1128" s="28"/>
      <c r="B1128" s="41"/>
      <c r="C1128" s="3"/>
      <c r="D1128" s="3"/>
      <c r="E1128" s="3"/>
      <c r="F1128" s="3"/>
      <c r="G1128" s="3"/>
      <c r="H1128" s="3"/>
      <c r="I1128" s="3"/>
      <c r="J1128" s="46"/>
      <c r="K1128" s="3"/>
      <c r="L1128" s="39"/>
      <c r="M1128" s="3"/>
      <c r="N1128" s="3"/>
      <c r="O1128" s="4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</row>
    <row r="1129" spans="1:35" ht="18.75" x14ac:dyDescent="0.25">
      <c r="A1129" s="28"/>
      <c r="B1129" s="41"/>
      <c r="C1129" s="3"/>
      <c r="D1129" s="3"/>
      <c r="E1129" s="3"/>
      <c r="F1129" s="3"/>
      <c r="G1129" s="3"/>
      <c r="H1129" s="3"/>
      <c r="I1129" s="3"/>
      <c r="J1129" s="46"/>
      <c r="K1129" s="3"/>
      <c r="L1129" s="39"/>
      <c r="M1129" s="3"/>
      <c r="N1129" s="3"/>
      <c r="O1129" s="4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</row>
    <row r="1130" spans="1:35" ht="18.75" x14ac:dyDescent="0.25">
      <c r="A1130" s="28"/>
      <c r="B1130" s="41"/>
      <c r="C1130" s="3"/>
      <c r="D1130" s="3"/>
      <c r="E1130" s="3"/>
      <c r="F1130" s="3"/>
      <c r="G1130" s="3"/>
      <c r="H1130" s="3"/>
      <c r="I1130" s="3"/>
      <c r="J1130" s="46"/>
      <c r="K1130" s="3"/>
      <c r="L1130" s="39"/>
      <c r="M1130" s="3"/>
      <c r="N1130" s="3"/>
      <c r="O1130" s="4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</row>
    <row r="1131" spans="1:35" ht="18.75" x14ac:dyDescent="0.25">
      <c r="A1131" s="28"/>
      <c r="B1131" s="41"/>
      <c r="C1131" s="3"/>
      <c r="D1131" s="3"/>
      <c r="E1131" s="3"/>
      <c r="F1131" s="3"/>
      <c r="G1131" s="3"/>
      <c r="H1131" s="3"/>
      <c r="I1131" s="3"/>
      <c r="J1131" s="46"/>
      <c r="K1131" s="3"/>
      <c r="L1131" s="39"/>
      <c r="M1131" s="3"/>
      <c r="N1131" s="3"/>
      <c r="O1131" s="4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</row>
    <row r="1132" spans="1:35" ht="18.75" x14ac:dyDescent="0.25">
      <c r="A1132" s="28"/>
      <c r="B1132" s="41"/>
      <c r="C1132" s="3"/>
      <c r="D1132" s="3"/>
      <c r="E1132" s="3"/>
      <c r="F1132" s="3"/>
      <c r="G1132" s="3"/>
      <c r="H1132" s="3"/>
      <c r="I1132" s="3"/>
      <c r="J1132" s="46"/>
      <c r="K1132" s="3"/>
      <c r="L1132" s="39"/>
      <c r="M1132" s="3"/>
      <c r="N1132" s="3"/>
      <c r="O1132" s="4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</row>
    <row r="1133" spans="1:35" ht="18.75" x14ac:dyDescent="0.25">
      <c r="A1133" s="28"/>
      <c r="B1133" s="41"/>
      <c r="C1133" s="3"/>
      <c r="D1133" s="3"/>
      <c r="E1133" s="3"/>
      <c r="F1133" s="3"/>
      <c r="G1133" s="3"/>
      <c r="H1133" s="3"/>
      <c r="I1133" s="3"/>
      <c r="J1133" s="46"/>
      <c r="K1133" s="3"/>
      <c r="L1133" s="39"/>
      <c r="M1133" s="3"/>
      <c r="N1133" s="3"/>
      <c r="O1133" s="4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</row>
    <row r="1134" spans="1:35" ht="18.75" x14ac:dyDescent="0.25">
      <c r="A1134" s="28"/>
      <c r="B1134" s="41"/>
      <c r="C1134" s="3"/>
      <c r="D1134" s="3"/>
      <c r="E1134" s="3"/>
      <c r="F1134" s="3"/>
      <c r="G1134" s="3"/>
      <c r="H1134" s="3"/>
      <c r="I1134" s="3"/>
      <c r="J1134" s="46"/>
      <c r="K1134" s="3"/>
      <c r="L1134" s="39"/>
      <c r="M1134" s="3"/>
      <c r="N1134" s="3"/>
      <c r="O1134" s="4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</row>
    <row r="1135" spans="1:35" ht="18.75" x14ac:dyDescent="0.25">
      <c r="A1135" s="28"/>
      <c r="B1135" s="41"/>
      <c r="C1135" s="3"/>
      <c r="D1135" s="3"/>
      <c r="E1135" s="3"/>
      <c r="F1135" s="3"/>
      <c r="G1135" s="3"/>
      <c r="H1135" s="3"/>
      <c r="I1135" s="3"/>
      <c r="J1135" s="46"/>
      <c r="K1135" s="3"/>
      <c r="L1135" s="39"/>
      <c r="M1135" s="3"/>
      <c r="N1135" s="3"/>
      <c r="O1135" s="4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</row>
    <row r="1136" spans="1:35" ht="18.75" x14ac:dyDescent="0.25">
      <c r="A1136" s="28"/>
      <c r="B1136" s="41"/>
      <c r="C1136" s="3"/>
      <c r="D1136" s="3"/>
      <c r="E1136" s="3"/>
      <c r="F1136" s="3"/>
      <c r="G1136" s="3"/>
      <c r="H1136" s="3"/>
      <c r="I1136" s="3"/>
      <c r="J1136" s="46"/>
      <c r="K1136" s="3"/>
      <c r="L1136" s="39"/>
      <c r="M1136" s="3"/>
      <c r="N1136" s="3"/>
      <c r="O1136" s="4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</row>
    <row r="1137" spans="1:35" ht="18.75" x14ac:dyDescent="0.25">
      <c r="A1137" s="28"/>
      <c r="B1137" s="41"/>
      <c r="C1137" s="3"/>
      <c r="D1137" s="3"/>
      <c r="E1137" s="3"/>
      <c r="F1137" s="3"/>
      <c r="G1137" s="3"/>
      <c r="H1137" s="3"/>
      <c r="I1137" s="3"/>
      <c r="J1137" s="46"/>
      <c r="K1137" s="3"/>
      <c r="L1137" s="39"/>
      <c r="M1137" s="3"/>
      <c r="N1137" s="3"/>
      <c r="O1137" s="4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</row>
    <row r="1138" spans="1:35" ht="18.75" x14ac:dyDescent="0.25">
      <c r="A1138" s="28"/>
      <c r="B1138" s="41"/>
      <c r="C1138" s="3"/>
      <c r="D1138" s="3"/>
      <c r="E1138" s="3"/>
      <c r="F1138" s="3"/>
      <c r="G1138" s="3"/>
      <c r="H1138" s="3"/>
      <c r="I1138" s="3"/>
      <c r="J1138" s="46"/>
      <c r="K1138" s="3"/>
      <c r="L1138" s="39"/>
      <c r="M1138" s="3"/>
      <c r="N1138" s="3"/>
      <c r="O1138" s="4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</row>
    <row r="1139" spans="1:35" ht="18.75" x14ac:dyDescent="0.25">
      <c r="A1139" s="28"/>
      <c r="B1139" s="41"/>
      <c r="C1139" s="3"/>
      <c r="D1139" s="3"/>
      <c r="E1139" s="3"/>
      <c r="F1139" s="3"/>
      <c r="G1139" s="3"/>
      <c r="H1139" s="3"/>
      <c r="I1139" s="3"/>
      <c r="J1139" s="46"/>
      <c r="K1139" s="3"/>
      <c r="L1139" s="39"/>
      <c r="M1139" s="3"/>
      <c r="N1139" s="3"/>
      <c r="O1139" s="4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</row>
    <row r="1140" spans="1:35" ht="18.75" x14ac:dyDescent="0.25">
      <c r="A1140" s="28"/>
      <c r="B1140" s="41"/>
      <c r="C1140" s="3"/>
      <c r="D1140" s="3"/>
      <c r="E1140" s="3"/>
      <c r="F1140" s="3"/>
      <c r="G1140" s="3"/>
      <c r="H1140" s="3"/>
      <c r="I1140" s="3"/>
      <c r="J1140" s="46"/>
      <c r="K1140" s="3"/>
      <c r="L1140" s="39"/>
      <c r="M1140" s="3"/>
      <c r="N1140" s="3"/>
      <c r="O1140" s="4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</row>
    <row r="1141" spans="1:35" ht="18.75" x14ac:dyDescent="0.25">
      <c r="A1141" s="28"/>
      <c r="B1141" s="41"/>
      <c r="C1141" s="3"/>
      <c r="D1141" s="3"/>
      <c r="E1141" s="3"/>
      <c r="F1141" s="3"/>
      <c r="G1141" s="3"/>
      <c r="H1141" s="3"/>
      <c r="I1141" s="3"/>
      <c r="J1141" s="46"/>
      <c r="K1141" s="3"/>
      <c r="L1141" s="39"/>
      <c r="M1141" s="3"/>
      <c r="N1141" s="3"/>
      <c r="O1141" s="4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</row>
    <row r="1142" spans="1:35" ht="18.75" x14ac:dyDescent="0.25">
      <c r="A1142" s="28"/>
      <c r="B1142" s="41"/>
      <c r="C1142" s="3"/>
      <c r="D1142" s="3"/>
      <c r="E1142" s="3"/>
      <c r="F1142" s="3"/>
      <c r="G1142" s="3"/>
      <c r="H1142" s="3"/>
      <c r="I1142" s="3"/>
      <c r="J1142" s="46"/>
      <c r="K1142" s="3"/>
      <c r="L1142" s="39"/>
      <c r="M1142" s="3"/>
      <c r="N1142" s="3"/>
      <c r="O1142" s="4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</row>
    <row r="1143" spans="1:35" ht="18.75" x14ac:dyDescent="0.25">
      <c r="A1143" s="28"/>
      <c r="B1143" s="41"/>
      <c r="C1143" s="3"/>
      <c r="D1143" s="3"/>
      <c r="E1143" s="3"/>
      <c r="F1143" s="3"/>
      <c r="G1143" s="3"/>
      <c r="H1143" s="3"/>
      <c r="I1143" s="3"/>
      <c r="J1143" s="46"/>
      <c r="K1143" s="3"/>
      <c r="L1143" s="39"/>
      <c r="M1143" s="3"/>
      <c r="N1143" s="3"/>
      <c r="O1143" s="4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</row>
    <row r="1144" spans="1:35" ht="18.75" x14ac:dyDescent="0.25">
      <c r="A1144" s="28"/>
      <c r="B1144" s="41"/>
      <c r="C1144" s="3"/>
      <c r="D1144" s="3"/>
      <c r="E1144" s="3"/>
      <c r="F1144" s="3"/>
      <c r="G1144" s="3"/>
      <c r="H1144" s="3"/>
      <c r="I1144" s="3"/>
      <c r="J1144" s="46"/>
      <c r="K1144" s="3"/>
      <c r="L1144" s="39"/>
      <c r="M1144" s="3"/>
      <c r="N1144" s="3"/>
      <c r="O1144" s="4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</row>
    <row r="1145" spans="1:35" ht="18.75" x14ac:dyDescent="0.25">
      <c r="A1145" s="28"/>
      <c r="B1145" s="41"/>
      <c r="C1145" s="3"/>
      <c r="D1145" s="3"/>
      <c r="E1145" s="3"/>
      <c r="F1145" s="3"/>
      <c r="G1145" s="3"/>
      <c r="H1145" s="3"/>
      <c r="I1145" s="3"/>
      <c r="J1145" s="46"/>
      <c r="K1145" s="3"/>
      <c r="L1145" s="39"/>
      <c r="M1145" s="3"/>
      <c r="N1145" s="3"/>
      <c r="O1145" s="4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</row>
    <row r="1146" spans="1:35" ht="18.75" x14ac:dyDescent="0.25">
      <c r="A1146" s="28"/>
      <c r="B1146" s="41"/>
      <c r="C1146" s="3"/>
      <c r="D1146" s="3"/>
      <c r="E1146" s="3"/>
      <c r="F1146" s="3"/>
      <c r="G1146" s="3"/>
      <c r="H1146" s="3"/>
      <c r="I1146" s="3"/>
      <c r="J1146" s="46"/>
      <c r="K1146" s="3"/>
      <c r="L1146" s="39"/>
      <c r="M1146" s="3"/>
      <c r="N1146" s="3"/>
      <c r="O1146" s="4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</row>
    <row r="1147" spans="1:35" ht="18.75" x14ac:dyDescent="0.25">
      <c r="A1147" s="28"/>
      <c r="B1147" s="41"/>
      <c r="C1147" s="3"/>
      <c r="D1147" s="3"/>
      <c r="E1147" s="3"/>
      <c r="F1147" s="3"/>
      <c r="G1147" s="3"/>
      <c r="H1147" s="3"/>
      <c r="I1147" s="3"/>
      <c r="J1147" s="46"/>
      <c r="K1147" s="3"/>
      <c r="L1147" s="39"/>
      <c r="M1147" s="3"/>
      <c r="N1147" s="3"/>
      <c r="O1147" s="4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</row>
    <row r="1148" spans="1:35" ht="18.75" x14ac:dyDescent="0.25">
      <c r="A1148" s="28"/>
      <c r="B1148" s="41"/>
      <c r="C1148" s="3"/>
      <c r="D1148" s="3"/>
      <c r="E1148" s="3"/>
      <c r="F1148" s="3"/>
      <c r="G1148" s="3"/>
      <c r="H1148" s="3"/>
      <c r="I1148" s="3"/>
      <c r="J1148" s="46"/>
      <c r="K1148" s="3"/>
      <c r="L1148" s="39"/>
      <c r="M1148" s="3"/>
      <c r="N1148" s="3"/>
      <c r="O1148" s="4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</row>
    <row r="1149" spans="1:35" ht="18.75" x14ac:dyDescent="0.25">
      <c r="A1149" s="28"/>
      <c r="B1149" s="41"/>
      <c r="C1149" s="3"/>
      <c r="D1149" s="3"/>
      <c r="E1149" s="3"/>
      <c r="F1149" s="3"/>
      <c r="G1149" s="3"/>
      <c r="H1149" s="3"/>
      <c r="I1149" s="3"/>
      <c r="J1149" s="46"/>
      <c r="K1149" s="3"/>
      <c r="L1149" s="39"/>
      <c r="M1149" s="3"/>
      <c r="N1149" s="3"/>
      <c r="O1149" s="4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</row>
    <row r="1150" spans="1:35" ht="18.75" x14ac:dyDescent="0.25">
      <c r="A1150" s="28"/>
      <c r="B1150" s="41"/>
      <c r="C1150" s="3"/>
      <c r="D1150" s="3"/>
      <c r="E1150" s="3"/>
      <c r="F1150" s="3"/>
      <c r="G1150" s="3"/>
      <c r="H1150" s="3"/>
      <c r="I1150" s="3"/>
      <c r="J1150" s="46"/>
      <c r="K1150" s="3"/>
      <c r="L1150" s="39"/>
      <c r="M1150" s="3"/>
      <c r="N1150" s="3"/>
      <c r="O1150" s="4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</row>
    <row r="1151" spans="1:35" ht="18.75" x14ac:dyDescent="0.25">
      <c r="A1151" s="28"/>
      <c r="B1151" s="41"/>
      <c r="C1151" s="3"/>
      <c r="D1151" s="3"/>
      <c r="E1151" s="3"/>
      <c r="F1151" s="3"/>
      <c r="G1151" s="3"/>
      <c r="H1151" s="3"/>
      <c r="I1151" s="3"/>
      <c r="J1151" s="46"/>
      <c r="K1151" s="3"/>
      <c r="L1151" s="39"/>
      <c r="M1151" s="3"/>
      <c r="N1151" s="3"/>
      <c r="O1151" s="4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</row>
    <row r="1152" spans="1:35" ht="18.75" x14ac:dyDescent="0.25">
      <c r="A1152" s="28"/>
      <c r="B1152" s="41"/>
      <c r="C1152" s="3"/>
      <c r="D1152" s="3"/>
      <c r="E1152" s="3"/>
      <c r="F1152" s="3"/>
      <c r="G1152" s="3"/>
      <c r="H1152" s="3"/>
      <c r="I1152" s="3"/>
      <c r="J1152" s="46"/>
      <c r="K1152" s="3"/>
      <c r="L1152" s="39"/>
      <c r="M1152" s="3"/>
      <c r="N1152" s="3"/>
      <c r="O1152" s="4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</row>
    <row r="1153" spans="1:35" ht="18.75" x14ac:dyDescent="0.25">
      <c r="A1153" s="28"/>
      <c r="B1153" s="41"/>
      <c r="C1153" s="3"/>
      <c r="D1153" s="3"/>
      <c r="E1153" s="3"/>
      <c r="F1153" s="3"/>
      <c r="G1153" s="3"/>
      <c r="H1153" s="3"/>
      <c r="I1153" s="3"/>
      <c r="J1153" s="46"/>
      <c r="K1153" s="3"/>
      <c r="L1153" s="39"/>
      <c r="M1153" s="3"/>
      <c r="N1153" s="3"/>
      <c r="O1153" s="4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</row>
    <row r="1154" spans="1:35" ht="18.75" x14ac:dyDescent="0.25">
      <c r="A1154" s="28"/>
      <c r="B1154" s="41"/>
      <c r="C1154" s="3"/>
      <c r="D1154" s="3"/>
      <c r="E1154" s="3"/>
      <c r="F1154" s="3"/>
      <c r="G1154" s="3"/>
      <c r="H1154" s="3"/>
      <c r="I1154" s="3"/>
      <c r="J1154" s="46"/>
      <c r="K1154" s="3"/>
      <c r="L1154" s="39"/>
      <c r="M1154" s="3"/>
      <c r="N1154" s="3"/>
      <c r="O1154" s="4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</row>
    <row r="1155" spans="1:35" ht="18.75" x14ac:dyDescent="0.25">
      <c r="A1155" s="28"/>
      <c r="B1155" s="41"/>
      <c r="C1155" s="3"/>
      <c r="D1155" s="3"/>
      <c r="E1155" s="3"/>
      <c r="F1155" s="3"/>
      <c r="G1155" s="3"/>
      <c r="H1155" s="3"/>
      <c r="I1155" s="3"/>
      <c r="J1155" s="46"/>
      <c r="K1155" s="3"/>
      <c r="L1155" s="39"/>
      <c r="M1155" s="3"/>
      <c r="N1155" s="3"/>
      <c r="O1155" s="4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</row>
    <row r="1156" spans="1:35" ht="18.75" x14ac:dyDescent="0.25">
      <c r="A1156" s="28"/>
      <c r="B1156" s="41"/>
      <c r="C1156" s="3"/>
      <c r="D1156" s="3"/>
      <c r="E1156" s="3"/>
      <c r="F1156" s="3"/>
      <c r="G1156" s="3"/>
      <c r="H1156" s="3"/>
      <c r="I1156" s="3"/>
      <c r="J1156" s="46"/>
      <c r="K1156" s="3"/>
      <c r="L1156" s="39"/>
      <c r="M1156" s="3"/>
      <c r="N1156" s="3"/>
      <c r="O1156" s="4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</row>
    <row r="1157" spans="1:35" ht="18.75" x14ac:dyDescent="0.25">
      <c r="A1157" s="28"/>
      <c r="B1157" s="41"/>
      <c r="C1157" s="3"/>
      <c r="D1157" s="3"/>
      <c r="E1157" s="3"/>
      <c r="F1157" s="3"/>
      <c r="G1157" s="3"/>
      <c r="H1157" s="3"/>
      <c r="I1157" s="3"/>
      <c r="J1157" s="46"/>
      <c r="K1157" s="3"/>
      <c r="L1157" s="39"/>
      <c r="M1157" s="3"/>
      <c r="N1157" s="3"/>
      <c r="O1157" s="4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</row>
    <row r="1158" spans="1:35" ht="18.75" x14ac:dyDescent="0.25">
      <c r="A1158" s="28"/>
      <c r="B1158" s="41"/>
      <c r="C1158" s="3"/>
      <c r="D1158" s="3"/>
      <c r="E1158" s="3"/>
      <c r="F1158" s="3"/>
      <c r="G1158" s="3"/>
      <c r="H1158" s="3"/>
      <c r="I1158" s="3"/>
      <c r="J1158" s="46"/>
      <c r="K1158" s="3"/>
      <c r="L1158" s="39"/>
      <c r="M1158" s="3"/>
      <c r="N1158" s="3"/>
      <c r="O1158" s="4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</row>
    <row r="1159" spans="1:35" ht="18.75" x14ac:dyDescent="0.25">
      <c r="A1159" s="28"/>
      <c r="B1159" s="41"/>
      <c r="C1159" s="3"/>
      <c r="D1159" s="3"/>
      <c r="E1159" s="3"/>
      <c r="F1159" s="3"/>
      <c r="G1159" s="3"/>
      <c r="H1159" s="3"/>
      <c r="I1159" s="3"/>
      <c r="J1159" s="46"/>
      <c r="K1159" s="3"/>
      <c r="L1159" s="39"/>
      <c r="M1159" s="3"/>
      <c r="N1159" s="3"/>
      <c r="O1159" s="4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</row>
    <row r="1160" spans="1:35" ht="18.75" x14ac:dyDescent="0.25">
      <c r="A1160" s="28"/>
      <c r="B1160" s="41"/>
      <c r="C1160" s="3"/>
      <c r="D1160" s="3"/>
      <c r="E1160" s="3"/>
      <c r="F1160" s="3"/>
      <c r="G1160" s="3"/>
      <c r="H1160" s="3"/>
      <c r="I1160" s="3"/>
      <c r="J1160" s="46"/>
      <c r="K1160" s="3"/>
      <c r="L1160" s="39"/>
      <c r="M1160" s="3"/>
      <c r="N1160" s="3"/>
      <c r="O1160" s="4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</row>
    <row r="1161" spans="1:35" ht="18.75" x14ac:dyDescent="0.25">
      <c r="A1161" s="28"/>
      <c r="B1161" s="41"/>
      <c r="C1161" s="3"/>
      <c r="D1161" s="3"/>
      <c r="E1161" s="3"/>
      <c r="F1161" s="3"/>
      <c r="G1161" s="3"/>
      <c r="H1161" s="3"/>
      <c r="I1161" s="3"/>
      <c r="J1161" s="46"/>
      <c r="K1161" s="3"/>
      <c r="L1161" s="39"/>
      <c r="M1161" s="3"/>
      <c r="N1161" s="3"/>
      <c r="O1161" s="4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</row>
    <row r="1162" spans="1:35" ht="18.75" x14ac:dyDescent="0.25">
      <c r="A1162" s="28"/>
      <c r="B1162" s="41"/>
      <c r="C1162" s="3"/>
      <c r="D1162" s="3"/>
      <c r="E1162" s="3"/>
      <c r="F1162" s="3"/>
      <c r="G1162" s="3"/>
      <c r="H1162" s="3"/>
      <c r="I1162" s="3"/>
      <c r="J1162" s="46"/>
      <c r="K1162" s="3"/>
      <c r="L1162" s="39"/>
      <c r="M1162" s="3"/>
      <c r="N1162" s="3"/>
      <c r="O1162" s="4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</row>
    <row r="1163" spans="1:35" ht="18.75" x14ac:dyDescent="0.25">
      <c r="A1163" s="28"/>
      <c r="B1163" s="41"/>
      <c r="C1163" s="3"/>
      <c r="D1163" s="3"/>
      <c r="E1163" s="3"/>
      <c r="F1163" s="3"/>
      <c r="G1163" s="3"/>
      <c r="H1163" s="3"/>
      <c r="I1163" s="3"/>
      <c r="J1163" s="46"/>
      <c r="K1163" s="3"/>
      <c r="L1163" s="39"/>
      <c r="M1163" s="3"/>
      <c r="N1163" s="3"/>
      <c r="O1163" s="4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</row>
    <row r="1164" spans="1:35" ht="18.75" x14ac:dyDescent="0.25">
      <c r="A1164" s="28"/>
      <c r="B1164" s="41"/>
      <c r="C1164" s="3"/>
      <c r="D1164" s="3"/>
      <c r="E1164" s="3"/>
      <c r="F1164" s="3"/>
      <c r="G1164" s="3"/>
      <c r="H1164" s="3"/>
      <c r="I1164" s="3"/>
      <c r="J1164" s="46"/>
      <c r="K1164" s="3"/>
      <c r="L1164" s="39"/>
      <c r="M1164" s="3"/>
      <c r="N1164" s="3"/>
      <c r="O1164" s="4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</row>
    <row r="1165" spans="1:35" ht="18.75" x14ac:dyDescent="0.25">
      <c r="A1165" s="28"/>
      <c r="B1165" s="41"/>
      <c r="C1165" s="3"/>
      <c r="D1165" s="3"/>
      <c r="E1165" s="3"/>
      <c r="F1165" s="3"/>
      <c r="G1165" s="3"/>
      <c r="H1165" s="3"/>
      <c r="I1165" s="3"/>
      <c r="J1165" s="46"/>
      <c r="K1165" s="3"/>
      <c r="L1165" s="39"/>
      <c r="M1165" s="3"/>
      <c r="N1165" s="3"/>
      <c r="O1165" s="4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</row>
    <row r="1166" spans="1:35" ht="18.75" x14ac:dyDescent="0.25">
      <c r="A1166" s="28"/>
      <c r="B1166" s="41"/>
      <c r="C1166" s="3"/>
      <c r="D1166" s="3"/>
      <c r="E1166" s="3"/>
      <c r="F1166" s="3"/>
      <c r="G1166" s="3"/>
      <c r="H1166" s="3"/>
      <c r="I1166" s="3"/>
      <c r="J1166" s="46"/>
      <c r="K1166" s="3"/>
      <c r="L1166" s="39"/>
      <c r="M1166" s="3"/>
      <c r="N1166" s="3"/>
      <c r="O1166" s="4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</row>
    <row r="1167" spans="1:35" ht="18.75" x14ac:dyDescent="0.25">
      <c r="A1167" s="28"/>
      <c r="B1167" s="41"/>
      <c r="C1167" s="3"/>
      <c r="D1167" s="3"/>
      <c r="E1167" s="3"/>
      <c r="F1167" s="3"/>
      <c r="G1167" s="3"/>
      <c r="H1167" s="3"/>
      <c r="I1167" s="3"/>
      <c r="J1167" s="46"/>
      <c r="K1167" s="3"/>
      <c r="L1167" s="39"/>
      <c r="M1167" s="3"/>
      <c r="N1167" s="3"/>
      <c r="O1167" s="4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</row>
    <row r="1168" spans="1:35" ht="18.75" x14ac:dyDescent="0.25">
      <c r="A1168" s="28"/>
      <c r="B1168" s="41"/>
      <c r="C1168" s="3"/>
      <c r="D1168" s="3"/>
      <c r="E1168" s="3"/>
      <c r="F1168" s="3"/>
      <c r="G1168" s="3"/>
      <c r="H1168" s="3"/>
      <c r="I1168" s="3"/>
      <c r="J1168" s="46"/>
      <c r="K1168" s="3"/>
      <c r="L1168" s="39"/>
      <c r="M1168" s="3"/>
      <c r="N1168" s="3"/>
      <c r="O1168" s="4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</row>
    <row r="1169" spans="1:35" ht="18.75" x14ac:dyDescent="0.25">
      <c r="A1169" s="28"/>
      <c r="B1169" s="41"/>
      <c r="C1169" s="3"/>
      <c r="D1169" s="3"/>
      <c r="E1169" s="3"/>
      <c r="F1169" s="3"/>
      <c r="G1169" s="3"/>
      <c r="H1169" s="3"/>
      <c r="I1169" s="3"/>
      <c r="J1169" s="46"/>
      <c r="K1169" s="3"/>
      <c r="L1169" s="39"/>
      <c r="M1169" s="3"/>
      <c r="N1169" s="3"/>
      <c r="O1169" s="4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</row>
    <row r="1170" spans="1:35" ht="18.75" x14ac:dyDescent="0.25">
      <c r="A1170" s="28"/>
      <c r="B1170" s="41"/>
      <c r="C1170" s="3"/>
      <c r="D1170" s="3"/>
      <c r="E1170" s="3"/>
      <c r="F1170" s="3"/>
      <c r="G1170" s="3"/>
      <c r="H1170" s="3"/>
      <c r="I1170" s="3"/>
      <c r="J1170" s="46"/>
      <c r="K1170" s="3"/>
      <c r="L1170" s="39"/>
      <c r="M1170" s="3"/>
      <c r="N1170" s="3"/>
      <c r="O1170" s="4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</row>
    <row r="1171" spans="1:35" ht="18.75" x14ac:dyDescent="0.25">
      <c r="A1171" s="28"/>
      <c r="B1171" s="41"/>
      <c r="C1171" s="3"/>
      <c r="D1171" s="3"/>
      <c r="E1171" s="3"/>
      <c r="F1171" s="3"/>
      <c r="G1171" s="3"/>
      <c r="H1171" s="3"/>
      <c r="I1171" s="3"/>
      <c r="J1171" s="46"/>
      <c r="K1171" s="3"/>
      <c r="L1171" s="39"/>
      <c r="M1171" s="3"/>
      <c r="N1171" s="3"/>
      <c r="O1171" s="4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</row>
    <row r="1172" spans="1:35" ht="18.75" x14ac:dyDescent="0.25">
      <c r="A1172" s="28"/>
      <c r="B1172" s="41"/>
      <c r="C1172" s="3"/>
      <c r="D1172" s="3"/>
      <c r="E1172" s="3"/>
      <c r="F1172" s="3"/>
      <c r="G1172" s="3"/>
      <c r="H1172" s="3"/>
      <c r="I1172" s="3"/>
      <c r="J1172" s="46"/>
      <c r="K1172" s="3"/>
      <c r="L1172" s="39"/>
      <c r="M1172" s="3"/>
      <c r="N1172" s="3"/>
      <c r="O1172" s="4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</row>
    <row r="1173" spans="1:35" ht="18.75" x14ac:dyDescent="0.25">
      <c r="A1173" s="28"/>
      <c r="B1173" s="41"/>
      <c r="C1173" s="3"/>
      <c r="D1173" s="3"/>
      <c r="E1173" s="3"/>
      <c r="F1173" s="3"/>
      <c r="G1173" s="3"/>
      <c r="H1173" s="3"/>
      <c r="I1173" s="3"/>
      <c r="J1173" s="46"/>
      <c r="K1173" s="3"/>
      <c r="L1173" s="39"/>
      <c r="M1173" s="3"/>
      <c r="N1173" s="3"/>
      <c r="O1173" s="4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</row>
    <row r="1174" spans="1:35" ht="18.75" x14ac:dyDescent="0.25">
      <c r="A1174" s="28"/>
      <c r="B1174" s="41"/>
      <c r="C1174" s="3"/>
      <c r="D1174" s="3"/>
      <c r="E1174" s="3"/>
      <c r="F1174" s="3"/>
      <c r="G1174" s="3"/>
      <c r="H1174" s="3"/>
      <c r="I1174" s="3"/>
      <c r="J1174" s="46"/>
      <c r="K1174" s="3"/>
      <c r="L1174" s="39"/>
      <c r="M1174" s="3"/>
      <c r="N1174" s="3"/>
      <c r="O1174" s="4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</row>
    <row r="1175" spans="1:35" ht="18.75" x14ac:dyDescent="0.25">
      <c r="A1175" s="28"/>
      <c r="B1175" s="41"/>
      <c r="C1175" s="3"/>
      <c r="D1175" s="3"/>
      <c r="E1175" s="3"/>
      <c r="F1175" s="3"/>
      <c r="G1175" s="3"/>
      <c r="H1175" s="3"/>
      <c r="I1175" s="3"/>
      <c r="J1175" s="46"/>
      <c r="K1175" s="3"/>
      <c r="L1175" s="39"/>
      <c r="M1175" s="3"/>
      <c r="N1175" s="3"/>
      <c r="O1175" s="4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</row>
    <row r="1176" spans="1:35" ht="18.75" x14ac:dyDescent="0.25">
      <c r="A1176" s="28"/>
      <c r="B1176" s="41"/>
      <c r="C1176" s="3"/>
      <c r="D1176" s="3"/>
      <c r="E1176" s="3"/>
      <c r="F1176" s="3"/>
      <c r="G1176" s="3"/>
      <c r="H1176" s="3"/>
      <c r="I1176" s="3"/>
      <c r="J1176" s="46"/>
      <c r="K1176" s="3"/>
      <c r="L1176" s="39"/>
      <c r="M1176" s="3"/>
      <c r="N1176" s="3"/>
      <c r="O1176" s="4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</row>
    <row r="1177" spans="1:35" ht="18.75" x14ac:dyDescent="0.25">
      <c r="A1177" s="28"/>
      <c r="B1177" s="41"/>
      <c r="C1177" s="3"/>
      <c r="D1177" s="3"/>
      <c r="E1177" s="3"/>
      <c r="F1177" s="3"/>
      <c r="G1177" s="3"/>
      <c r="H1177" s="3"/>
      <c r="I1177" s="3"/>
      <c r="J1177" s="46"/>
      <c r="K1177" s="3"/>
      <c r="L1177" s="39"/>
      <c r="M1177" s="3"/>
      <c r="N1177" s="3"/>
      <c r="O1177" s="4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</row>
    <row r="1178" spans="1:35" ht="18.75" x14ac:dyDescent="0.25">
      <c r="A1178" s="28"/>
      <c r="B1178" s="41"/>
      <c r="C1178" s="3"/>
      <c r="D1178" s="3"/>
      <c r="E1178" s="3"/>
      <c r="F1178" s="3"/>
      <c r="G1178" s="3"/>
      <c r="H1178" s="3"/>
      <c r="I1178" s="3"/>
      <c r="J1178" s="46"/>
      <c r="K1178" s="3"/>
      <c r="L1178" s="39"/>
      <c r="M1178" s="3"/>
      <c r="N1178" s="3"/>
      <c r="O1178" s="4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</row>
    <row r="1179" spans="1:35" ht="18.75" x14ac:dyDescent="0.25">
      <c r="A1179" s="28"/>
      <c r="B1179" s="41"/>
      <c r="C1179" s="3"/>
      <c r="D1179" s="3"/>
      <c r="E1179" s="3"/>
      <c r="F1179" s="3"/>
      <c r="G1179" s="3"/>
      <c r="H1179" s="3"/>
      <c r="I1179" s="3"/>
      <c r="J1179" s="46"/>
      <c r="K1179" s="3"/>
      <c r="L1179" s="39"/>
      <c r="M1179" s="3"/>
      <c r="N1179" s="3"/>
      <c r="O1179" s="4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</row>
    <row r="1180" spans="1:35" ht="18.75" x14ac:dyDescent="0.25">
      <c r="A1180" s="28"/>
      <c r="B1180" s="41"/>
      <c r="C1180" s="3"/>
      <c r="D1180" s="3"/>
      <c r="E1180" s="3"/>
      <c r="F1180" s="3"/>
      <c r="G1180" s="3"/>
      <c r="H1180" s="3"/>
      <c r="I1180" s="3"/>
      <c r="J1180" s="46"/>
      <c r="K1180" s="3"/>
      <c r="L1180" s="39"/>
      <c r="M1180" s="3"/>
      <c r="N1180" s="3"/>
      <c r="O1180" s="4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</row>
    <row r="1181" spans="1:35" ht="18.75" x14ac:dyDescent="0.25">
      <c r="A1181" s="28"/>
      <c r="B1181" s="41"/>
      <c r="C1181" s="3"/>
      <c r="D1181" s="3"/>
      <c r="E1181" s="3"/>
      <c r="F1181" s="3"/>
      <c r="G1181" s="3"/>
      <c r="H1181" s="3"/>
      <c r="I1181" s="3"/>
      <c r="J1181" s="46"/>
      <c r="K1181" s="3"/>
      <c r="L1181" s="39"/>
      <c r="M1181" s="3"/>
      <c r="N1181" s="3"/>
      <c r="O1181" s="4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</row>
    <row r="1182" spans="1:35" ht="18.75" x14ac:dyDescent="0.25">
      <c r="A1182" s="28"/>
      <c r="B1182" s="41"/>
      <c r="C1182" s="3"/>
      <c r="D1182" s="3"/>
      <c r="E1182" s="3"/>
      <c r="F1182" s="3"/>
      <c r="G1182" s="3"/>
      <c r="H1182" s="3"/>
      <c r="I1182" s="3"/>
      <c r="J1182" s="46"/>
      <c r="K1182" s="3"/>
      <c r="L1182" s="39"/>
      <c r="M1182" s="3"/>
      <c r="N1182" s="3"/>
      <c r="O1182" s="4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</row>
    <row r="1183" spans="1:35" ht="18.75" x14ac:dyDescent="0.25">
      <c r="A1183" s="28"/>
      <c r="B1183" s="41"/>
      <c r="C1183" s="3"/>
      <c r="D1183" s="3"/>
      <c r="E1183" s="3"/>
      <c r="F1183" s="3"/>
      <c r="G1183" s="3"/>
      <c r="H1183" s="3"/>
      <c r="I1183" s="3"/>
      <c r="J1183" s="46"/>
      <c r="K1183" s="3"/>
      <c r="L1183" s="39"/>
      <c r="M1183" s="3"/>
      <c r="N1183" s="3"/>
      <c r="O1183" s="4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</row>
    <row r="1184" spans="1:35" ht="18.75" x14ac:dyDescent="0.25">
      <c r="A1184" s="28"/>
      <c r="B1184" s="41"/>
      <c r="C1184" s="3"/>
      <c r="D1184" s="3"/>
      <c r="E1184" s="3"/>
      <c r="F1184" s="3"/>
      <c r="G1184" s="3"/>
      <c r="H1184" s="3"/>
      <c r="I1184" s="3"/>
      <c r="J1184" s="46"/>
      <c r="K1184" s="3"/>
      <c r="L1184" s="39"/>
      <c r="M1184" s="3"/>
      <c r="N1184" s="3"/>
      <c r="O1184" s="4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</row>
    <row r="1185" spans="1:35" ht="18.75" x14ac:dyDescent="0.25">
      <c r="A1185" s="28"/>
      <c r="B1185" s="41"/>
      <c r="C1185" s="3"/>
      <c r="D1185" s="3"/>
      <c r="E1185" s="3"/>
      <c r="F1185" s="3"/>
      <c r="G1185" s="3"/>
      <c r="H1185" s="3"/>
      <c r="I1185" s="3"/>
      <c r="J1185" s="46"/>
      <c r="K1185" s="3"/>
      <c r="L1185" s="39"/>
      <c r="M1185" s="3"/>
      <c r="N1185" s="3"/>
      <c r="O1185" s="4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</row>
    <row r="1186" spans="1:35" ht="18.75" x14ac:dyDescent="0.25">
      <c r="A1186" s="28"/>
      <c r="B1186" s="41"/>
      <c r="C1186" s="3"/>
      <c r="D1186" s="3"/>
      <c r="E1186" s="3"/>
      <c r="F1186" s="3"/>
      <c r="G1186" s="3"/>
      <c r="H1186" s="3"/>
      <c r="I1186" s="3"/>
      <c r="J1186" s="46"/>
      <c r="K1186" s="3"/>
      <c r="L1186" s="39"/>
      <c r="M1186" s="3"/>
      <c r="N1186" s="3"/>
      <c r="O1186" s="4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</row>
    <row r="1187" spans="1:35" ht="18.75" x14ac:dyDescent="0.25">
      <c r="A1187" s="28"/>
      <c r="B1187" s="41"/>
      <c r="C1187" s="3"/>
      <c r="D1187" s="3"/>
      <c r="E1187" s="3"/>
      <c r="F1187" s="3"/>
      <c r="G1187" s="3"/>
      <c r="H1187" s="3"/>
      <c r="I1187" s="3"/>
      <c r="J1187" s="46"/>
      <c r="K1187" s="3"/>
      <c r="L1187" s="39"/>
      <c r="M1187" s="3"/>
      <c r="N1187" s="3"/>
      <c r="O1187" s="4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</row>
    <row r="1188" spans="1:35" ht="18.75" x14ac:dyDescent="0.25">
      <c r="A1188" s="28"/>
      <c r="B1188" s="41"/>
      <c r="C1188" s="3"/>
      <c r="D1188" s="3"/>
      <c r="E1188" s="3"/>
      <c r="F1188" s="3"/>
      <c r="G1188" s="3"/>
      <c r="H1188" s="3"/>
      <c r="I1188" s="3"/>
      <c r="J1188" s="46"/>
      <c r="K1188" s="3"/>
      <c r="L1188" s="39"/>
      <c r="M1188" s="3"/>
      <c r="N1188" s="3"/>
      <c r="O1188" s="4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</row>
    <row r="1189" spans="1:35" ht="18.75" x14ac:dyDescent="0.25">
      <c r="A1189" s="28"/>
      <c r="B1189" s="41"/>
      <c r="C1189" s="3"/>
      <c r="D1189" s="3"/>
      <c r="E1189" s="3"/>
      <c r="F1189" s="3"/>
      <c r="G1189" s="3"/>
      <c r="H1189" s="3"/>
      <c r="I1189" s="3"/>
      <c r="J1189" s="46"/>
      <c r="K1189" s="3"/>
      <c r="L1189" s="39"/>
      <c r="M1189" s="3"/>
      <c r="N1189" s="3"/>
      <c r="O1189" s="4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</row>
    <row r="1190" spans="1:35" ht="18.75" x14ac:dyDescent="0.25">
      <c r="A1190" s="28"/>
      <c r="B1190" s="41"/>
      <c r="C1190" s="3"/>
      <c r="D1190" s="3"/>
      <c r="E1190" s="3"/>
      <c r="F1190" s="3"/>
      <c r="G1190" s="3"/>
      <c r="H1190" s="3"/>
      <c r="I1190" s="3"/>
      <c r="J1190" s="46"/>
      <c r="K1190" s="3"/>
      <c r="L1190" s="39"/>
      <c r="M1190" s="3"/>
      <c r="N1190" s="3"/>
      <c r="O1190" s="4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</row>
    <row r="1191" spans="1:35" ht="18.75" x14ac:dyDescent="0.25">
      <c r="A1191" s="28"/>
      <c r="B1191" s="41"/>
      <c r="C1191" s="3"/>
      <c r="D1191" s="3"/>
      <c r="E1191" s="3"/>
      <c r="F1191" s="3"/>
      <c r="G1191" s="3"/>
      <c r="H1191" s="3"/>
      <c r="I1191" s="3"/>
      <c r="J1191" s="46"/>
      <c r="K1191" s="3"/>
      <c r="L1191" s="39"/>
      <c r="M1191" s="3"/>
      <c r="N1191" s="3"/>
      <c r="O1191" s="4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</row>
    <row r="1192" spans="1:35" ht="18.75" x14ac:dyDescent="0.25">
      <c r="A1192" s="28"/>
      <c r="B1192" s="41"/>
      <c r="C1192" s="3"/>
      <c r="D1192" s="3"/>
      <c r="E1192" s="3"/>
      <c r="F1192" s="3"/>
      <c r="G1192" s="3"/>
      <c r="H1192" s="3"/>
      <c r="I1192" s="3"/>
      <c r="J1192" s="46"/>
      <c r="K1192" s="3"/>
      <c r="L1192" s="39"/>
      <c r="M1192" s="3"/>
      <c r="N1192" s="3"/>
      <c r="O1192" s="4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</row>
    <row r="1193" spans="1:35" ht="18.75" x14ac:dyDescent="0.25">
      <c r="A1193" s="28"/>
      <c r="B1193" s="41"/>
      <c r="C1193" s="3"/>
      <c r="D1193" s="3"/>
      <c r="E1193" s="3"/>
      <c r="F1193" s="3"/>
      <c r="G1193" s="3"/>
      <c r="H1193" s="3"/>
      <c r="I1193" s="3"/>
      <c r="J1193" s="46"/>
      <c r="K1193" s="3"/>
      <c r="L1193" s="39"/>
      <c r="M1193" s="3"/>
      <c r="N1193" s="3"/>
      <c r="O1193" s="4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</row>
    <row r="1194" spans="1:35" ht="18.75" x14ac:dyDescent="0.25">
      <c r="A1194" s="28"/>
      <c r="B1194" s="41"/>
      <c r="C1194" s="3"/>
      <c r="D1194" s="3"/>
      <c r="E1194" s="3"/>
      <c r="F1194" s="3"/>
      <c r="G1194" s="3"/>
      <c r="H1194" s="3"/>
      <c r="I1194" s="3"/>
      <c r="J1194" s="46"/>
      <c r="K1194" s="3"/>
      <c r="L1194" s="39"/>
      <c r="M1194" s="3"/>
      <c r="N1194" s="3"/>
      <c r="O1194" s="4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</row>
    <row r="1195" spans="1:35" ht="18.75" x14ac:dyDescent="0.25">
      <c r="A1195" s="28"/>
      <c r="B1195" s="41"/>
      <c r="C1195" s="3"/>
      <c r="D1195" s="3"/>
      <c r="E1195" s="3"/>
      <c r="F1195" s="3"/>
      <c r="G1195" s="3"/>
      <c r="H1195" s="3"/>
      <c r="I1195" s="3"/>
      <c r="J1195" s="46"/>
      <c r="K1195" s="3"/>
      <c r="L1195" s="39"/>
      <c r="M1195" s="3"/>
      <c r="N1195" s="3"/>
      <c r="O1195" s="4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</row>
    <row r="1196" spans="1:35" ht="18.75" x14ac:dyDescent="0.25">
      <c r="A1196" s="28"/>
      <c r="B1196" s="41"/>
      <c r="C1196" s="3"/>
      <c r="D1196" s="3"/>
      <c r="E1196" s="3"/>
      <c r="F1196" s="3"/>
      <c r="G1196" s="3"/>
      <c r="H1196" s="3"/>
      <c r="I1196" s="3"/>
      <c r="J1196" s="46"/>
      <c r="K1196" s="3"/>
      <c r="L1196" s="39"/>
      <c r="M1196" s="3"/>
      <c r="N1196" s="3"/>
      <c r="O1196" s="4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</row>
    <row r="1197" spans="1:35" ht="18.75" x14ac:dyDescent="0.25">
      <c r="A1197" s="28"/>
      <c r="B1197" s="41"/>
      <c r="C1197" s="3"/>
      <c r="D1197" s="3"/>
      <c r="E1197" s="3"/>
      <c r="F1197" s="3"/>
      <c r="G1197" s="3"/>
      <c r="H1197" s="3"/>
      <c r="I1197" s="3"/>
      <c r="J1197" s="46"/>
      <c r="K1197" s="3"/>
      <c r="L1197" s="39"/>
      <c r="M1197" s="3"/>
      <c r="N1197" s="3"/>
      <c r="O1197" s="4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</row>
    <row r="1198" spans="1:35" ht="18.75" x14ac:dyDescent="0.25">
      <c r="A1198" s="28"/>
      <c r="B1198" s="41"/>
      <c r="C1198" s="3"/>
      <c r="D1198" s="3"/>
      <c r="E1198" s="3"/>
      <c r="F1198" s="3"/>
      <c r="G1198" s="3"/>
      <c r="H1198" s="3"/>
      <c r="I1198" s="3"/>
      <c r="J1198" s="46"/>
      <c r="K1198" s="3"/>
      <c r="L1198" s="39"/>
      <c r="M1198" s="3"/>
      <c r="N1198" s="3"/>
      <c r="O1198" s="4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</row>
    <row r="1199" spans="1:35" ht="18.75" x14ac:dyDescent="0.25">
      <c r="A1199" s="28"/>
      <c r="B1199" s="41"/>
      <c r="C1199" s="3"/>
      <c r="D1199" s="3"/>
      <c r="E1199" s="3"/>
      <c r="F1199" s="3"/>
      <c r="G1199" s="3"/>
      <c r="H1199" s="3"/>
      <c r="I1199" s="3"/>
      <c r="J1199" s="46"/>
      <c r="K1199" s="3"/>
      <c r="L1199" s="39"/>
      <c r="M1199" s="3"/>
      <c r="N1199" s="3"/>
      <c r="O1199" s="4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</row>
    <row r="1200" spans="1:35" ht="18.75" x14ac:dyDescent="0.25">
      <c r="A1200" s="28"/>
      <c r="B1200" s="41"/>
      <c r="C1200" s="3"/>
      <c r="D1200" s="3"/>
      <c r="E1200" s="3"/>
      <c r="F1200" s="3"/>
      <c r="G1200" s="3"/>
      <c r="H1200" s="3"/>
      <c r="I1200" s="3"/>
      <c r="J1200" s="46"/>
      <c r="K1200" s="3"/>
      <c r="L1200" s="39"/>
      <c r="M1200" s="3"/>
      <c r="N1200" s="3"/>
      <c r="O1200" s="4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</row>
    <row r="1201" spans="1:35" ht="18.75" x14ac:dyDescent="0.25">
      <c r="A1201" s="28"/>
      <c r="B1201" s="41"/>
      <c r="C1201" s="3"/>
      <c r="D1201" s="3"/>
      <c r="E1201" s="3"/>
      <c r="F1201" s="3"/>
      <c r="G1201" s="3"/>
      <c r="H1201" s="3"/>
      <c r="I1201" s="3"/>
      <c r="J1201" s="46"/>
      <c r="K1201" s="3"/>
      <c r="L1201" s="39"/>
      <c r="M1201" s="3"/>
      <c r="N1201" s="3"/>
      <c r="O1201" s="4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</row>
    <row r="1202" spans="1:35" ht="18.75" x14ac:dyDescent="0.25">
      <c r="A1202" s="28"/>
      <c r="B1202" s="41"/>
      <c r="C1202" s="3"/>
      <c r="D1202" s="3"/>
      <c r="E1202" s="3"/>
      <c r="F1202" s="3"/>
      <c r="G1202" s="3"/>
      <c r="H1202" s="3"/>
      <c r="I1202" s="3"/>
      <c r="J1202" s="46"/>
      <c r="K1202" s="3"/>
      <c r="L1202" s="39"/>
      <c r="M1202" s="3"/>
      <c r="N1202" s="3"/>
      <c r="O1202" s="4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</row>
    <row r="1203" spans="1:35" ht="18.75" x14ac:dyDescent="0.25">
      <c r="A1203" s="28"/>
      <c r="B1203" s="41"/>
      <c r="C1203" s="3"/>
      <c r="D1203" s="3"/>
      <c r="E1203" s="3"/>
      <c r="F1203" s="3"/>
      <c r="G1203" s="3"/>
      <c r="H1203" s="3"/>
      <c r="I1203" s="3"/>
      <c r="J1203" s="46"/>
      <c r="K1203" s="3"/>
      <c r="L1203" s="39"/>
      <c r="M1203" s="3"/>
      <c r="N1203" s="3"/>
      <c r="O1203" s="4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</row>
    <row r="1204" spans="1:35" ht="18.75" x14ac:dyDescent="0.25">
      <c r="A1204" s="28"/>
      <c r="B1204" s="41"/>
      <c r="C1204" s="3"/>
      <c r="D1204" s="3"/>
      <c r="E1204" s="3"/>
      <c r="F1204" s="3"/>
      <c r="G1204" s="3"/>
      <c r="H1204" s="3"/>
      <c r="I1204" s="3"/>
      <c r="J1204" s="46"/>
      <c r="K1204" s="3"/>
      <c r="L1204" s="39"/>
      <c r="M1204" s="3"/>
      <c r="N1204" s="3"/>
      <c r="O1204" s="4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</row>
    <row r="1205" spans="1:35" ht="18.75" x14ac:dyDescent="0.25">
      <c r="A1205" s="28"/>
      <c r="B1205" s="41"/>
      <c r="C1205" s="3"/>
      <c r="D1205" s="3"/>
      <c r="E1205" s="3"/>
      <c r="F1205" s="3"/>
      <c r="G1205" s="3"/>
      <c r="H1205" s="3"/>
      <c r="I1205" s="3"/>
      <c r="J1205" s="46"/>
      <c r="K1205" s="3"/>
      <c r="L1205" s="39"/>
      <c r="M1205" s="3"/>
      <c r="N1205" s="3"/>
      <c r="O1205" s="4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</row>
    <row r="1206" spans="1:35" ht="18.75" x14ac:dyDescent="0.25">
      <c r="A1206" s="28"/>
      <c r="B1206" s="41"/>
      <c r="C1206" s="3"/>
      <c r="D1206" s="3"/>
      <c r="E1206" s="3"/>
      <c r="F1206" s="3"/>
      <c r="G1206" s="3"/>
      <c r="H1206" s="3"/>
      <c r="I1206" s="3"/>
      <c r="J1206" s="46"/>
      <c r="K1206" s="3"/>
      <c r="L1206" s="39"/>
      <c r="M1206" s="3"/>
      <c r="N1206" s="3"/>
      <c r="O1206" s="4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</row>
    <row r="1207" spans="1:35" ht="18.75" x14ac:dyDescent="0.25">
      <c r="A1207" s="28"/>
      <c r="B1207" s="41"/>
      <c r="C1207" s="3"/>
      <c r="D1207" s="3"/>
      <c r="E1207" s="3"/>
      <c r="F1207" s="3"/>
      <c r="G1207" s="3"/>
      <c r="H1207" s="3"/>
      <c r="I1207" s="3"/>
      <c r="J1207" s="46"/>
      <c r="K1207" s="3"/>
      <c r="L1207" s="39"/>
      <c r="M1207" s="3"/>
      <c r="N1207" s="3"/>
      <c r="O1207" s="4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</row>
    <row r="1208" spans="1:35" ht="18.75" x14ac:dyDescent="0.25">
      <c r="A1208" s="28"/>
      <c r="B1208" s="41"/>
      <c r="C1208" s="3"/>
      <c r="D1208" s="3"/>
      <c r="E1208" s="3"/>
      <c r="F1208" s="3"/>
      <c r="G1208" s="3"/>
      <c r="H1208" s="3"/>
      <c r="I1208" s="3"/>
      <c r="J1208" s="46"/>
      <c r="K1208" s="3"/>
      <c r="L1208" s="39"/>
      <c r="M1208" s="3"/>
      <c r="N1208" s="3"/>
      <c r="O1208" s="4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</row>
    <row r="1209" spans="1:35" ht="18.75" x14ac:dyDescent="0.25">
      <c r="A1209" s="28"/>
      <c r="B1209" s="41"/>
      <c r="C1209" s="3"/>
      <c r="D1209" s="3"/>
      <c r="E1209" s="3"/>
      <c r="F1209" s="3"/>
      <c r="G1209" s="3"/>
      <c r="H1209" s="3"/>
      <c r="I1209" s="3"/>
      <c r="J1209" s="46"/>
      <c r="K1209" s="3"/>
      <c r="L1209" s="39"/>
      <c r="M1209" s="3"/>
      <c r="N1209" s="3"/>
      <c r="O1209" s="4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</row>
    <row r="1210" spans="1:35" ht="18.75" x14ac:dyDescent="0.25">
      <c r="A1210" s="28"/>
      <c r="B1210" s="41"/>
      <c r="C1210" s="3"/>
      <c r="D1210" s="3"/>
      <c r="E1210" s="3"/>
      <c r="F1210" s="3"/>
      <c r="G1210" s="3"/>
      <c r="H1210" s="3"/>
      <c r="I1210" s="3"/>
      <c r="J1210" s="46"/>
      <c r="K1210" s="3"/>
      <c r="L1210" s="39"/>
      <c r="M1210" s="3"/>
      <c r="N1210" s="3"/>
      <c r="O1210" s="4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</row>
    <row r="1211" spans="1:35" ht="18.75" x14ac:dyDescent="0.25">
      <c r="A1211" s="28"/>
      <c r="B1211" s="41"/>
      <c r="C1211" s="3"/>
      <c r="D1211" s="3"/>
      <c r="E1211" s="3"/>
      <c r="F1211" s="3"/>
      <c r="G1211" s="3"/>
      <c r="H1211" s="3"/>
      <c r="I1211" s="3"/>
      <c r="J1211" s="46"/>
      <c r="K1211" s="3"/>
      <c r="L1211" s="39"/>
      <c r="M1211" s="3"/>
      <c r="N1211" s="3"/>
      <c r="O1211" s="4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</row>
    <row r="1212" spans="1:35" ht="18.75" x14ac:dyDescent="0.25">
      <c r="A1212" s="28"/>
      <c r="B1212" s="41"/>
      <c r="C1212" s="3"/>
      <c r="D1212" s="3"/>
      <c r="E1212" s="3"/>
      <c r="F1212" s="3"/>
      <c r="G1212" s="3"/>
      <c r="H1212" s="3"/>
      <c r="I1212" s="3"/>
      <c r="J1212" s="46"/>
      <c r="K1212" s="3"/>
      <c r="L1212" s="39"/>
      <c r="M1212" s="3"/>
      <c r="N1212" s="3"/>
      <c r="O1212" s="4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</row>
    <row r="1213" spans="1:35" ht="18.75" x14ac:dyDescent="0.25">
      <c r="A1213" s="28"/>
      <c r="B1213" s="41"/>
      <c r="C1213" s="3"/>
      <c r="D1213" s="3"/>
      <c r="E1213" s="3"/>
      <c r="F1213" s="3"/>
      <c r="G1213" s="3"/>
      <c r="H1213" s="3"/>
      <c r="I1213" s="3"/>
      <c r="J1213" s="46"/>
      <c r="K1213" s="3"/>
      <c r="L1213" s="39"/>
      <c r="M1213" s="3"/>
      <c r="N1213" s="3"/>
      <c r="O1213" s="4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</row>
    <row r="1214" spans="1:35" ht="18.75" x14ac:dyDescent="0.25">
      <c r="A1214" s="28"/>
      <c r="B1214" s="41"/>
      <c r="C1214" s="3"/>
      <c r="D1214" s="3"/>
      <c r="E1214" s="3"/>
      <c r="F1214" s="3"/>
      <c r="G1214" s="3"/>
      <c r="H1214" s="3"/>
      <c r="I1214" s="3"/>
      <c r="J1214" s="46"/>
      <c r="K1214" s="3"/>
      <c r="L1214" s="39"/>
      <c r="M1214" s="3"/>
      <c r="N1214" s="3"/>
      <c r="O1214" s="4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</row>
    <row r="1215" spans="1:35" ht="18.75" x14ac:dyDescent="0.25">
      <c r="A1215" s="28"/>
      <c r="B1215" s="41"/>
      <c r="C1215" s="3"/>
      <c r="D1215" s="3"/>
      <c r="E1215" s="3"/>
      <c r="F1215" s="3"/>
      <c r="G1215" s="3"/>
      <c r="H1215" s="3"/>
      <c r="I1215" s="3"/>
      <c r="J1215" s="46"/>
      <c r="K1215" s="3"/>
      <c r="L1215" s="39"/>
      <c r="M1215" s="3"/>
      <c r="N1215" s="3"/>
      <c r="O1215" s="4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</row>
    <row r="1216" spans="1:35" ht="18.75" x14ac:dyDescent="0.25">
      <c r="A1216" s="28"/>
      <c r="B1216" s="41"/>
      <c r="C1216" s="3"/>
      <c r="D1216" s="3"/>
      <c r="E1216" s="3"/>
      <c r="F1216" s="3"/>
      <c r="G1216" s="3"/>
      <c r="H1216" s="3"/>
      <c r="I1216" s="3"/>
      <c r="J1216" s="46"/>
      <c r="K1216" s="3"/>
      <c r="L1216" s="39"/>
      <c r="M1216" s="3"/>
      <c r="N1216" s="3"/>
      <c r="O1216" s="4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</row>
    <row r="1217" spans="1:35" ht="18.75" x14ac:dyDescent="0.25">
      <c r="A1217" s="28"/>
      <c r="B1217" s="41"/>
      <c r="C1217" s="3"/>
      <c r="D1217" s="3"/>
      <c r="E1217" s="3"/>
      <c r="F1217" s="3"/>
      <c r="G1217" s="3"/>
      <c r="H1217" s="3"/>
      <c r="I1217" s="3"/>
      <c r="J1217" s="46"/>
      <c r="K1217" s="3"/>
      <c r="L1217" s="39"/>
      <c r="M1217" s="3"/>
      <c r="N1217" s="3"/>
      <c r="O1217" s="4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</row>
    <row r="1218" spans="1:35" ht="18.75" x14ac:dyDescent="0.25">
      <c r="A1218" s="28"/>
      <c r="B1218" s="41"/>
      <c r="C1218" s="3"/>
      <c r="D1218" s="3"/>
      <c r="E1218" s="3"/>
      <c r="F1218" s="3"/>
      <c r="G1218" s="3"/>
      <c r="H1218" s="3"/>
      <c r="I1218" s="3"/>
      <c r="J1218" s="46"/>
      <c r="K1218" s="3"/>
      <c r="L1218" s="39"/>
      <c r="M1218" s="3"/>
      <c r="N1218" s="3"/>
      <c r="O1218" s="4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</row>
    <row r="1219" spans="1:35" ht="18.75" x14ac:dyDescent="0.25">
      <c r="A1219" s="28"/>
      <c r="B1219" s="41"/>
      <c r="C1219" s="3"/>
      <c r="D1219" s="3"/>
      <c r="E1219" s="3"/>
      <c r="F1219" s="3"/>
      <c r="G1219" s="3"/>
      <c r="H1219" s="3"/>
      <c r="I1219" s="3"/>
      <c r="J1219" s="46"/>
      <c r="K1219" s="3"/>
      <c r="L1219" s="39"/>
      <c r="M1219" s="3"/>
      <c r="N1219" s="3"/>
      <c r="O1219" s="4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</row>
    <row r="1220" spans="1:35" ht="18.75" x14ac:dyDescent="0.25">
      <c r="A1220" s="28"/>
      <c r="B1220" s="41"/>
      <c r="C1220" s="3"/>
      <c r="D1220" s="3"/>
      <c r="E1220" s="3"/>
      <c r="F1220" s="3"/>
      <c r="G1220" s="3"/>
      <c r="H1220" s="3"/>
      <c r="I1220" s="3"/>
      <c r="J1220" s="46"/>
      <c r="K1220" s="3"/>
      <c r="L1220" s="39"/>
      <c r="M1220" s="3"/>
      <c r="N1220" s="3"/>
      <c r="O1220" s="4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</row>
    <row r="1221" spans="1:35" ht="18.75" x14ac:dyDescent="0.25">
      <c r="A1221" s="28"/>
      <c r="B1221" s="41"/>
      <c r="C1221" s="3"/>
      <c r="D1221" s="3"/>
      <c r="E1221" s="3"/>
      <c r="F1221" s="3"/>
      <c r="G1221" s="3"/>
      <c r="H1221" s="3"/>
      <c r="I1221" s="3"/>
      <c r="J1221" s="46"/>
      <c r="K1221" s="3"/>
      <c r="L1221" s="39"/>
      <c r="M1221" s="3"/>
      <c r="N1221" s="3"/>
      <c r="O1221" s="4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</row>
    <row r="1222" spans="1:35" ht="18.75" x14ac:dyDescent="0.25">
      <c r="A1222" s="28"/>
      <c r="B1222" s="41"/>
      <c r="C1222" s="3"/>
      <c r="D1222" s="3"/>
      <c r="E1222" s="3"/>
      <c r="F1222" s="3"/>
      <c r="G1222" s="3"/>
      <c r="H1222" s="3"/>
      <c r="I1222" s="3"/>
      <c r="J1222" s="46"/>
      <c r="K1222" s="3"/>
      <c r="L1222" s="39"/>
      <c r="M1222" s="3"/>
      <c r="N1222" s="3"/>
      <c r="O1222" s="4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</row>
    <row r="1223" spans="1:35" ht="18.75" x14ac:dyDescent="0.25">
      <c r="A1223" s="28"/>
      <c r="B1223" s="41"/>
      <c r="C1223" s="3"/>
      <c r="D1223" s="3"/>
      <c r="E1223" s="3"/>
      <c r="F1223" s="3"/>
      <c r="G1223" s="3"/>
      <c r="H1223" s="3"/>
      <c r="I1223" s="3"/>
      <c r="J1223" s="46"/>
      <c r="K1223" s="3"/>
      <c r="L1223" s="39"/>
      <c r="M1223" s="3"/>
      <c r="N1223" s="3"/>
      <c r="O1223" s="4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</row>
    <row r="1224" spans="1:35" ht="18.75" x14ac:dyDescent="0.25">
      <c r="A1224" s="28"/>
      <c r="B1224" s="41"/>
      <c r="C1224" s="3"/>
      <c r="D1224" s="3"/>
      <c r="E1224" s="3"/>
      <c r="F1224" s="3"/>
      <c r="G1224" s="3"/>
      <c r="H1224" s="3"/>
      <c r="I1224" s="3"/>
      <c r="J1224" s="46"/>
      <c r="K1224" s="3"/>
      <c r="L1224" s="39"/>
      <c r="M1224" s="3"/>
      <c r="N1224" s="3"/>
      <c r="O1224" s="4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</row>
    <row r="1225" spans="1:35" ht="18.75" x14ac:dyDescent="0.25">
      <c r="A1225" s="28"/>
      <c r="B1225" s="41"/>
      <c r="C1225" s="3"/>
      <c r="D1225" s="3"/>
      <c r="E1225" s="3"/>
      <c r="F1225" s="3"/>
      <c r="G1225" s="3"/>
      <c r="H1225" s="3"/>
      <c r="I1225" s="3"/>
      <c r="J1225" s="46"/>
      <c r="K1225" s="3"/>
      <c r="L1225" s="39"/>
      <c r="M1225" s="3"/>
      <c r="N1225" s="3"/>
      <c r="O1225" s="4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</row>
    <row r="1226" spans="1:35" ht="18.75" x14ac:dyDescent="0.25">
      <c r="A1226" s="28"/>
      <c r="B1226" s="41"/>
      <c r="C1226" s="3"/>
      <c r="D1226" s="3"/>
      <c r="E1226" s="3"/>
      <c r="F1226" s="3"/>
      <c r="G1226" s="3"/>
      <c r="H1226" s="3"/>
      <c r="I1226" s="3"/>
      <c r="J1226" s="46"/>
      <c r="K1226" s="3"/>
      <c r="L1226" s="39"/>
      <c r="M1226" s="3"/>
      <c r="N1226" s="3"/>
      <c r="O1226" s="4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</row>
    <row r="1227" spans="1:35" ht="18.75" x14ac:dyDescent="0.25">
      <c r="A1227" s="28"/>
      <c r="B1227" s="41"/>
      <c r="C1227" s="3"/>
      <c r="D1227" s="3"/>
      <c r="E1227" s="3"/>
      <c r="F1227" s="3"/>
      <c r="G1227" s="3"/>
      <c r="H1227" s="3"/>
      <c r="I1227" s="3"/>
      <c r="J1227" s="46"/>
      <c r="K1227" s="3"/>
      <c r="L1227" s="39"/>
      <c r="M1227" s="3"/>
      <c r="N1227" s="3"/>
      <c r="O1227" s="4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</row>
    <row r="1228" spans="1:35" ht="18.75" x14ac:dyDescent="0.25">
      <c r="A1228" s="28"/>
      <c r="B1228" s="41"/>
      <c r="C1228" s="3"/>
      <c r="D1228" s="3"/>
      <c r="E1228" s="3"/>
      <c r="F1228" s="3"/>
      <c r="G1228" s="3"/>
      <c r="H1228" s="3"/>
      <c r="I1228" s="3"/>
      <c r="J1228" s="46"/>
      <c r="K1228" s="3"/>
      <c r="L1228" s="39"/>
      <c r="M1228" s="3"/>
      <c r="N1228" s="3"/>
      <c r="O1228" s="4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</row>
    <row r="1229" spans="1:35" ht="18.75" x14ac:dyDescent="0.25">
      <c r="A1229" s="28"/>
      <c r="B1229" s="41"/>
      <c r="C1229" s="3"/>
      <c r="D1229" s="3"/>
      <c r="E1229" s="3"/>
      <c r="F1229" s="3"/>
      <c r="G1229" s="3"/>
      <c r="H1229" s="3"/>
      <c r="I1229" s="3"/>
      <c r="J1229" s="46"/>
      <c r="K1229" s="3"/>
      <c r="L1229" s="39"/>
      <c r="M1229" s="3"/>
      <c r="N1229" s="3"/>
      <c r="O1229" s="4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</row>
    <row r="1230" spans="1:35" ht="18.75" x14ac:dyDescent="0.25">
      <c r="A1230" s="28"/>
      <c r="B1230" s="41"/>
      <c r="C1230" s="3"/>
      <c r="D1230" s="3"/>
      <c r="E1230" s="3"/>
      <c r="F1230" s="3"/>
      <c r="G1230" s="3"/>
      <c r="H1230" s="3"/>
      <c r="I1230" s="3"/>
      <c r="J1230" s="46"/>
      <c r="K1230" s="3"/>
      <c r="L1230" s="39"/>
      <c r="M1230" s="3"/>
      <c r="N1230" s="3"/>
      <c r="O1230" s="4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</row>
    <row r="1231" spans="1:35" ht="18.75" x14ac:dyDescent="0.25">
      <c r="A1231" s="28"/>
      <c r="B1231" s="41"/>
      <c r="C1231" s="3"/>
      <c r="D1231" s="3"/>
      <c r="E1231" s="3"/>
      <c r="F1231" s="3"/>
      <c r="G1231" s="3"/>
      <c r="H1231" s="3"/>
      <c r="I1231" s="3"/>
      <c r="J1231" s="46"/>
      <c r="K1231" s="3"/>
      <c r="L1231" s="39"/>
      <c r="M1231" s="3"/>
      <c r="N1231" s="3"/>
      <c r="O1231" s="4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</row>
    <row r="1232" spans="1:35" ht="18.75" x14ac:dyDescent="0.25">
      <c r="A1232" s="28"/>
      <c r="B1232" s="41"/>
      <c r="C1232" s="3"/>
      <c r="D1232" s="3"/>
      <c r="E1232" s="3"/>
      <c r="F1232" s="3"/>
      <c r="G1232" s="3"/>
      <c r="H1232" s="3"/>
      <c r="I1232" s="3"/>
      <c r="J1232" s="46"/>
      <c r="K1232" s="3"/>
      <c r="L1232" s="39"/>
      <c r="M1232" s="3"/>
      <c r="N1232" s="3"/>
      <c r="O1232" s="4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</row>
    <row r="1233" spans="1:35" ht="18.75" x14ac:dyDescent="0.25">
      <c r="A1233" s="28"/>
      <c r="B1233" s="41"/>
      <c r="C1233" s="3"/>
      <c r="D1233" s="3"/>
      <c r="E1233" s="3"/>
      <c r="F1233" s="3"/>
      <c r="G1233" s="3"/>
      <c r="H1233" s="3"/>
      <c r="I1233" s="3"/>
      <c r="J1233" s="46"/>
      <c r="K1233" s="3"/>
      <c r="L1233" s="39"/>
      <c r="M1233" s="3"/>
      <c r="N1233" s="3"/>
      <c r="O1233" s="4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</row>
    <row r="1234" spans="1:35" ht="18.75" x14ac:dyDescent="0.25">
      <c r="A1234" s="28"/>
      <c r="B1234" s="41"/>
      <c r="C1234" s="3"/>
      <c r="D1234" s="3"/>
      <c r="E1234" s="3"/>
      <c r="F1234" s="3"/>
      <c r="G1234" s="3"/>
      <c r="H1234" s="3"/>
      <c r="I1234" s="3"/>
      <c r="J1234" s="46"/>
      <c r="K1234" s="3"/>
      <c r="L1234" s="39"/>
      <c r="M1234" s="3"/>
      <c r="N1234" s="3"/>
      <c r="O1234" s="4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</row>
    <row r="1235" spans="1:35" ht="18.75" x14ac:dyDescent="0.25">
      <c r="A1235" s="28"/>
      <c r="B1235" s="41"/>
      <c r="C1235" s="3"/>
      <c r="D1235" s="3"/>
      <c r="E1235" s="3"/>
      <c r="F1235" s="3"/>
      <c r="G1235" s="3"/>
      <c r="H1235" s="3"/>
      <c r="I1235" s="3"/>
      <c r="J1235" s="46"/>
      <c r="K1235" s="3"/>
      <c r="L1235" s="39"/>
      <c r="M1235" s="3"/>
      <c r="N1235" s="3"/>
      <c r="O1235" s="4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</row>
    <row r="1236" spans="1:35" ht="18.75" x14ac:dyDescent="0.25">
      <c r="A1236" s="28"/>
      <c r="B1236" s="41"/>
      <c r="C1236" s="3"/>
      <c r="D1236" s="3"/>
      <c r="E1236" s="3"/>
      <c r="F1236" s="3"/>
      <c r="G1236" s="3"/>
      <c r="H1236" s="3"/>
      <c r="I1236" s="3"/>
      <c r="J1236" s="46"/>
      <c r="K1236" s="3"/>
      <c r="L1236" s="39"/>
      <c r="M1236" s="3"/>
      <c r="N1236" s="3"/>
      <c r="O1236" s="4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</row>
    <row r="1237" spans="1:35" ht="18.75" x14ac:dyDescent="0.25">
      <c r="A1237" s="28"/>
      <c r="B1237" s="41"/>
      <c r="C1237" s="3"/>
      <c r="D1237" s="3"/>
      <c r="E1237" s="3"/>
      <c r="F1237" s="3"/>
      <c r="G1237" s="3"/>
      <c r="H1237" s="3"/>
      <c r="I1237" s="3"/>
      <c r="J1237" s="46"/>
      <c r="K1237" s="3"/>
      <c r="L1237" s="39"/>
      <c r="M1237" s="3"/>
      <c r="N1237" s="3"/>
      <c r="O1237" s="4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</row>
    <row r="1238" spans="1:35" ht="18.75" x14ac:dyDescent="0.25">
      <c r="A1238" s="28"/>
      <c r="B1238" s="41"/>
      <c r="C1238" s="3"/>
      <c r="D1238" s="3"/>
      <c r="E1238" s="3"/>
      <c r="F1238" s="3"/>
      <c r="G1238" s="3"/>
      <c r="H1238" s="3"/>
      <c r="I1238" s="3"/>
      <c r="J1238" s="46"/>
      <c r="K1238" s="3"/>
      <c r="L1238" s="39"/>
      <c r="M1238" s="3"/>
      <c r="N1238" s="3"/>
      <c r="O1238" s="4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</row>
    <row r="1239" spans="1:35" ht="18.75" x14ac:dyDescent="0.25">
      <c r="A1239" s="28"/>
      <c r="B1239" s="41"/>
      <c r="C1239" s="3"/>
      <c r="D1239" s="3"/>
      <c r="E1239" s="3"/>
      <c r="F1239" s="3"/>
      <c r="G1239" s="3"/>
      <c r="H1239" s="3"/>
      <c r="I1239" s="3"/>
      <c r="J1239" s="46"/>
      <c r="K1239" s="3"/>
      <c r="L1239" s="39"/>
      <c r="M1239" s="3"/>
      <c r="N1239" s="3"/>
      <c r="O1239" s="4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</row>
    <row r="1240" spans="1:35" ht="18.75" x14ac:dyDescent="0.25">
      <c r="A1240" s="28"/>
      <c r="B1240" s="41"/>
      <c r="C1240" s="3"/>
      <c r="D1240" s="3"/>
      <c r="E1240" s="3"/>
      <c r="F1240" s="3"/>
      <c r="G1240" s="3"/>
      <c r="H1240" s="3"/>
      <c r="I1240" s="3"/>
      <c r="J1240" s="46"/>
      <c r="K1240" s="3"/>
      <c r="L1240" s="39"/>
      <c r="M1240" s="3"/>
      <c r="N1240" s="3"/>
      <c r="O1240" s="4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</row>
    <row r="1241" spans="1:35" ht="18.75" x14ac:dyDescent="0.25">
      <c r="A1241" s="28"/>
      <c r="B1241" s="41"/>
      <c r="C1241" s="3"/>
      <c r="D1241" s="3"/>
      <c r="E1241" s="3"/>
      <c r="F1241" s="3"/>
      <c r="G1241" s="3"/>
      <c r="H1241" s="3"/>
      <c r="I1241" s="3"/>
      <c r="J1241" s="46"/>
      <c r="K1241" s="3"/>
      <c r="L1241" s="39"/>
      <c r="M1241" s="3"/>
      <c r="N1241" s="3"/>
      <c r="O1241" s="4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</row>
    <row r="1242" spans="1:35" ht="18.75" x14ac:dyDescent="0.25">
      <c r="A1242" s="28"/>
      <c r="B1242" s="41"/>
      <c r="C1242" s="3"/>
      <c r="D1242" s="3"/>
      <c r="E1242" s="3"/>
      <c r="F1242" s="3"/>
      <c r="G1242" s="3"/>
      <c r="H1242" s="3"/>
      <c r="I1242" s="3"/>
      <c r="J1242" s="46"/>
      <c r="K1242" s="3"/>
      <c r="L1242" s="39"/>
      <c r="M1242" s="3"/>
      <c r="N1242" s="3"/>
      <c r="O1242" s="4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</row>
    <row r="1243" spans="1:35" ht="18.75" x14ac:dyDescent="0.25">
      <c r="A1243" s="28"/>
      <c r="B1243" s="41"/>
      <c r="C1243" s="3"/>
      <c r="D1243" s="3"/>
      <c r="E1243" s="3"/>
      <c r="F1243" s="3"/>
      <c r="G1243" s="3"/>
      <c r="H1243" s="3"/>
      <c r="I1243" s="3"/>
      <c r="J1243" s="46"/>
      <c r="K1243" s="3"/>
      <c r="L1243" s="39"/>
      <c r="M1243" s="3"/>
      <c r="N1243" s="3"/>
      <c r="O1243" s="4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</row>
    <row r="1244" spans="1:35" ht="18.75" x14ac:dyDescent="0.25">
      <c r="A1244" s="28"/>
      <c r="B1244" s="41"/>
      <c r="C1244" s="3"/>
      <c r="D1244" s="3"/>
      <c r="E1244" s="3"/>
      <c r="F1244" s="3"/>
      <c r="G1244" s="3"/>
      <c r="H1244" s="3"/>
      <c r="I1244" s="3"/>
      <c r="J1244" s="46"/>
      <c r="K1244" s="3"/>
      <c r="L1244" s="39"/>
      <c r="M1244" s="3"/>
      <c r="N1244" s="3"/>
      <c r="O1244" s="4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</row>
    <row r="1245" spans="1:35" ht="18.75" x14ac:dyDescent="0.25">
      <c r="A1245" s="28"/>
      <c r="B1245" s="41"/>
      <c r="C1245" s="3"/>
      <c r="D1245" s="3"/>
      <c r="E1245" s="3"/>
      <c r="F1245" s="3"/>
      <c r="G1245" s="3"/>
      <c r="H1245" s="3"/>
      <c r="I1245" s="3"/>
      <c r="J1245" s="46"/>
      <c r="K1245" s="3"/>
      <c r="L1245" s="39"/>
      <c r="M1245" s="3"/>
      <c r="N1245" s="3"/>
      <c r="O1245" s="4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</row>
    <row r="1246" spans="1:35" ht="18.75" x14ac:dyDescent="0.25">
      <c r="A1246" s="28"/>
      <c r="B1246" s="41"/>
      <c r="C1246" s="3"/>
      <c r="D1246" s="3"/>
      <c r="E1246" s="3"/>
      <c r="F1246" s="3"/>
      <c r="G1246" s="3"/>
      <c r="H1246" s="3"/>
      <c r="I1246" s="3"/>
      <c r="J1246" s="46"/>
      <c r="K1246" s="3"/>
      <c r="L1246" s="39"/>
      <c r="M1246" s="3"/>
      <c r="N1246" s="3"/>
      <c r="O1246" s="4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</row>
    <row r="1247" spans="1:35" ht="18.75" x14ac:dyDescent="0.25">
      <c r="A1247" s="28"/>
      <c r="B1247" s="41"/>
      <c r="C1247" s="3"/>
      <c r="D1247" s="3"/>
      <c r="E1247" s="3"/>
      <c r="F1247" s="3"/>
      <c r="G1247" s="3"/>
      <c r="H1247" s="3"/>
      <c r="I1247" s="3"/>
      <c r="J1247" s="46"/>
      <c r="K1247" s="3"/>
      <c r="L1247" s="39"/>
      <c r="M1247" s="3"/>
      <c r="N1247" s="3"/>
      <c r="O1247" s="4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</row>
    <row r="1248" spans="1:35" ht="18.75" x14ac:dyDescent="0.25">
      <c r="A1248" s="28"/>
      <c r="B1248" s="41"/>
      <c r="C1248" s="3"/>
      <c r="D1248" s="3"/>
      <c r="E1248" s="3"/>
      <c r="F1248" s="3"/>
      <c r="G1248" s="3"/>
      <c r="H1248" s="3"/>
      <c r="I1248" s="3"/>
      <c r="J1248" s="46"/>
      <c r="K1248" s="3"/>
      <c r="L1248" s="39"/>
      <c r="M1248" s="3"/>
      <c r="N1248" s="3"/>
      <c r="O1248" s="4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</row>
    <row r="1249" spans="1:35" ht="18.75" x14ac:dyDescent="0.25">
      <c r="A1249" s="28"/>
      <c r="B1249" s="41"/>
      <c r="C1249" s="3"/>
      <c r="D1249" s="3"/>
      <c r="E1249" s="3"/>
      <c r="F1249" s="3"/>
      <c r="G1249" s="3"/>
      <c r="H1249" s="3"/>
      <c r="I1249" s="3"/>
      <c r="J1249" s="46"/>
      <c r="K1249" s="3"/>
      <c r="L1249" s="39"/>
      <c r="M1249" s="3"/>
      <c r="N1249" s="3"/>
      <c r="O1249" s="4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</row>
    <row r="1250" spans="1:35" ht="18.75" x14ac:dyDescent="0.25">
      <c r="A1250" s="28"/>
      <c r="B1250" s="41"/>
      <c r="C1250" s="3"/>
      <c r="D1250" s="3"/>
      <c r="E1250" s="3"/>
      <c r="F1250" s="3"/>
      <c r="G1250" s="3"/>
      <c r="H1250" s="3"/>
      <c r="I1250" s="3"/>
      <c r="J1250" s="46"/>
      <c r="K1250" s="3"/>
      <c r="L1250" s="39"/>
      <c r="M1250" s="3"/>
      <c r="N1250" s="3"/>
      <c r="O1250" s="4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</row>
    <row r="1251" spans="1:35" ht="18.75" x14ac:dyDescent="0.25">
      <c r="A1251" s="28"/>
      <c r="B1251" s="41"/>
      <c r="C1251" s="3"/>
      <c r="D1251" s="3"/>
      <c r="E1251" s="3"/>
      <c r="F1251" s="3"/>
      <c r="G1251" s="3"/>
      <c r="H1251" s="3"/>
      <c r="I1251" s="3"/>
      <c r="J1251" s="46"/>
      <c r="K1251" s="3"/>
      <c r="L1251" s="39"/>
      <c r="M1251" s="3"/>
      <c r="N1251" s="3"/>
      <c r="O1251" s="4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</row>
    <row r="1252" spans="1:35" ht="18.75" x14ac:dyDescent="0.25">
      <c r="A1252" s="28"/>
      <c r="B1252" s="41"/>
      <c r="C1252" s="3"/>
      <c r="D1252" s="3"/>
      <c r="E1252" s="3"/>
      <c r="F1252" s="3"/>
      <c r="G1252" s="3"/>
      <c r="H1252" s="3"/>
      <c r="I1252" s="3"/>
      <c r="J1252" s="46"/>
      <c r="K1252" s="3"/>
      <c r="L1252" s="39"/>
      <c r="M1252" s="3"/>
      <c r="N1252" s="3"/>
      <c r="O1252" s="4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</row>
    <row r="1253" spans="1:35" ht="18.75" x14ac:dyDescent="0.25">
      <c r="A1253" s="28"/>
      <c r="B1253" s="41"/>
      <c r="C1253" s="3"/>
      <c r="D1253" s="3"/>
      <c r="E1253" s="3"/>
      <c r="F1253" s="3"/>
      <c r="G1253" s="3"/>
      <c r="H1253" s="3"/>
      <c r="I1253" s="3"/>
      <c r="J1253" s="46"/>
      <c r="K1253" s="3"/>
      <c r="L1253" s="39"/>
      <c r="M1253" s="3"/>
      <c r="N1253" s="3"/>
      <c r="O1253" s="4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</row>
    <row r="1254" spans="1:35" ht="18.75" x14ac:dyDescent="0.25">
      <c r="A1254" s="28"/>
      <c r="B1254" s="41"/>
      <c r="C1254" s="3"/>
      <c r="D1254" s="3"/>
      <c r="E1254" s="3"/>
      <c r="F1254" s="3"/>
      <c r="G1254" s="3"/>
      <c r="H1254" s="3"/>
      <c r="I1254" s="3"/>
      <c r="J1254" s="46"/>
      <c r="K1254" s="3"/>
      <c r="L1254" s="39"/>
      <c r="M1254" s="3"/>
      <c r="N1254" s="3"/>
      <c r="O1254" s="4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</row>
    <row r="1255" spans="1:35" ht="18.75" x14ac:dyDescent="0.25">
      <c r="A1255" s="28"/>
      <c r="B1255" s="41"/>
      <c r="C1255" s="3"/>
      <c r="D1255" s="3"/>
      <c r="E1255" s="3"/>
      <c r="F1255" s="3"/>
      <c r="G1255" s="3"/>
      <c r="H1255" s="3"/>
      <c r="I1255" s="3"/>
      <c r="J1255" s="46"/>
      <c r="K1255" s="3"/>
      <c r="L1255" s="39"/>
      <c r="M1255" s="3"/>
      <c r="N1255" s="3"/>
      <c r="O1255" s="4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</row>
    <row r="1256" spans="1:35" ht="18.75" x14ac:dyDescent="0.25">
      <c r="A1256" s="28"/>
      <c r="B1256" s="41"/>
      <c r="C1256" s="3"/>
      <c r="D1256" s="3"/>
      <c r="E1256" s="3"/>
      <c r="F1256" s="3"/>
      <c r="G1256" s="3"/>
      <c r="H1256" s="3"/>
      <c r="I1256" s="3"/>
      <c r="J1256" s="46"/>
      <c r="K1256" s="3"/>
      <c r="L1256" s="39"/>
      <c r="M1256" s="3"/>
      <c r="N1256" s="3"/>
      <c r="O1256" s="4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</row>
    <row r="1257" spans="1:35" ht="18.75" x14ac:dyDescent="0.25">
      <c r="A1257" s="28"/>
      <c r="B1257" s="41"/>
      <c r="C1257" s="3"/>
      <c r="D1257" s="3"/>
      <c r="E1257" s="3"/>
      <c r="F1257" s="3"/>
      <c r="G1257" s="3"/>
      <c r="H1257" s="3"/>
      <c r="I1257" s="3"/>
      <c r="J1257" s="46"/>
      <c r="K1257" s="3"/>
      <c r="L1257" s="39"/>
      <c r="M1257" s="3"/>
      <c r="N1257" s="3"/>
      <c r="O1257" s="4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</row>
    <row r="1258" spans="1:35" ht="18.75" x14ac:dyDescent="0.25">
      <c r="A1258" s="28"/>
      <c r="B1258" s="41"/>
      <c r="C1258" s="3"/>
      <c r="D1258" s="3"/>
      <c r="E1258" s="3"/>
      <c r="F1258" s="3"/>
      <c r="G1258" s="3"/>
      <c r="H1258" s="3"/>
      <c r="I1258" s="3"/>
      <c r="J1258" s="46"/>
      <c r="K1258" s="3"/>
      <c r="L1258" s="39"/>
      <c r="M1258" s="3"/>
      <c r="N1258" s="3"/>
      <c r="O1258" s="4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</row>
    <row r="1259" spans="1:35" ht="18.75" x14ac:dyDescent="0.25">
      <c r="A1259" s="28"/>
      <c r="B1259" s="41"/>
      <c r="C1259" s="3"/>
      <c r="D1259" s="3"/>
      <c r="E1259" s="3"/>
      <c r="F1259" s="3"/>
      <c r="G1259" s="3"/>
      <c r="H1259" s="3"/>
      <c r="I1259" s="3"/>
      <c r="J1259" s="46"/>
      <c r="K1259" s="3"/>
      <c r="L1259" s="39"/>
      <c r="M1259" s="3"/>
      <c r="N1259" s="3"/>
      <c r="O1259" s="4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</row>
    <row r="1260" spans="1:35" ht="18.75" x14ac:dyDescent="0.25">
      <c r="A1260" s="28"/>
      <c r="B1260" s="41"/>
      <c r="C1260" s="3"/>
      <c r="D1260" s="3"/>
      <c r="E1260" s="3"/>
      <c r="F1260" s="3"/>
      <c r="G1260" s="3"/>
      <c r="H1260" s="3"/>
      <c r="I1260" s="3"/>
      <c r="J1260" s="46"/>
      <c r="K1260" s="3"/>
      <c r="L1260" s="39"/>
      <c r="M1260" s="3"/>
      <c r="N1260" s="3"/>
      <c r="O1260" s="4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</row>
    <row r="1261" spans="1:35" ht="18.75" x14ac:dyDescent="0.25">
      <c r="A1261" s="28"/>
      <c r="B1261" s="41"/>
      <c r="C1261" s="3"/>
      <c r="D1261" s="3"/>
      <c r="E1261" s="3"/>
      <c r="F1261" s="3"/>
      <c r="G1261" s="3"/>
      <c r="H1261" s="3"/>
      <c r="I1261" s="3"/>
      <c r="J1261" s="46"/>
      <c r="K1261" s="3"/>
      <c r="L1261" s="39"/>
      <c r="M1261" s="3"/>
      <c r="N1261" s="3"/>
      <c r="O1261" s="4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</row>
    <row r="1262" spans="1:35" ht="18.75" x14ac:dyDescent="0.25">
      <c r="A1262" s="28"/>
      <c r="B1262" s="41"/>
      <c r="C1262" s="3"/>
      <c r="D1262" s="3"/>
      <c r="E1262" s="3"/>
      <c r="F1262" s="3"/>
      <c r="G1262" s="3"/>
      <c r="H1262" s="3"/>
      <c r="I1262" s="3"/>
      <c r="J1262" s="46"/>
      <c r="K1262" s="3"/>
      <c r="L1262" s="39"/>
      <c r="M1262" s="3"/>
      <c r="N1262" s="3"/>
      <c r="O1262" s="4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</row>
    <row r="1263" spans="1:35" ht="18.75" x14ac:dyDescent="0.25">
      <c r="A1263" s="28"/>
      <c r="B1263" s="41"/>
      <c r="C1263" s="3"/>
      <c r="D1263" s="3"/>
      <c r="E1263" s="3"/>
      <c r="F1263" s="3"/>
      <c r="G1263" s="3"/>
      <c r="H1263" s="3"/>
      <c r="I1263" s="3"/>
      <c r="J1263" s="46"/>
      <c r="K1263" s="3"/>
      <c r="L1263" s="39"/>
      <c r="M1263" s="3"/>
      <c r="N1263" s="3"/>
      <c r="O1263" s="4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</row>
    <row r="1264" spans="1:35" ht="18.75" x14ac:dyDescent="0.25">
      <c r="A1264" s="28"/>
      <c r="B1264" s="41"/>
      <c r="C1264" s="3"/>
      <c r="D1264" s="3"/>
      <c r="E1264" s="3"/>
      <c r="F1264" s="3"/>
      <c r="G1264" s="3"/>
      <c r="H1264" s="3"/>
      <c r="I1264" s="3"/>
      <c r="J1264" s="46"/>
      <c r="K1264" s="3"/>
      <c r="L1264" s="39"/>
      <c r="M1264" s="3"/>
      <c r="N1264" s="3"/>
      <c r="O1264" s="4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</row>
    <row r="1265" spans="1:35" ht="18.75" x14ac:dyDescent="0.25">
      <c r="A1265" s="28"/>
      <c r="B1265" s="41"/>
      <c r="C1265" s="3"/>
      <c r="D1265" s="3"/>
      <c r="E1265" s="3"/>
      <c r="F1265" s="3"/>
      <c r="G1265" s="3"/>
      <c r="H1265" s="3"/>
      <c r="I1265" s="3"/>
      <c r="J1265" s="46"/>
      <c r="K1265" s="3"/>
      <c r="L1265" s="39"/>
      <c r="M1265" s="3"/>
      <c r="N1265" s="3"/>
      <c r="O1265" s="4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</row>
    <row r="1266" spans="1:35" ht="18.75" x14ac:dyDescent="0.25">
      <c r="A1266" s="28"/>
      <c r="B1266" s="41"/>
      <c r="C1266" s="3"/>
      <c r="D1266" s="3"/>
      <c r="E1266" s="3"/>
      <c r="F1266" s="3"/>
      <c r="G1266" s="3"/>
      <c r="H1266" s="3"/>
      <c r="I1266" s="3"/>
      <c r="J1266" s="46"/>
      <c r="K1266" s="3"/>
      <c r="L1266" s="39"/>
      <c r="M1266" s="3"/>
      <c r="N1266" s="3"/>
      <c r="O1266" s="4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</row>
    <row r="1267" spans="1:35" ht="18.75" x14ac:dyDescent="0.25">
      <c r="A1267" s="28"/>
      <c r="B1267" s="41"/>
      <c r="C1267" s="3"/>
      <c r="D1267" s="3"/>
      <c r="E1267" s="3"/>
      <c r="F1267" s="3"/>
      <c r="G1267" s="3"/>
      <c r="H1267" s="3"/>
      <c r="I1267" s="3"/>
      <c r="J1267" s="46"/>
      <c r="K1267" s="3"/>
      <c r="L1267" s="39"/>
      <c r="M1267" s="3"/>
      <c r="N1267" s="3"/>
      <c r="O1267" s="4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</row>
    <row r="1268" spans="1:35" ht="18.75" x14ac:dyDescent="0.25">
      <c r="A1268" s="28"/>
      <c r="B1268" s="41"/>
      <c r="C1268" s="3"/>
      <c r="D1268" s="3"/>
      <c r="E1268" s="3"/>
      <c r="F1268" s="3"/>
      <c r="G1268" s="3"/>
      <c r="H1268" s="3"/>
      <c r="I1268" s="3"/>
      <c r="J1268" s="46"/>
      <c r="K1268" s="3"/>
      <c r="L1268" s="39"/>
      <c r="M1268" s="3"/>
      <c r="N1268" s="3"/>
      <c r="O1268" s="4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</row>
    <row r="1269" spans="1:35" ht="18.75" x14ac:dyDescent="0.25">
      <c r="A1269" s="28"/>
      <c r="B1269" s="41"/>
      <c r="C1269" s="3"/>
      <c r="D1269" s="3"/>
      <c r="E1269" s="3"/>
      <c r="F1269" s="3"/>
      <c r="G1269" s="3"/>
      <c r="H1269" s="3"/>
      <c r="I1269" s="3"/>
      <c r="J1269" s="46"/>
      <c r="K1269" s="3"/>
      <c r="L1269" s="39"/>
      <c r="M1269" s="3"/>
      <c r="N1269" s="3"/>
      <c r="O1269" s="4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</row>
    <row r="1270" spans="1:35" ht="18.75" x14ac:dyDescent="0.25">
      <c r="A1270" s="28"/>
      <c r="B1270" s="41"/>
      <c r="C1270" s="3"/>
      <c r="D1270" s="3"/>
      <c r="E1270" s="3"/>
      <c r="F1270" s="3"/>
      <c r="G1270" s="3"/>
      <c r="H1270" s="3"/>
      <c r="I1270" s="3"/>
      <c r="J1270" s="46"/>
      <c r="K1270" s="3"/>
      <c r="L1270" s="39"/>
      <c r="M1270" s="3"/>
      <c r="N1270" s="3"/>
      <c r="O1270" s="4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</row>
    <row r="1271" spans="1:35" ht="18.75" x14ac:dyDescent="0.25">
      <c r="A1271" s="28"/>
      <c r="B1271" s="41"/>
      <c r="C1271" s="3"/>
      <c r="D1271" s="3"/>
      <c r="E1271" s="3"/>
      <c r="F1271" s="3"/>
      <c r="G1271" s="3"/>
      <c r="H1271" s="3"/>
      <c r="I1271" s="3"/>
      <c r="J1271" s="46"/>
      <c r="K1271" s="3"/>
      <c r="L1271" s="39"/>
      <c r="M1271" s="3"/>
      <c r="N1271" s="3"/>
      <c r="O1271" s="4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</row>
    <row r="1272" spans="1:35" ht="18.75" x14ac:dyDescent="0.25">
      <c r="A1272" s="28"/>
      <c r="B1272" s="41"/>
      <c r="C1272" s="3"/>
      <c r="D1272" s="3"/>
      <c r="E1272" s="3"/>
      <c r="F1272" s="3"/>
      <c r="G1272" s="3"/>
      <c r="H1272" s="3"/>
      <c r="I1272" s="3"/>
      <c r="J1272" s="46"/>
      <c r="K1272" s="3"/>
      <c r="L1272" s="39"/>
      <c r="M1272" s="3"/>
      <c r="N1272" s="3"/>
      <c r="O1272" s="4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</row>
    <row r="1273" spans="1:35" ht="18.75" x14ac:dyDescent="0.25">
      <c r="A1273" s="28"/>
      <c r="B1273" s="41"/>
      <c r="C1273" s="3"/>
      <c r="D1273" s="3"/>
      <c r="E1273" s="3"/>
      <c r="F1273" s="3"/>
      <c r="G1273" s="3"/>
      <c r="H1273" s="3"/>
      <c r="I1273" s="3"/>
      <c r="J1273" s="46"/>
      <c r="K1273" s="3"/>
      <c r="L1273" s="39"/>
      <c r="M1273" s="3"/>
      <c r="N1273" s="3"/>
      <c r="O1273" s="4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</row>
    <row r="1274" spans="1:35" ht="18.75" x14ac:dyDescent="0.25">
      <c r="A1274" s="28"/>
      <c r="B1274" s="41"/>
      <c r="C1274" s="3"/>
      <c r="D1274" s="3"/>
      <c r="E1274" s="3"/>
      <c r="F1274" s="3"/>
      <c r="G1274" s="3"/>
      <c r="H1274" s="3"/>
      <c r="I1274" s="3"/>
      <c r="J1274" s="46"/>
      <c r="K1274" s="3"/>
      <c r="L1274" s="39"/>
      <c r="M1274" s="3"/>
      <c r="N1274" s="3"/>
      <c r="O1274" s="4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</row>
    <row r="1275" spans="1:35" ht="18.75" x14ac:dyDescent="0.25">
      <c r="A1275" s="28"/>
      <c r="B1275" s="41"/>
      <c r="C1275" s="3"/>
      <c r="D1275" s="3"/>
      <c r="E1275" s="3"/>
      <c r="F1275" s="3"/>
      <c r="G1275" s="3"/>
      <c r="H1275" s="3"/>
      <c r="I1275" s="3"/>
      <c r="J1275" s="46"/>
      <c r="K1275" s="3"/>
      <c r="L1275" s="39"/>
      <c r="M1275" s="3"/>
      <c r="N1275" s="3"/>
      <c r="O1275" s="4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</row>
    <row r="1276" spans="1:35" ht="18.75" x14ac:dyDescent="0.25">
      <c r="A1276" s="28"/>
      <c r="B1276" s="41"/>
      <c r="C1276" s="3"/>
      <c r="D1276" s="3"/>
      <c r="E1276" s="3"/>
      <c r="F1276" s="3"/>
      <c r="G1276" s="3"/>
      <c r="H1276" s="3"/>
      <c r="I1276" s="3"/>
      <c r="J1276" s="46"/>
      <c r="K1276" s="3"/>
      <c r="L1276" s="39"/>
      <c r="M1276" s="3"/>
      <c r="N1276" s="3"/>
      <c r="O1276" s="4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</row>
    <row r="1277" spans="1:35" ht="18.75" x14ac:dyDescent="0.25">
      <c r="A1277" s="28"/>
      <c r="B1277" s="41"/>
      <c r="C1277" s="3"/>
      <c r="D1277" s="3"/>
      <c r="E1277" s="3"/>
      <c r="F1277" s="3"/>
      <c r="G1277" s="3"/>
      <c r="H1277" s="3"/>
      <c r="I1277" s="3"/>
      <c r="J1277" s="46"/>
      <c r="K1277" s="3"/>
      <c r="L1277" s="39"/>
      <c r="M1277" s="3"/>
      <c r="N1277" s="3"/>
      <c r="O1277" s="4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</row>
    <row r="1278" spans="1:35" ht="18.75" x14ac:dyDescent="0.25">
      <c r="A1278" s="28"/>
      <c r="B1278" s="41"/>
      <c r="C1278" s="3"/>
      <c r="D1278" s="3"/>
      <c r="E1278" s="3"/>
      <c r="F1278" s="3"/>
      <c r="G1278" s="3"/>
      <c r="H1278" s="3"/>
      <c r="I1278" s="3"/>
      <c r="J1278" s="46"/>
      <c r="K1278" s="3"/>
      <c r="L1278" s="39"/>
      <c r="M1278" s="3"/>
      <c r="N1278" s="3"/>
      <c r="O1278" s="4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</row>
    <row r="1279" spans="1:35" ht="18.75" x14ac:dyDescent="0.25">
      <c r="A1279" s="28"/>
      <c r="B1279" s="41"/>
      <c r="C1279" s="3"/>
      <c r="D1279" s="3"/>
      <c r="E1279" s="3"/>
      <c r="F1279" s="3"/>
      <c r="G1279" s="3"/>
      <c r="H1279" s="3"/>
      <c r="I1279" s="3"/>
      <c r="J1279" s="46"/>
      <c r="K1279" s="3"/>
      <c r="L1279" s="39"/>
      <c r="M1279" s="3"/>
      <c r="N1279" s="3"/>
      <c r="O1279" s="4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</row>
    <row r="1280" spans="1:35" ht="18.75" x14ac:dyDescent="0.25">
      <c r="A1280" s="28"/>
      <c r="B1280" s="41"/>
      <c r="C1280" s="3"/>
      <c r="D1280" s="3"/>
      <c r="E1280" s="3"/>
      <c r="F1280" s="3"/>
      <c r="G1280" s="3"/>
      <c r="H1280" s="3"/>
      <c r="I1280" s="3"/>
      <c r="J1280" s="46"/>
      <c r="K1280" s="3"/>
      <c r="L1280" s="39"/>
      <c r="M1280" s="3"/>
      <c r="N1280" s="3"/>
      <c r="O1280" s="4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</row>
    <row r="1281" spans="1:35" ht="18.75" x14ac:dyDescent="0.25">
      <c r="A1281" s="28"/>
      <c r="B1281" s="41"/>
      <c r="C1281" s="3"/>
      <c r="D1281" s="3"/>
      <c r="E1281" s="3"/>
      <c r="F1281" s="3"/>
      <c r="G1281" s="3"/>
      <c r="H1281" s="3"/>
      <c r="I1281" s="3"/>
      <c r="J1281" s="46"/>
      <c r="K1281" s="3"/>
      <c r="L1281" s="39"/>
      <c r="M1281" s="3"/>
      <c r="N1281" s="3"/>
      <c r="O1281" s="4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</row>
    <row r="1282" spans="1:35" ht="18.75" x14ac:dyDescent="0.25">
      <c r="A1282" s="28"/>
      <c r="B1282" s="41"/>
      <c r="C1282" s="3"/>
      <c r="D1282" s="3"/>
      <c r="E1282" s="3"/>
      <c r="F1282" s="3"/>
      <c r="G1282" s="3"/>
      <c r="H1282" s="3"/>
      <c r="I1282" s="3"/>
      <c r="J1282" s="46"/>
      <c r="K1282" s="3"/>
      <c r="L1282" s="39"/>
      <c r="M1282" s="3"/>
      <c r="N1282" s="3"/>
      <c r="O1282" s="4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</row>
    <row r="1283" spans="1:35" ht="18.75" x14ac:dyDescent="0.25">
      <c r="A1283" s="28"/>
      <c r="B1283" s="41"/>
      <c r="C1283" s="3"/>
      <c r="D1283" s="3"/>
      <c r="E1283" s="3"/>
      <c r="F1283" s="3"/>
      <c r="G1283" s="3"/>
      <c r="H1283" s="3"/>
      <c r="I1283" s="3"/>
      <c r="J1283" s="46"/>
      <c r="K1283" s="3"/>
      <c r="L1283" s="39"/>
      <c r="M1283" s="3"/>
      <c r="N1283" s="3"/>
      <c r="O1283" s="4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</row>
    <row r="1284" spans="1:35" ht="18.75" x14ac:dyDescent="0.25">
      <c r="A1284" s="28"/>
      <c r="B1284" s="41"/>
      <c r="C1284" s="3"/>
      <c r="D1284" s="3"/>
      <c r="E1284" s="3"/>
      <c r="F1284" s="3"/>
      <c r="G1284" s="3"/>
      <c r="H1284" s="3"/>
      <c r="I1284" s="3"/>
      <c r="J1284" s="46"/>
      <c r="K1284" s="3"/>
      <c r="L1284" s="39"/>
      <c r="M1284" s="3"/>
      <c r="N1284" s="3"/>
      <c r="O1284" s="4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</row>
    <row r="1285" spans="1:35" ht="18.75" x14ac:dyDescent="0.25">
      <c r="A1285" s="28"/>
      <c r="B1285" s="41"/>
      <c r="C1285" s="3"/>
      <c r="D1285" s="3"/>
      <c r="E1285" s="3"/>
      <c r="F1285" s="3"/>
      <c r="G1285" s="3"/>
      <c r="H1285" s="3"/>
      <c r="I1285" s="3"/>
      <c r="J1285" s="46"/>
      <c r="K1285" s="3"/>
      <c r="L1285" s="39"/>
      <c r="M1285" s="3"/>
      <c r="N1285" s="3"/>
      <c r="O1285" s="4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</row>
    <row r="1286" spans="1:35" ht="18.75" x14ac:dyDescent="0.25">
      <c r="A1286" s="28"/>
      <c r="B1286" s="41"/>
      <c r="C1286" s="3"/>
      <c r="D1286" s="3"/>
      <c r="E1286" s="3"/>
      <c r="F1286" s="3"/>
      <c r="G1286" s="3"/>
      <c r="H1286" s="3"/>
      <c r="I1286" s="3"/>
      <c r="J1286" s="46"/>
      <c r="K1286" s="3"/>
      <c r="L1286" s="39"/>
      <c r="M1286" s="3"/>
      <c r="N1286" s="3"/>
      <c r="O1286" s="4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</row>
    <row r="1287" spans="1:35" ht="18.75" x14ac:dyDescent="0.25">
      <c r="A1287" s="28"/>
      <c r="B1287" s="41"/>
      <c r="C1287" s="3"/>
      <c r="D1287" s="3"/>
      <c r="E1287" s="3"/>
      <c r="F1287" s="3"/>
      <c r="G1287" s="3"/>
      <c r="H1287" s="3"/>
      <c r="I1287" s="3"/>
      <c r="J1287" s="46"/>
      <c r="K1287" s="3"/>
      <c r="L1287" s="39"/>
      <c r="M1287" s="3"/>
      <c r="N1287" s="3"/>
      <c r="O1287" s="4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</row>
    <row r="1288" spans="1:35" ht="18.75" x14ac:dyDescent="0.25">
      <c r="A1288" s="28"/>
      <c r="B1288" s="41"/>
      <c r="C1288" s="3"/>
      <c r="D1288" s="3"/>
      <c r="E1288" s="3"/>
      <c r="F1288" s="3"/>
      <c r="G1288" s="3"/>
      <c r="H1288" s="3"/>
      <c r="I1288" s="3"/>
      <c r="J1288" s="46"/>
      <c r="K1288" s="3"/>
      <c r="L1288" s="39"/>
      <c r="M1288" s="3"/>
      <c r="N1288" s="3"/>
      <c r="O1288" s="4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</row>
    <row r="1289" spans="1:35" ht="18.75" x14ac:dyDescent="0.25">
      <c r="A1289" s="28"/>
      <c r="B1289" s="41"/>
      <c r="C1289" s="3"/>
      <c r="D1289" s="3"/>
      <c r="E1289" s="3"/>
      <c r="F1289" s="3"/>
      <c r="G1289" s="3"/>
      <c r="H1289" s="3"/>
      <c r="I1289" s="3"/>
      <c r="J1289" s="46"/>
      <c r="K1289" s="3"/>
      <c r="L1289" s="39"/>
      <c r="M1289" s="3"/>
      <c r="N1289" s="3"/>
      <c r="O1289" s="4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</row>
    <row r="1290" spans="1:35" ht="18.75" x14ac:dyDescent="0.25">
      <c r="A1290" s="28"/>
      <c r="B1290" s="41"/>
      <c r="C1290" s="3"/>
      <c r="D1290" s="3"/>
      <c r="E1290" s="3"/>
      <c r="F1290" s="3"/>
      <c r="G1290" s="3"/>
      <c r="H1290" s="3"/>
      <c r="I1290" s="3"/>
      <c r="J1290" s="46"/>
      <c r="K1290" s="3"/>
      <c r="L1290" s="39"/>
      <c r="M1290" s="3"/>
      <c r="N1290" s="3"/>
      <c r="O1290" s="4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</row>
    <row r="1291" spans="1:35" ht="18.75" x14ac:dyDescent="0.25">
      <c r="A1291" s="28"/>
      <c r="B1291" s="41"/>
      <c r="C1291" s="3"/>
      <c r="D1291" s="3"/>
      <c r="E1291" s="3"/>
      <c r="F1291" s="3"/>
      <c r="G1291" s="3"/>
      <c r="H1291" s="3"/>
      <c r="I1291" s="3"/>
      <c r="J1291" s="46"/>
      <c r="K1291" s="3"/>
      <c r="L1291" s="39"/>
      <c r="M1291" s="3"/>
      <c r="N1291" s="3"/>
      <c r="O1291" s="4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</row>
    <row r="1292" spans="1:35" ht="18.75" x14ac:dyDescent="0.25">
      <c r="A1292" s="28"/>
      <c r="B1292" s="41"/>
      <c r="C1292" s="3"/>
      <c r="D1292" s="3"/>
      <c r="E1292" s="3"/>
      <c r="F1292" s="3"/>
      <c r="G1292" s="3"/>
      <c r="H1292" s="3"/>
      <c r="I1292" s="3"/>
      <c r="J1292" s="46"/>
      <c r="K1292" s="3"/>
      <c r="L1292" s="39"/>
      <c r="M1292" s="3"/>
      <c r="N1292" s="3"/>
      <c r="O1292" s="4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</row>
    <row r="1293" spans="1:35" ht="18.75" x14ac:dyDescent="0.25">
      <c r="A1293" s="28"/>
      <c r="B1293" s="41"/>
      <c r="C1293" s="3"/>
      <c r="D1293" s="3"/>
      <c r="E1293" s="3"/>
      <c r="F1293" s="3"/>
      <c r="G1293" s="3"/>
      <c r="H1293" s="3"/>
      <c r="I1293" s="3"/>
      <c r="J1293" s="46"/>
      <c r="K1293" s="3"/>
      <c r="L1293" s="39"/>
      <c r="M1293" s="3"/>
      <c r="N1293" s="3"/>
      <c r="O1293" s="4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</row>
    <row r="1294" spans="1:35" ht="18.75" x14ac:dyDescent="0.25">
      <c r="A1294" s="28"/>
      <c r="B1294" s="41"/>
      <c r="C1294" s="3"/>
      <c r="D1294" s="3"/>
      <c r="E1294" s="3"/>
      <c r="F1294" s="3"/>
      <c r="G1294" s="3"/>
      <c r="H1294" s="3"/>
      <c r="I1294" s="3"/>
      <c r="J1294" s="46"/>
      <c r="K1294" s="3"/>
      <c r="L1294" s="39"/>
      <c r="M1294" s="3"/>
      <c r="N1294" s="3"/>
      <c r="O1294" s="4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</row>
    <row r="1295" spans="1:35" ht="18.75" x14ac:dyDescent="0.25">
      <c r="A1295" s="28"/>
      <c r="B1295" s="41"/>
      <c r="C1295" s="3"/>
      <c r="D1295" s="3"/>
      <c r="E1295" s="3"/>
      <c r="F1295" s="3"/>
      <c r="G1295" s="3"/>
      <c r="H1295" s="3"/>
      <c r="I1295" s="3"/>
      <c r="J1295" s="46"/>
      <c r="K1295" s="3"/>
      <c r="L1295" s="39"/>
      <c r="M1295" s="3"/>
      <c r="N1295" s="3"/>
      <c r="O1295" s="4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</row>
    <row r="1296" spans="1:35" ht="18.75" x14ac:dyDescent="0.25">
      <c r="A1296" s="28"/>
      <c r="B1296" s="41"/>
      <c r="C1296" s="3"/>
      <c r="D1296" s="3"/>
      <c r="E1296" s="3"/>
      <c r="F1296" s="3"/>
      <c r="G1296" s="3"/>
      <c r="H1296" s="3"/>
      <c r="I1296" s="3"/>
      <c r="J1296" s="46"/>
      <c r="K1296" s="3"/>
      <c r="L1296" s="39"/>
      <c r="M1296" s="3"/>
      <c r="N1296" s="3"/>
      <c r="O1296" s="4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</row>
    <row r="1297" spans="1:35" ht="18.75" x14ac:dyDescent="0.25">
      <c r="A1297" s="28"/>
      <c r="B1297" s="41"/>
      <c r="C1297" s="3"/>
      <c r="D1297" s="3"/>
      <c r="E1297" s="3"/>
      <c r="F1297" s="3"/>
      <c r="G1297" s="3"/>
      <c r="H1297" s="3"/>
      <c r="I1297" s="3"/>
      <c r="J1297" s="46"/>
      <c r="K1297" s="3"/>
      <c r="L1297" s="39"/>
      <c r="M1297" s="3"/>
      <c r="N1297" s="3"/>
      <c r="O1297" s="4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</row>
    <row r="1298" spans="1:35" ht="18.75" x14ac:dyDescent="0.25">
      <c r="A1298" s="28"/>
      <c r="B1298" s="41"/>
      <c r="C1298" s="3"/>
      <c r="D1298" s="3"/>
      <c r="E1298" s="3"/>
      <c r="F1298" s="3"/>
      <c r="G1298" s="3"/>
      <c r="H1298" s="3"/>
      <c r="I1298" s="3"/>
      <c r="J1298" s="46"/>
      <c r="K1298" s="3"/>
      <c r="L1298" s="39"/>
      <c r="M1298" s="3"/>
      <c r="N1298" s="3"/>
      <c r="O1298" s="4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</row>
    <row r="1299" spans="1:35" ht="18.75" x14ac:dyDescent="0.25">
      <c r="A1299" s="28"/>
      <c r="B1299" s="41"/>
      <c r="C1299" s="3"/>
      <c r="D1299" s="3"/>
      <c r="E1299" s="3"/>
      <c r="F1299" s="3"/>
      <c r="G1299" s="3"/>
      <c r="H1299" s="3"/>
      <c r="I1299" s="3"/>
      <c r="J1299" s="46"/>
      <c r="K1299" s="3"/>
      <c r="L1299" s="39"/>
      <c r="M1299" s="3"/>
      <c r="N1299" s="3"/>
      <c r="O1299" s="4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</row>
    <row r="1300" spans="1:35" ht="18.75" x14ac:dyDescent="0.25">
      <c r="A1300" s="28"/>
      <c r="B1300" s="41"/>
      <c r="C1300" s="3"/>
      <c r="D1300" s="3"/>
      <c r="E1300" s="3"/>
      <c r="F1300" s="3"/>
      <c r="G1300" s="3"/>
      <c r="H1300" s="3"/>
      <c r="I1300" s="3"/>
      <c r="J1300" s="46"/>
      <c r="K1300" s="3"/>
      <c r="L1300" s="39"/>
      <c r="M1300" s="3"/>
      <c r="N1300" s="3"/>
      <c r="O1300" s="4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</row>
    <row r="1301" spans="1:35" ht="18.75" x14ac:dyDescent="0.25">
      <c r="A1301" s="28"/>
      <c r="B1301" s="41"/>
      <c r="C1301" s="3"/>
      <c r="D1301" s="3"/>
      <c r="E1301" s="3"/>
      <c r="F1301" s="3"/>
      <c r="G1301" s="3"/>
      <c r="H1301" s="3"/>
      <c r="I1301" s="3"/>
      <c r="J1301" s="46"/>
      <c r="K1301" s="3"/>
      <c r="L1301" s="39"/>
      <c r="M1301" s="3"/>
      <c r="N1301" s="3"/>
      <c r="O1301" s="4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</row>
    <row r="1302" spans="1:35" ht="18.75" x14ac:dyDescent="0.25">
      <c r="A1302" s="28"/>
      <c r="B1302" s="41"/>
      <c r="C1302" s="3"/>
      <c r="D1302" s="3"/>
      <c r="E1302" s="3"/>
      <c r="F1302" s="3"/>
      <c r="G1302" s="3"/>
      <c r="H1302" s="3"/>
      <c r="I1302" s="3"/>
      <c r="J1302" s="46"/>
      <c r="K1302" s="3"/>
      <c r="L1302" s="39"/>
      <c r="M1302" s="3"/>
      <c r="N1302" s="3"/>
      <c r="O1302" s="4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</row>
    <row r="1303" spans="1:35" ht="18.75" x14ac:dyDescent="0.25">
      <c r="A1303" s="28"/>
      <c r="B1303" s="41"/>
      <c r="C1303" s="3"/>
      <c r="D1303" s="3"/>
      <c r="E1303" s="3"/>
      <c r="F1303" s="3"/>
      <c r="G1303" s="3"/>
      <c r="H1303" s="3"/>
      <c r="I1303" s="3"/>
      <c r="J1303" s="46"/>
      <c r="K1303" s="3"/>
      <c r="L1303" s="39"/>
      <c r="M1303" s="3"/>
      <c r="N1303" s="3"/>
      <c r="O1303" s="4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</row>
    <row r="1304" spans="1:35" ht="18.75" x14ac:dyDescent="0.25">
      <c r="A1304" s="28"/>
      <c r="B1304" s="41"/>
      <c r="C1304" s="3"/>
      <c r="D1304" s="3"/>
      <c r="E1304" s="3"/>
      <c r="F1304" s="3"/>
      <c r="G1304" s="3"/>
      <c r="H1304" s="3"/>
      <c r="I1304" s="3"/>
      <c r="J1304" s="46"/>
      <c r="K1304" s="3"/>
      <c r="L1304" s="39"/>
      <c r="M1304" s="3"/>
      <c r="N1304" s="3"/>
      <c r="O1304" s="4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</row>
    <row r="1305" spans="1:35" ht="18.75" x14ac:dyDescent="0.25">
      <c r="A1305" s="28"/>
      <c r="B1305" s="41"/>
      <c r="C1305" s="3"/>
      <c r="D1305" s="3"/>
      <c r="E1305" s="3"/>
      <c r="F1305" s="3"/>
      <c r="G1305" s="3"/>
      <c r="H1305" s="3"/>
      <c r="I1305" s="3"/>
      <c r="J1305" s="46"/>
      <c r="K1305" s="3"/>
      <c r="L1305" s="39"/>
      <c r="M1305" s="3"/>
      <c r="N1305" s="3"/>
      <c r="O1305" s="4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</row>
    <row r="1306" spans="1:35" ht="18.75" x14ac:dyDescent="0.25">
      <c r="A1306" s="28"/>
      <c r="B1306" s="41"/>
      <c r="C1306" s="3"/>
      <c r="D1306" s="3"/>
      <c r="E1306" s="3"/>
      <c r="F1306" s="3"/>
      <c r="G1306" s="3"/>
      <c r="H1306" s="3"/>
      <c r="I1306" s="3"/>
      <c r="J1306" s="46"/>
      <c r="K1306" s="3"/>
      <c r="L1306" s="39"/>
      <c r="M1306" s="3"/>
      <c r="N1306" s="3"/>
      <c r="O1306" s="4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</row>
    <row r="1307" spans="1:35" ht="18.75" x14ac:dyDescent="0.25">
      <c r="A1307" s="28"/>
      <c r="B1307" s="41"/>
      <c r="C1307" s="3"/>
      <c r="D1307" s="3"/>
      <c r="E1307" s="3"/>
      <c r="F1307" s="3"/>
      <c r="G1307" s="3"/>
      <c r="H1307" s="3"/>
      <c r="I1307" s="3"/>
      <c r="J1307" s="46"/>
      <c r="K1307" s="3"/>
      <c r="L1307" s="39"/>
      <c r="M1307" s="3"/>
      <c r="N1307" s="3"/>
      <c r="O1307" s="4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</row>
    <row r="1308" spans="1:35" ht="18.75" x14ac:dyDescent="0.25">
      <c r="A1308" s="28"/>
      <c r="B1308" s="41"/>
      <c r="C1308" s="3"/>
      <c r="D1308" s="3"/>
      <c r="E1308" s="3"/>
      <c r="F1308" s="3"/>
      <c r="G1308" s="3"/>
      <c r="H1308" s="3"/>
      <c r="I1308" s="3"/>
      <c r="J1308" s="46"/>
      <c r="K1308" s="3"/>
      <c r="L1308" s="39"/>
      <c r="M1308" s="3"/>
      <c r="N1308" s="3"/>
      <c r="O1308" s="4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</row>
    <row r="1309" spans="1:35" ht="18.75" x14ac:dyDescent="0.25">
      <c r="A1309" s="28"/>
      <c r="B1309" s="41"/>
      <c r="C1309" s="3"/>
      <c r="D1309" s="3"/>
      <c r="E1309" s="3"/>
      <c r="F1309" s="3"/>
      <c r="G1309" s="3"/>
      <c r="H1309" s="3"/>
      <c r="I1309" s="3"/>
      <c r="J1309" s="46"/>
      <c r="K1309" s="3"/>
      <c r="L1309" s="39"/>
      <c r="M1309" s="3"/>
      <c r="N1309" s="3"/>
      <c r="O1309" s="4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</row>
    <row r="1310" spans="1:35" ht="18.75" x14ac:dyDescent="0.25">
      <c r="A1310" s="28"/>
      <c r="B1310" s="41"/>
      <c r="C1310" s="3"/>
      <c r="D1310" s="3"/>
      <c r="E1310" s="3"/>
      <c r="F1310" s="3"/>
      <c r="G1310" s="3"/>
      <c r="H1310" s="3"/>
      <c r="I1310" s="3"/>
      <c r="J1310" s="46"/>
      <c r="K1310" s="3"/>
      <c r="L1310" s="39"/>
      <c r="M1310" s="3"/>
      <c r="N1310" s="3"/>
      <c r="O1310" s="4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</row>
    <row r="1311" spans="1:35" ht="18.75" x14ac:dyDescent="0.25">
      <c r="A1311" s="28"/>
      <c r="B1311" s="41"/>
      <c r="C1311" s="3"/>
      <c r="D1311" s="3"/>
      <c r="E1311" s="3"/>
      <c r="F1311" s="3"/>
      <c r="G1311" s="3"/>
      <c r="H1311" s="3"/>
      <c r="I1311" s="3"/>
      <c r="J1311" s="46"/>
      <c r="K1311" s="3"/>
      <c r="L1311" s="39"/>
      <c r="M1311" s="3"/>
      <c r="N1311" s="3"/>
      <c r="O1311" s="4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</row>
    <row r="1312" spans="1:35" ht="18.75" x14ac:dyDescent="0.25">
      <c r="A1312" s="28"/>
      <c r="B1312" s="41"/>
      <c r="C1312" s="3"/>
      <c r="D1312" s="3"/>
      <c r="E1312" s="3"/>
      <c r="F1312" s="3"/>
      <c r="G1312" s="3"/>
      <c r="H1312" s="3"/>
      <c r="I1312" s="3"/>
      <c r="J1312" s="46"/>
      <c r="K1312" s="3"/>
      <c r="L1312" s="39"/>
      <c r="M1312" s="3"/>
      <c r="N1312" s="3"/>
      <c r="O1312" s="4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</row>
    <row r="1313" spans="1:35" ht="18.75" x14ac:dyDescent="0.25">
      <c r="A1313" s="28"/>
      <c r="B1313" s="41"/>
      <c r="C1313" s="3"/>
      <c r="D1313" s="3"/>
      <c r="E1313" s="3"/>
      <c r="F1313" s="3"/>
      <c r="G1313" s="3"/>
      <c r="H1313" s="3"/>
      <c r="I1313" s="3"/>
      <c r="J1313" s="46"/>
      <c r="K1313" s="3"/>
      <c r="L1313" s="39"/>
      <c r="M1313" s="3"/>
      <c r="N1313" s="3"/>
      <c r="O1313" s="4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</row>
    <row r="1314" spans="1:35" ht="18.75" x14ac:dyDescent="0.25">
      <c r="A1314" s="28"/>
      <c r="B1314" s="41"/>
      <c r="C1314" s="3"/>
      <c r="D1314" s="3"/>
      <c r="E1314" s="3"/>
      <c r="F1314" s="3"/>
      <c r="G1314" s="3"/>
      <c r="H1314" s="3"/>
      <c r="I1314" s="3"/>
      <c r="J1314" s="46"/>
      <c r="K1314" s="3"/>
      <c r="L1314" s="39"/>
      <c r="M1314" s="3"/>
      <c r="N1314" s="3"/>
      <c r="O1314" s="4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</row>
    <row r="1315" spans="1:35" ht="18.75" x14ac:dyDescent="0.25">
      <c r="A1315" s="28"/>
      <c r="B1315" s="41"/>
      <c r="C1315" s="3"/>
      <c r="D1315" s="3"/>
      <c r="E1315" s="3"/>
      <c r="F1315" s="3"/>
      <c r="G1315" s="3"/>
      <c r="H1315" s="3"/>
      <c r="I1315" s="3"/>
      <c r="J1315" s="46"/>
      <c r="K1315" s="3"/>
      <c r="L1315" s="39"/>
      <c r="M1315" s="3"/>
      <c r="N1315" s="3"/>
      <c r="O1315" s="4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</row>
    <row r="1316" spans="1:35" ht="18.75" x14ac:dyDescent="0.25">
      <c r="A1316" s="28"/>
      <c r="B1316" s="41"/>
      <c r="C1316" s="3"/>
      <c r="D1316" s="3"/>
      <c r="E1316" s="3"/>
      <c r="F1316" s="3"/>
      <c r="G1316" s="3"/>
      <c r="H1316" s="3"/>
      <c r="I1316" s="3"/>
      <c r="J1316" s="46"/>
      <c r="K1316" s="3"/>
      <c r="L1316" s="39"/>
      <c r="M1316" s="3"/>
      <c r="N1316" s="3"/>
      <c r="O1316" s="4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</row>
    <row r="1317" spans="1:35" ht="18.75" x14ac:dyDescent="0.25">
      <c r="A1317" s="28"/>
      <c r="B1317" s="41"/>
      <c r="C1317" s="3"/>
      <c r="D1317" s="3"/>
      <c r="E1317" s="3"/>
      <c r="F1317" s="3"/>
      <c r="G1317" s="3"/>
      <c r="H1317" s="3"/>
      <c r="I1317" s="3"/>
      <c r="J1317" s="46"/>
      <c r="K1317" s="3"/>
      <c r="L1317" s="39"/>
      <c r="M1317" s="3"/>
      <c r="N1317" s="3"/>
      <c r="O1317" s="4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</row>
    <row r="1318" spans="1:35" ht="18.75" x14ac:dyDescent="0.25">
      <c r="A1318" s="28"/>
      <c r="B1318" s="41"/>
      <c r="C1318" s="3"/>
      <c r="D1318" s="3"/>
      <c r="E1318" s="3"/>
      <c r="F1318" s="3"/>
      <c r="G1318" s="3"/>
      <c r="H1318" s="3"/>
      <c r="I1318" s="3"/>
      <c r="J1318" s="46"/>
      <c r="K1318" s="3"/>
      <c r="L1318" s="39"/>
      <c r="M1318" s="3"/>
      <c r="N1318" s="3"/>
      <c r="O1318" s="4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</row>
    <row r="1319" spans="1:35" ht="18.75" x14ac:dyDescent="0.25">
      <c r="A1319" s="28"/>
      <c r="B1319" s="41"/>
      <c r="C1319" s="3"/>
      <c r="D1319" s="3"/>
      <c r="E1319" s="3"/>
      <c r="F1319" s="3"/>
      <c r="G1319" s="3"/>
      <c r="H1319" s="3"/>
      <c r="I1319" s="3"/>
      <c r="J1319" s="46"/>
      <c r="K1319" s="3"/>
      <c r="L1319" s="39"/>
      <c r="M1319" s="3"/>
      <c r="N1319" s="3"/>
      <c r="O1319" s="4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</row>
    <row r="1320" spans="1:35" ht="18.75" x14ac:dyDescent="0.25">
      <c r="A1320" s="28"/>
      <c r="B1320" s="41"/>
      <c r="C1320" s="3"/>
      <c r="D1320" s="3"/>
      <c r="E1320" s="3"/>
      <c r="F1320" s="3"/>
      <c r="G1320" s="3"/>
      <c r="H1320" s="3"/>
      <c r="I1320" s="3"/>
      <c r="J1320" s="46"/>
      <c r="K1320" s="3"/>
      <c r="L1320" s="39"/>
      <c r="M1320" s="3"/>
      <c r="N1320" s="3"/>
      <c r="O1320" s="4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</row>
    <row r="1321" spans="1:35" ht="18.75" x14ac:dyDescent="0.25">
      <c r="A1321" s="28"/>
      <c r="B1321" s="41"/>
      <c r="C1321" s="3"/>
      <c r="D1321" s="3"/>
      <c r="E1321" s="3"/>
      <c r="F1321" s="3"/>
      <c r="G1321" s="3"/>
      <c r="H1321" s="3"/>
      <c r="I1321" s="3"/>
      <c r="J1321" s="46"/>
      <c r="K1321" s="3"/>
      <c r="L1321" s="39"/>
      <c r="M1321" s="3"/>
      <c r="N1321" s="3"/>
      <c r="O1321" s="4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</row>
    <row r="1322" spans="1:35" ht="18.75" x14ac:dyDescent="0.25">
      <c r="A1322" s="28"/>
      <c r="B1322" s="41"/>
      <c r="C1322" s="3"/>
      <c r="D1322" s="3"/>
      <c r="E1322" s="3"/>
      <c r="F1322" s="3"/>
      <c r="G1322" s="3"/>
      <c r="H1322" s="3"/>
      <c r="I1322" s="3"/>
      <c r="J1322" s="46"/>
      <c r="K1322" s="3"/>
      <c r="L1322" s="39"/>
      <c r="M1322" s="3"/>
      <c r="N1322" s="3"/>
      <c r="O1322" s="4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</row>
    <row r="1323" spans="1:35" ht="18.75" x14ac:dyDescent="0.25">
      <c r="A1323" s="28"/>
      <c r="B1323" s="41"/>
      <c r="C1323" s="3"/>
      <c r="D1323" s="3"/>
      <c r="E1323" s="3"/>
      <c r="F1323" s="3"/>
      <c r="G1323" s="3"/>
      <c r="H1323" s="3"/>
      <c r="I1323" s="3"/>
      <c r="J1323" s="46"/>
      <c r="K1323" s="3"/>
      <c r="L1323" s="39"/>
      <c r="M1323" s="3"/>
      <c r="N1323" s="3"/>
      <c r="O1323" s="4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</row>
    <row r="1324" spans="1:35" ht="18.75" x14ac:dyDescent="0.25">
      <c r="A1324" s="28"/>
      <c r="B1324" s="41"/>
      <c r="C1324" s="3"/>
      <c r="D1324" s="3"/>
      <c r="E1324" s="3"/>
      <c r="F1324" s="3"/>
      <c r="G1324" s="3"/>
      <c r="H1324" s="3"/>
      <c r="I1324" s="3"/>
      <c r="J1324" s="46"/>
      <c r="K1324" s="3"/>
      <c r="L1324" s="39"/>
      <c r="M1324" s="3"/>
      <c r="N1324" s="3"/>
      <c r="O1324" s="4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</row>
    <row r="1325" spans="1:35" ht="18.75" x14ac:dyDescent="0.25">
      <c r="A1325" s="28"/>
      <c r="B1325" s="41"/>
      <c r="C1325" s="3"/>
      <c r="D1325" s="3"/>
      <c r="E1325" s="3"/>
      <c r="F1325" s="3"/>
      <c r="G1325" s="3"/>
      <c r="H1325" s="3"/>
      <c r="I1325" s="3"/>
      <c r="J1325" s="46"/>
      <c r="K1325" s="3"/>
      <c r="L1325" s="39"/>
      <c r="M1325" s="3"/>
      <c r="N1325" s="3"/>
      <c r="O1325" s="4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</row>
    <row r="1326" spans="1:35" ht="18.75" x14ac:dyDescent="0.25">
      <c r="A1326" s="28"/>
      <c r="B1326" s="41"/>
      <c r="C1326" s="3"/>
      <c r="D1326" s="3"/>
      <c r="E1326" s="3"/>
      <c r="F1326" s="3"/>
      <c r="G1326" s="3"/>
      <c r="H1326" s="3"/>
      <c r="I1326" s="3"/>
      <c r="J1326" s="46"/>
      <c r="K1326" s="3"/>
      <c r="L1326" s="39"/>
      <c r="M1326" s="3"/>
      <c r="N1326" s="3"/>
      <c r="O1326" s="4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</row>
    <row r="1327" spans="1:35" ht="18.75" x14ac:dyDescent="0.25">
      <c r="A1327" s="28"/>
      <c r="B1327" s="41"/>
      <c r="C1327" s="3"/>
      <c r="D1327" s="3"/>
      <c r="E1327" s="3"/>
      <c r="F1327" s="3"/>
      <c r="G1327" s="3"/>
      <c r="H1327" s="3"/>
      <c r="I1327" s="3"/>
      <c r="J1327" s="46"/>
      <c r="K1327" s="3"/>
      <c r="L1327" s="39"/>
      <c r="M1327" s="3"/>
      <c r="N1327" s="3"/>
      <c r="O1327" s="4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</row>
    <row r="1328" spans="1:35" ht="18.75" x14ac:dyDescent="0.25">
      <c r="A1328" s="28"/>
      <c r="B1328" s="41"/>
      <c r="C1328" s="3"/>
      <c r="D1328" s="3"/>
      <c r="E1328" s="3"/>
      <c r="F1328" s="3"/>
      <c r="G1328" s="3"/>
      <c r="H1328" s="3"/>
      <c r="I1328" s="3"/>
      <c r="J1328" s="46"/>
      <c r="K1328" s="3"/>
      <c r="L1328" s="39"/>
      <c r="M1328" s="3"/>
      <c r="N1328" s="3"/>
      <c r="O1328" s="4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</row>
    <row r="1329" spans="1:35" ht="18.75" x14ac:dyDescent="0.25">
      <c r="A1329" s="28"/>
      <c r="B1329" s="41"/>
      <c r="C1329" s="3"/>
      <c r="D1329" s="3"/>
      <c r="E1329" s="3"/>
      <c r="F1329" s="3"/>
      <c r="G1329" s="3"/>
      <c r="H1329" s="3"/>
      <c r="I1329" s="3"/>
      <c r="J1329" s="46"/>
      <c r="K1329" s="3"/>
      <c r="L1329" s="39"/>
      <c r="M1329" s="3"/>
      <c r="N1329" s="3"/>
      <c r="O1329" s="4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</row>
    <row r="1330" spans="1:35" ht="18.75" x14ac:dyDescent="0.25">
      <c r="A1330" s="28"/>
      <c r="B1330" s="41"/>
      <c r="C1330" s="3"/>
      <c r="D1330" s="3"/>
      <c r="E1330" s="3"/>
      <c r="F1330" s="3"/>
      <c r="G1330" s="3"/>
      <c r="H1330" s="3"/>
      <c r="I1330" s="3"/>
      <c r="J1330" s="46"/>
      <c r="K1330" s="3"/>
      <c r="L1330" s="39"/>
      <c r="M1330" s="3"/>
      <c r="N1330" s="3"/>
      <c r="O1330" s="4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</row>
    <row r="1331" spans="1:35" ht="18.75" x14ac:dyDescent="0.25">
      <c r="A1331" s="28"/>
      <c r="B1331" s="41"/>
      <c r="C1331" s="3"/>
      <c r="D1331" s="3"/>
      <c r="E1331" s="3"/>
      <c r="F1331" s="3"/>
      <c r="G1331" s="3"/>
      <c r="H1331" s="3"/>
      <c r="I1331" s="3"/>
      <c r="J1331" s="46"/>
      <c r="K1331" s="3"/>
      <c r="L1331" s="39"/>
      <c r="M1331" s="3"/>
      <c r="N1331" s="3"/>
      <c r="O1331" s="4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</row>
    <row r="1332" spans="1:35" ht="18.75" x14ac:dyDescent="0.25">
      <c r="A1332" s="28"/>
      <c r="B1332" s="41"/>
      <c r="C1332" s="3"/>
      <c r="D1332" s="3"/>
      <c r="E1332" s="3"/>
      <c r="F1332" s="3"/>
      <c r="G1332" s="3"/>
      <c r="H1332" s="3"/>
      <c r="I1332" s="3"/>
      <c r="J1332" s="46"/>
      <c r="K1332" s="3"/>
      <c r="L1332" s="39"/>
      <c r="M1332" s="3"/>
      <c r="N1332" s="3"/>
      <c r="O1332" s="4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</row>
    <row r="1333" spans="1:35" ht="18.75" x14ac:dyDescent="0.25">
      <c r="A1333" s="28"/>
      <c r="B1333" s="41"/>
      <c r="C1333" s="3"/>
      <c r="D1333" s="3"/>
      <c r="E1333" s="3"/>
      <c r="F1333" s="3"/>
      <c r="G1333" s="3"/>
      <c r="H1333" s="3"/>
      <c r="I1333" s="3"/>
      <c r="J1333" s="46"/>
      <c r="K1333" s="3"/>
      <c r="L1333" s="39"/>
      <c r="M1333" s="3"/>
      <c r="N1333" s="3"/>
      <c r="O1333" s="4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</row>
    <row r="1334" spans="1:35" ht="18.75" x14ac:dyDescent="0.25">
      <c r="A1334" s="28"/>
      <c r="B1334" s="41"/>
      <c r="C1334" s="3"/>
      <c r="D1334" s="3"/>
      <c r="E1334" s="3"/>
      <c r="F1334" s="3"/>
      <c r="G1334" s="3"/>
      <c r="H1334" s="3"/>
      <c r="I1334" s="3"/>
      <c r="J1334" s="46"/>
      <c r="K1334" s="3"/>
      <c r="L1334" s="39"/>
      <c r="M1334" s="3"/>
      <c r="N1334" s="3"/>
      <c r="O1334" s="4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</row>
    <row r="1335" spans="1:35" ht="18.75" x14ac:dyDescent="0.25">
      <c r="A1335" s="28"/>
      <c r="B1335" s="41"/>
      <c r="C1335" s="3"/>
      <c r="D1335" s="3"/>
      <c r="E1335" s="3"/>
      <c r="F1335" s="3"/>
      <c r="G1335" s="3"/>
      <c r="H1335" s="3"/>
      <c r="I1335" s="3"/>
      <c r="J1335" s="46"/>
      <c r="K1335" s="3"/>
      <c r="L1335" s="39"/>
      <c r="M1335" s="3"/>
      <c r="N1335" s="3"/>
      <c r="O1335" s="4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</row>
    <row r="1336" spans="1:35" ht="18.75" x14ac:dyDescent="0.25">
      <c r="A1336" s="28"/>
      <c r="B1336" s="41"/>
      <c r="C1336" s="3"/>
      <c r="D1336" s="3"/>
      <c r="E1336" s="3"/>
      <c r="F1336" s="3"/>
      <c r="G1336" s="3"/>
      <c r="H1336" s="3"/>
      <c r="I1336" s="3"/>
      <c r="J1336" s="46"/>
      <c r="K1336" s="3"/>
      <c r="L1336" s="39"/>
      <c r="M1336" s="3"/>
      <c r="N1336" s="3"/>
      <c r="O1336" s="4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</row>
    <row r="1337" spans="1:35" ht="18.75" x14ac:dyDescent="0.25">
      <c r="A1337" s="28"/>
      <c r="B1337" s="41"/>
      <c r="C1337" s="3"/>
      <c r="D1337" s="3"/>
      <c r="E1337" s="3"/>
      <c r="F1337" s="3"/>
      <c r="G1337" s="3"/>
      <c r="H1337" s="3"/>
      <c r="I1337" s="3"/>
      <c r="J1337" s="46"/>
      <c r="K1337" s="3"/>
      <c r="L1337" s="39"/>
      <c r="M1337" s="3"/>
      <c r="N1337" s="3"/>
      <c r="O1337" s="4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</row>
    <row r="1338" spans="1:35" ht="18.75" x14ac:dyDescent="0.25">
      <c r="A1338" s="28"/>
      <c r="B1338" s="41"/>
      <c r="C1338" s="3"/>
      <c r="D1338" s="3"/>
      <c r="E1338" s="3"/>
      <c r="F1338" s="3"/>
      <c r="G1338" s="3"/>
      <c r="H1338" s="3"/>
      <c r="I1338" s="3"/>
      <c r="J1338" s="46"/>
      <c r="K1338" s="3"/>
      <c r="L1338" s="39"/>
      <c r="M1338" s="3"/>
      <c r="N1338" s="3"/>
      <c r="O1338" s="4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</row>
    <row r="1339" spans="1:35" ht="18.75" x14ac:dyDescent="0.25">
      <c r="A1339" s="28"/>
      <c r="B1339" s="41"/>
      <c r="C1339" s="3"/>
      <c r="D1339" s="3"/>
      <c r="E1339" s="3"/>
      <c r="F1339" s="3"/>
      <c r="G1339" s="3"/>
      <c r="H1339" s="3"/>
      <c r="I1339" s="3"/>
      <c r="J1339" s="46"/>
      <c r="K1339" s="3"/>
      <c r="L1339" s="39"/>
      <c r="M1339" s="3"/>
      <c r="N1339" s="3"/>
      <c r="O1339" s="4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</row>
    <row r="1340" spans="1:35" ht="18.75" x14ac:dyDescent="0.25">
      <c r="A1340" s="28"/>
      <c r="B1340" s="41"/>
      <c r="C1340" s="3"/>
      <c r="D1340" s="3"/>
      <c r="E1340" s="3"/>
      <c r="F1340" s="3"/>
      <c r="G1340" s="3"/>
      <c r="H1340" s="3"/>
      <c r="I1340" s="3"/>
      <c r="J1340" s="46"/>
      <c r="K1340" s="3"/>
      <c r="L1340" s="39"/>
      <c r="M1340" s="3"/>
      <c r="N1340" s="3"/>
      <c r="O1340" s="4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</row>
    <row r="1341" spans="1:35" ht="18.75" x14ac:dyDescent="0.25">
      <c r="A1341" s="28"/>
      <c r="B1341" s="41"/>
      <c r="C1341" s="3"/>
      <c r="D1341" s="3"/>
      <c r="E1341" s="3"/>
      <c r="F1341" s="3"/>
      <c r="G1341" s="3"/>
      <c r="H1341" s="3"/>
      <c r="I1341" s="3"/>
      <c r="J1341" s="46"/>
      <c r="K1341" s="3"/>
      <c r="L1341" s="39"/>
      <c r="M1341" s="3"/>
      <c r="N1341" s="3"/>
      <c r="O1341" s="4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</row>
    <row r="1342" spans="1:35" ht="18.75" x14ac:dyDescent="0.25">
      <c r="A1342" s="28"/>
      <c r="B1342" s="41"/>
      <c r="C1342" s="3"/>
      <c r="D1342" s="3"/>
      <c r="E1342" s="3"/>
      <c r="F1342" s="3"/>
      <c r="G1342" s="3"/>
      <c r="H1342" s="3"/>
      <c r="I1342" s="3"/>
      <c r="J1342" s="46"/>
      <c r="K1342" s="3"/>
      <c r="L1342" s="39"/>
      <c r="M1342" s="3"/>
      <c r="N1342" s="3"/>
      <c r="O1342" s="4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</row>
    <row r="1343" spans="1:35" ht="18.75" x14ac:dyDescent="0.25">
      <c r="A1343" s="28"/>
      <c r="B1343" s="41"/>
      <c r="C1343" s="3"/>
      <c r="D1343" s="3"/>
      <c r="E1343" s="3"/>
      <c r="F1343" s="3"/>
      <c r="G1343" s="3"/>
      <c r="H1343" s="3"/>
      <c r="I1343" s="3"/>
      <c r="J1343" s="46"/>
      <c r="K1343" s="3"/>
      <c r="L1343" s="39"/>
      <c r="M1343" s="3"/>
      <c r="N1343" s="3"/>
      <c r="O1343" s="4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</row>
    <row r="1344" spans="1:35" ht="18.75" x14ac:dyDescent="0.25">
      <c r="A1344" s="28"/>
      <c r="B1344" s="41"/>
      <c r="C1344" s="3"/>
      <c r="D1344" s="3"/>
      <c r="E1344" s="3"/>
      <c r="F1344" s="3"/>
      <c r="G1344" s="3"/>
      <c r="H1344" s="3"/>
      <c r="I1344" s="3"/>
      <c r="J1344" s="46"/>
      <c r="K1344" s="3"/>
      <c r="L1344" s="39"/>
      <c r="M1344" s="3"/>
      <c r="N1344" s="3"/>
      <c r="O1344" s="4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</row>
    <row r="1345" spans="1:35" ht="18.75" x14ac:dyDescent="0.25">
      <c r="A1345" s="28"/>
      <c r="B1345" s="41"/>
      <c r="C1345" s="3"/>
      <c r="D1345" s="3"/>
      <c r="E1345" s="3"/>
      <c r="F1345" s="3"/>
      <c r="G1345" s="3"/>
      <c r="H1345" s="3"/>
      <c r="I1345" s="3"/>
      <c r="J1345" s="46"/>
      <c r="K1345" s="3"/>
      <c r="L1345" s="39"/>
      <c r="M1345" s="3"/>
      <c r="N1345" s="3"/>
      <c r="O1345" s="4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</row>
    <row r="1346" spans="1:35" ht="18.75" x14ac:dyDescent="0.25">
      <c r="A1346" s="28"/>
      <c r="B1346" s="41"/>
      <c r="C1346" s="3"/>
      <c r="D1346" s="3"/>
      <c r="E1346" s="3"/>
      <c r="F1346" s="3"/>
      <c r="G1346" s="3"/>
      <c r="H1346" s="3"/>
      <c r="I1346" s="3"/>
      <c r="J1346" s="46"/>
      <c r="K1346" s="3"/>
      <c r="L1346" s="39"/>
      <c r="M1346" s="3"/>
      <c r="N1346" s="3"/>
      <c r="O1346" s="4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</row>
    <row r="1347" spans="1:35" ht="18.75" x14ac:dyDescent="0.25">
      <c r="A1347" s="28"/>
      <c r="B1347" s="41"/>
      <c r="C1347" s="3"/>
      <c r="D1347" s="3"/>
      <c r="E1347" s="3"/>
      <c r="F1347" s="3"/>
      <c r="G1347" s="3"/>
      <c r="H1347" s="3"/>
      <c r="I1347" s="3"/>
      <c r="J1347" s="46"/>
      <c r="K1347" s="3"/>
      <c r="L1347" s="39"/>
      <c r="M1347" s="3"/>
      <c r="N1347" s="3"/>
      <c r="O1347" s="4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</row>
    <row r="1348" spans="1:35" ht="18.75" x14ac:dyDescent="0.25">
      <c r="A1348" s="28"/>
      <c r="B1348" s="41"/>
      <c r="C1348" s="3"/>
      <c r="D1348" s="3"/>
      <c r="E1348" s="3"/>
      <c r="F1348" s="3"/>
      <c r="G1348" s="3"/>
      <c r="H1348" s="3"/>
      <c r="I1348" s="3"/>
      <c r="J1348" s="46"/>
      <c r="K1348" s="3"/>
      <c r="L1348" s="39"/>
      <c r="M1348" s="3"/>
      <c r="N1348" s="3"/>
      <c r="O1348" s="4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</row>
    <row r="1349" spans="1:35" ht="18.75" x14ac:dyDescent="0.25">
      <c r="A1349" s="28"/>
      <c r="B1349" s="41"/>
      <c r="C1349" s="3"/>
      <c r="D1349" s="3"/>
      <c r="E1349" s="3"/>
      <c r="F1349" s="3"/>
      <c r="G1349" s="3"/>
      <c r="H1349" s="3"/>
      <c r="I1349" s="3"/>
      <c r="J1349" s="46"/>
      <c r="K1349" s="3"/>
      <c r="L1349" s="39"/>
      <c r="M1349" s="3"/>
      <c r="N1349" s="3"/>
      <c r="O1349" s="4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</row>
    <row r="1350" spans="1:35" ht="18.75" x14ac:dyDescent="0.25">
      <c r="A1350" s="28"/>
      <c r="B1350" s="41"/>
      <c r="C1350" s="3"/>
      <c r="D1350" s="3"/>
      <c r="E1350" s="3"/>
      <c r="F1350" s="3"/>
      <c r="G1350" s="3"/>
      <c r="H1350" s="3"/>
      <c r="I1350" s="3"/>
      <c r="J1350" s="46"/>
      <c r="K1350" s="3"/>
      <c r="L1350" s="39"/>
      <c r="M1350" s="3"/>
      <c r="N1350" s="3"/>
      <c r="O1350" s="4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</row>
    <row r="1351" spans="1:35" ht="18.75" x14ac:dyDescent="0.25">
      <c r="A1351" s="28"/>
      <c r="B1351" s="41"/>
      <c r="C1351" s="3"/>
      <c r="D1351" s="3"/>
      <c r="E1351" s="3"/>
      <c r="F1351" s="3"/>
      <c r="G1351" s="3"/>
      <c r="H1351" s="3"/>
      <c r="I1351" s="3"/>
      <c r="J1351" s="46"/>
      <c r="K1351" s="3"/>
      <c r="L1351" s="39"/>
      <c r="M1351" s="3"/>
      <c r="N1351" s="3"/>
      <c r="O1351" s="4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</row>
    <row r="1352" spans="1:35" ht="18.75" x14ac:dyDescent="0.25">
      <c r="A1352" s="28"/>
      <c r="B1352" s="41"/>
      <c r="C1352" s="3"/>
      <c r="D1352" s="3"/>
      <c r="E1352" s="3"/>
      <c r="F1352" s="3"/>
      <c r="G1352" s="3"/>
      <c r="H1352" s="3"/>
      <c r="I1352" s="3"/>
      <c r="J1352" s="46"/>
      <c r="K1352" s="3"/>
      <c r="L1352" s="39"/>
      <c r="M1352" s="3"/>
      <c r="N1352" s="3"/>
      <c r="O1352" s="4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</row>
    <row r="1353" spans="1:35" ht="18.75" x14ac:dyDescent="0.25">
      <c r="A1353" s="28"/>
      <c r="B1353" s="41"/>
      <c r="C1353" s="3"/>
      <c r="D1353" s="3"/>
      <c r="E1353" s="3"/>
      <c r="F1353" s="3"/>
      <c r="G1353" s="3"/>
      <c r="H1353" s="3"/>
      <c r="I1353" s="3"/>
      <c r="J1353" s="46"/>
      <c r="K1353" s="3"/>
      <c r="L1353" s="39"/>
      <c r="M1353" s="3"/>
      <c r="N1353" s="3"/>
      <c r="O1353" s="4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</row>
    <row r="1354" spans="1:35" ht="18.75" x14ac:dyDescent="0.25">
      <c r="A1354" s="28"/>
      <c r="B1354" s="41"/>
      <c r="C1354" s="3"/>
      <c r="D1354" s="3"/>
      <c r="E1354" s="3"/>
      <c r="F1354" s="3"/>
      <c r="G1354" s="3"/>
      <c r="H1354" s="3"/>
      <c r="I1354" s="3"/>
      <c r="J1354" s="46"/>
      <c r="K1354" s="3"/>
      <c r="L1354" s="39"/>
      <c r="M1354" s="3"/>
      <c r="N1354" s="3"/>
      <c r="O1354" s="4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</row>
    <row r="1355" spans="1:35" ht="18.75" x14ac:dyDescent="0.25">
      <c r="A1355" s="28"/>
      <c r="B1355" s="41"/>
      <c r="C1355" s="3"/>
      <c r="D1355" s="3"/>
      <c r="E1355" s="3"/>
      <c r="F1355" s="3"/>
      <c r="G1355" s="3"/>
      <c r="H1355" s="3"/>
      <c r="I1355" s="3"/>
      <c r="J1355" s="46"/>
      <c r="K1355" s="3"/>
      <c r="L1355" s="39"/>
      <c r="M1355" s="3"/>
      <c r="N1355" s="3"/>
      <c r="O1355" s="4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</row>
    <row r="1356" spans="1:35" ht="18.75" x14ac:dyDescent="0.25">
      <c r="A1356" s="28"/>
      <c r="B1356" s="41"/>
      <c r="C1356" s="3"/>
      <c r="D1356" s="3"/>
      <c r="E1356" s="3"/>
      <c r="F1356" s="3"/>
      <c r="G1356" s="3"/>
      <c r="H1356" s="3"/>
      <c r="I1356" s="3"/>
      <c r="J1356" s="46"/>
      <c r="K1356" s="3"/>
      <c r="L1356" s="39"/>
      <c r="M1356" s="3"/>
      <c r="N1356" s="3"/>
      <c r="O1356" s="4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</row>
    <row r="1357" spans="1:35" ht="18.75" x14ac:dyDescent="0.25">
      <c r="A1357" s="28"/>
      <c r="B1357" s="41"/>
      <c r="C1357" s="3"/>
      <c r="D1357" s="3"/>
      <c r="E1357" s="3"/>
      <c r="F1357" s="3"/>
      <c r="G1357" s="3"/>
      <c r="H1357" s="3"/>
      <c r="I1357" s="3"/>
      <c r="J1357" s="46"/>
      <c r="K1357" s="3"/>
      <c r="L1357" s="39"/>
      <c r="M1357" s="3"/>
      <c r="N1357" s="3"/>
      <c r="O1357" s="4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</row>
    <row r="1358" spans="1:35" ht="18.75" x14ac:dyDescent="0.25">
      <c r="A1358" s="28"/>
      <c r="B1358" s="41"/>
      <c r="C1358" s="3"/>
      <c r="D1358" s="3"/>
      <c r="E1358" s="3"/>
      <c r="F1358" s="3"/>
      <c r="G1358" s="3"/>
      <c r="H1358" s="3"/>
      <c r="I1358" s="3"/>
      <c r="J1358" s="46"/>
      <c r="K1358" s="3"/>
      <c r="L1358" s="39"/>
      <c r="M1358" s="3"/>
      <c r="N1358" s="3"/>
      <c r="O1358" s="4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</row>
    <row r="1359" spans="1:35" ht="18.75" x14ac:dyDescent="0.25">
      <c r="A1359" s="28"/>
      <c r="B1359" s="41"/>
      <c r="C1359" s="3"/>
      <c r="D1359" s="3"/>
      <c r="E1359" s="3"/>
      <c r="F1359" s="3"/>
      <c r="G1359" s="3"/>
      <c r="H1359" s="3"/>
      <c r="I1359" s="3"/>
      <c r="J1359" s="46"/>
      <c r="K1359" s="3"/>
      <c r="L1359" s="39"/>
      <c r="M1359" s="3"/>
      <c r="N1359" s="3"/>
      <c r="O1359" s="4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</row>
    <row r="1360" spans="1:35" ht="18.75" x14ac:dyDescent="0.25">
      <c r="A1360" s="28"/>
      <c r="B1360" s="41"/>
      <c r="C1360" s="3"/>
      <c r="D1360" s="3"/>
      <c r="E1360" s="3"/>
      <c r="F1360" s="3"/>
      <c r="G1360" s="3"/>
      <c r="H1360" s="3"/>
      <c r="I1360" s="3"/>
      <c r="J1360" s="46"/>
      <c r="K1360" s="3"/>
      <c r="L1360" s="39"/>
      <c r="M1360" s="3"/>
      <c r="N1360" s="3"/>
      <c r="O1360" s="4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</row>
    <row r="1361" spans="1:35" ht="18.75" x14ac:dyDescent="0.25">
      <c r="A1361" s="28"/>
      <c r="B1361" s="41"/>
      <c r="C1361" s="3"/>
      <c r="D1361" s="3"/>
      <c r="E1361" s="3"/>
      <c r="F1361" s="3"/>
      <c r="G1361" s="3"/>
      <c r="H1361" s="3"/>
      <c r="I1361" s="3"/>
      <c r="J1361" s="46"/>
      <c r="K1361" s="3"/>
      <c r="L1361" s="39"/>
      <c r="M1361" s="3"/>
      <c r="N1361" s="3"/>
      <c r="O1361" s="4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</row>
    <row r="1362" spans="1:35" ht="18.75" x14ac:dyDescent="0.25">
      <c r="A1362" s="28"/>
      <c r="B1362" s="41"/>
      <c r="C1362" s="3"/>
      <c r="D1362" s="3"/>
      <c r="E1362" s="3"/>
      <c r="F1362" s="3"/>
      <c r="G1362" s="3"/>
      <c r="H1362" s="3"/>
      <c r="I1362" s="3"/>
      <c r="J1362" s="46"/>
      <c r="K1362" s="3"/>
      <c r="L1362" s="39"/>
      <c r="M1362" s="3"/>
      <c r="N1362" s="3"/>
      <c r="O1362" s="4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</row>
    <row r="1363" spans="1:35" ht="18.75" x14ac:dyDescent="0.25">
      <c r="A1363" s="28"/>
      <c r="B1363" s="41"/>
      <c r="C1363" s="3"/>
      <c r="D1363" s="3"/>
      <c r="E1363" s="3"/>
      <c r="F1363" s="3"/>
      <c r="G1363" s="3"/>
      <c r="H1363" s="3"/>
      <c r="I1363" s="3"/>
      <c r="J1363" s="46"/>
      <c r="K1363" s="3"/>
      <c r="L1363" s="39"/>
      <c r="M1363" s="3"/>
      <c r="N1363" s="3"/>
      <c r="O1363" s="4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</row>
    <row r="1364" spans="1:35" ht="18.75" x14ac:dyDescent="0.25">
      <c r="A1364" s="28"/>
      <c r="B1364" s="41"/>
      <c r="C1364" s="3"/>
      <c r="D1364" s="3"/>
      <c r="E1364" s="3"/>
      <c r="F1364" s="3"/>
      <c r="G1364" s="3"/>
      <c r="H1364" s="3"/>
      <c r="I1364" s="3"/>
      <c r="J1364" s="46"/>
      <c r="K1364" s="3"/>
      <c r="L1364" s="39"/>
      <c r="M1364" s="3"/>
      <c r="N1364" s="3"/>
      <c r="O1364" s="4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</row>
    <row r="1365" spans="1:35" ht="18.75" x14ac:dyDescent="0.25">
      <c r="A1365" s="28"/>
      <c r="B1365" s="41"/>
      <c r="C1365" s="3"/>
      <c r="D1365" s="3"/>
      <c r="E1365" s="3"/>
      <c r="F1365" s="3"/>
      <c r="G1365" s="3"/>
      <c r="H1365" s="3"/>
      <c r="I1365" s="3"/>
      <c r="J1365" s="46"/>
      <c r="K1365" s="3"/>
      <c r="L1365" s="39"/>
      <c r="M1365" s="3"/>
      <c r="N1365" s="3"/>
      <c r="O1365" s="4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</row>
    <row r="1366" spans="1:35" ht="18.75" x14ac:dyDescent="0.25">
      <c r="A1366" s="28"/>
      <c r="B1366" s="41"/>
      <c r="C1366" s="3"/>
      <c r="D1366" s="3"/>
      <c r="E1366" s="3"/>
      <c r="F1366" s="3"/>
      <c r="G1366" s="3"/>
      <c r="H1366" s="3"/>
      <c r="I1366" s="3"/>
      <c r="J1366" s="46"/>
      <c r="K1366" s="3"/>
      <c r="L1366" s="39"/>
      <c r="M1366" s="3"/>
      <c r="N1366" s="3"/>
      <c r="O1366" s="4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</row>
    <row r="1367" spans="1:35" ht="18.75" x14ac:dyDescent="0.25">
      <c r="A1367" s="28"/>
      <c r="B1367" s="41"/>
      <c r="C1367" s="3"/>
      <c r="D1367" s="3"/>
      <c r="E1367" s="3"/>
      <c r="F1367" s="3"/>
      <c r="G1367" s="3"/>
      <c r="H1367" s="3"/>
      <c r="I1367" s="3"/>
      <c r="J1367" s="46"/>
      <c r="K1367" s="3"/>
      <c r="L1367" s="39"/>
      <c r="M1367" s="3"/>
      <c r="N1367" s="3"/>
      <c r="O1367" s="4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</row>
    <row r="1368" spans="1:35" ht="18.75" x14ac:dyDescent="0.25">
      <c r="A1368" s="28"/>
      <c r="B1368" s="41"/>
      <c r="C1368" s="3"/>
      <c r="D1368" s="3"/>
      <c r="E1368" s="3"/>
      <c r="F1368" s="3"/>
      <c r="G1368" s="3"/>
      <c r="H1368" s="3"/>
      <c r="I1368" s="3"/>
      <c r="J1368" s="46"/>
      <c r="K1368" s="3"/>
      <c r="L1368" s="39"/>
      <c r="M1368" s="3"/>
      <c r="N1368" s="3"/>
      <c r="O1368" s="4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</row>
    <row r="1369" spans="1:35" ht="18.75" x14ac:dyDescent="0.25">
      <c r="A1369" s="28"/>
      <c r="B1369" s="41"/>
      <c r="C1369" s="3"/>
      <c r="D1369" s="3"/>
      <c r="E1369" s="3"/>
      <c r="F1369" s="3"/>
      <c r="G1369" s="3"/>
      <c r="H1369" s="3"/>
      <c r="I1369" s="3"/>
      <c r="J1369" s="46"/>
      <c r="K1369" s="3"/>
      <c r="L1369" s="39"/>
      <c r="M1369" s="3"/>
      <c r="N1369" s="3"/>
      <c r="O1369" s="4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</row>
    <row r="1370" spans="1:35" ht="18.75" x14ac:dyDescent="0.25">
      <c r="A1370" s="28"/>
      <c r="B1370" s="41"/>
      <c r="C1370" s="3"/>
      <c r="D1370" s="3"/>
      <c r="E1370" s="3"/>
      <c r="F1370" s="3"/>
      <c r="G1370" s="3"/>
      <c r="H1370" s="3"/>
      <c r="I1370" s="3"/>
      <c r="J1370" s="46"/>
      <c r="K1370" s="3"/>
      <c r="L1370" s="39"/>
      <c r="M1370" s="3"/>
      <c r="N1370" s="3"/>
      <c r="O1370" s="4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</row>
    <row r="1371" spans="1:35" ht="18.75" x14ac:dyDescent="0.25">
      <c r="A1371" s="28"/>
      <c r="B1371" s="41"/>
      <c r="C1371" s="3"/>
      <c r="D1371" s="3"/>
      <c r="E1371" s="3"/>
      <c r="F1371" s="3"/>
      <c r="G1371" s="3"/>
      <c r="H1371" s="3"/>
      <c r="I1371" s="3"/>
      <c r="J1371" s="46"/>
      <c r="K1371" s="3"/>
      <c r="L1371" s="39"/>
      <c r="M1371" s="3"/>
      <c r="N1371" s="3"/>
      <c r="O1371" s="4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</row>
    <row r="1372" spans="1:35" ht="18.75" x14ac:dyDescent="0.25">
      <c r="A1372" s="28"/>
      <c r="B1372" s="41"/>
      <c r="C1372" s="3"/>
      <c r="D1372" s="3"/>
      <c r="E1372" s="3"/>
      <c r="F1372" s="3"/>
      <c r="G1372" s="3"/>
      <c r="H1372" s="3"/>
      <c r="I1372" s="3"/>
      <c r="J1372" s="46"/>
      <c r="K1372" s="3"/>
      <c r="L1372" s="39"/>
      <c r="M1372" s="3"/>
      <c r="N1372" s="3"/>
      <c r="O1372" s="4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</row>
    <row r="1373" spans="1:35" ht="18.75" x14ac:dyDescent="0.25">
      <c r="A1373" s="28"/>
      <c r="B1373" s="41"/>
      <c r="C1373" s="3"/>
      <c r="D1373" s="3"/>
      <c r="E1373" s="3"/>
      <c r="F1373" s="3"/>
      <c r="G1373" s="3"/>
      <c r="H1373" s="3"/>
      <c r="I1373" s="3"/>
      <c r="J1373" s="46"/>
      <c r="K1373" s="3"/>
      <c r="L1373" s="39"/>
      <c r="M1373" s="3"/>
      <c r="N1373" s="3"/>
      <c r="O1373" s="4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</row>
    <row r="1374" spans="1:35" ht="18.75" x14ac:dyDescent="0.25">
      <c r="A1374" s="28"/>
      <c r="B1374" s="41"/>
      <c r="C1374" s="3"/>
      <c r="D1374" s="3"/>
      <c r="E1374" s="3"/>
      <c r="F1374" s="3"/>
      <c r="G1374" s="3"/>
      <c r="H1374" s="3"/>
      <c r="I1374" s="3"/>
      <c r="J1374" s="46"/>
      <c r="K1374" s="3"/>
      <c r="L1374" s="39"/>
      <c r="M1374" s="3"/>
      <c r="N1374" s="3"/>
      <c r="O1374" s="4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</row>
    <row r="1375" spans="1:35" ht="18.75" x14ac:dyDescent="0.25">
      <c r="A1375" s="28"/>
      <c r="B1375" s="41"/>
      <c r="C1375" s="3"/>
      <c r="D1375" s="3"/>
      <c r="E1375" s="3"/>
      <c r="F1375" s="3"/>
      <c r="G1375" s="3"/>
      <c r="H1375" s="3"/>
      <c r="I1375" s="3"/>
      <c r="J1375" s="46"/>
      <c r="K1375" s="3"/>
      <c r="L1375" s="39"/>
      <c r="M1375" s="3"/>
      <c r="N1375" s="3"/>
      <c r="O1375" s="4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</row>
    <row r="1376" spans="1:35" ht="18.75" x14ac:dyDescent="0.25">
      <c r="A1376" s="28"/>
      <c r="B1376" s="41"/>
      <c r="C1376" s="3"/>
      <c r="D1376" s="3"/>
      <c r="E1376" s="3"/>
      <c r="F1376" s="3"/>
      <c r="G1376" s="3"/>
      <c r="H1376" s="3"/>
      <c r="I1376" s="3"/>
      <c r="J1376" s="46"/>
      <c r="K1376" s="3"/>
      <c r="L1376" s="39"/>
      <c r="M1376" s="3"/>
      <c r="N1376" s="3"/>
      <c r="O1376" s="4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</row>
    <row r="1377" spans="1:35" ht="18.75" x14ac:dyDescent="0.25">
      <c r="A1377" s="28"/>
      <c r="B1377" s="41"/>
      <c r="C1377" s="3"/>
      <c r="D1377" s="3"/>
      <c r="E1377" s="3"/>
      <c r="F1377" s="3"/>
      <c r="G1377" s="3"/>
      <c r="H1377" s="3"/>
      <c r="I1377" s="3"/>
      <c r="J1377" s="46"/>
      <c r="K1377" s="3"/>
      <c r="L1377" s="39"/>
      <c r="M1377" s="3"/>
      <c r="N1377" s="3"/>
      <c r="O1377" s="4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</row>
    <row r="1378" spans="1:35" ht="18.75" x14ac:dyDescent="0.25">
      <c r="A1378" s="28"/>
      <c r="B1378" s="41"/>
      <c r="C1378" s="3"/>
      <c r="D1378" s="3"/>
      <c r="E1378" s="3"/>
      <c r="F1378" s="3"/>
      <c r="G1378" s="3"/>
      <c r="H1378" s="3"/>
      <c r="I1378" s="3"/>
      <c r="J1378" s="46"/>
      <c r="K1378" s="3"/>
      <c r="L1378" s="39"/>
      <c r="M1378" s="3"/>
      <c r="N1378" s="3"/>
      <c r="O1378" s="4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</row>
    <row r="1379" spans="1:35" ht="18.75" x14ac:dyDescent="0.25">
      <c r="A1379" s="28"/>
      <c r="B1379" s="41"/>
      <c r="C1379" s="3"/>
      <c r="D1379" s="3"/>
      <c r="E1379" s="3"/>
      <c r="F1379" s="3"/>
      <c r="G1379" s="3"/>
      <c r="H1379" s="3"/>
      <c r="I1379" s="3"/>
      <c r="J1379" s="46"/>
      <c r="K1379" s="3"/>
      <c r="L1379" s="39"/>
      <c r="M1379" s="3"/>
      <c r="N1379" s="3"/>
      <c r="O1379" s="4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</row>
    <row r="1380" spans="1:35" ht="18.75" x14ac:dyDescent="0.25">
      <c r="A1380" s="28"/>
      <c r="B1380" s="41"/>
      <c r="C1380" s="3"/>
      <c r="D1380" s="3"/>
      <c r="E1380" s="3"/>
      <c r="F1380" s="3"/>
      <c r="G1380" s="3"/>
      <c r="H1380" s="3"/>
      <c r="I1380" s="3"/>
      <c r="J1380" s="46"/>
      <c r="K1380" s="3"/>
      <c r="L1380" s="39"/>
      <c r="M1380" s="3"/>
      <c r="N1380" s="3"/>
      <c r="O1380" s="4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</row>
    <row r="1381" spans="1:35" ht="18.75" x14ac:dyDescent="0.25">
      <c r="A1381" s="28"/>
      <c r="B1381" s="41"/>
      <c r="C1381" s="3"/>
      <c r="D1381" s="3"/>
      <c r="E1381" s="3"/>
      <c r="F1381" s="3"/>
      <c r="G1381" s="3"/>
      <c r="H1381" s="3"/>
      <c r="I1381" s="3"/>
      <c r="J1381" s="46"/>
      <c r="K1381" s="3"/>
      <c r="L1381" s="39"/>
      <c r="M1381" s="3"/>
      <c r="N1381" s="3"/>
      <c r="O1381" s="4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</row>
    <row r="1382" spans="1:35" ht="18.75" x14ac:dyDescent="0.25">
      <c r="A1382" s="28"/>
      <c r="B1382" s="41"/>
      <c r="C1382" s="3"/>
      <c r="D1382" s="3"/>
      <c r="E1382" s="3"/>
      <c r="F1382" s="3"/>
      <c r="G1382" s="3"/>
      <c r="H1382" s="3"/>
      <c r="I1382" s="3"/>
      <c r="J1382" s="46"/>
      <c r="K1382" s="3"/>
      <c r="L1382" s="39"/>
      <c r="M1382" s="3"/>
      <c r="N1382" s="3"/>
      <c r="O1382" s="4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</row>
    <row r="1383" spans="1:35" ht="18.75" x14ac:dyDescent="0.25">
      <c r="A1383" s="28"/>
      <c r="B1383" s="41"/>
      <c r="C1383" s="3"/>
      <c r="D1383" s="3"/>
      <c r="E1383" s="3"/>
      <c r="F1383" s="3"/>
      <c r="G1383" s="3"/>
      <c r="H1383" s="3"/>
      <c r="I1383" s="3"/>
      <c r="J1383" s="46"/>
      <c r="K1383" s="3"/>
      <c r="L1383" s="39"/>
      <c r="M1383" s="3"/>
      <c r="N1383" s="3"/>
      <c r="O1383" s="4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</row>
    <row r="1384" spans="1:35" ht="18.75" x14ac:dyDescent="0.25">
      <c r="A1384" s="28"/>
      <c r="B1384" s="41"/>
      <c r="C1384" s="3"/>
      <c r="D1384" s="3"/>
      <c r="E1384" s="3"/>
      <c r="F1384" s="3"/>
      <c r="G1384" s="3"/>
      <c r="H1384" s="3"/>
      <c r="I1384" s="3"/>
      <c r="J1384" s="46"/>
      <c r="K1384" s="3"/>
      <c r="L1384" s="39"/>
      <c r="M1384" s="3"/>
      <c r="N1384" s="3"/>
      <c r="O1384" s="4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</row>
    <row r="1385" spans="1:35" ht="18.75" x14ac:dyDescent="0.25">
      <c r="A1385" s="28"/>
      <c r="B1385" s="41"/>
      <c r="C1385" s="3"/>
      <c r="D1385" s="3"/>
      <c r="E1385" s="3"/>
      <c r="F1385" s="3"/>
      <c r="G1385" s="3"/>
      <c r="H1385" s="3"/>
      <c r="I1385" s="3"/>
      <c r="J1385" s="46"/>
      <c r="K1385" s="3"/>
      <c r="L1385" s="39"/>
      <c r="M1385" s="3"/>
      <c r="N1385" s="3"/>
      <c r="O1385" s="4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</row>
    <row r="1386" spans="1:35" ht="18.75" x14ac:dyDescent="0.25">
      <c r="A1386" s="28"/>
      <c r="B1386" s="41"/>
      <c r="C1386" s="3"/>
      <c r="D1386" s="3"/>
      <c r="E1386" s="3"/>
      <c r="F1386" s="3"/>
      <c r="G1386" s="3"/>
      <c r="H1386" s="3"/>
      <c r="I1386" s="3"/>
      <c r="J1386" s="46"/>
      <c r="K1386" s="3"/>
      <c r="L1386" s="39"/>
      <c r="M1386" s="3"/>
      <c r="N1386" s="3"/>
      <c r="O1386" s="4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</row>
    <row r="1387" spans="1:35" ht="18.75" x14ac:dyDescent="0.25">
      <c r="A1387" s="28"/>
      <c r="B1387" s="41"/>
      <c r="C1387" s="3"/>
      <c r="D1387" s="3"/>
      <c r="E1387" s="3"/>
      <c r="F1387" s="3"/>
      <c r="G1387" s="3"/>
      <c r="H1387" s="3"/>
      <c r="I1387" s="3"/>
      <c r="J1387" s="46"/>
      <c r="K1387" s="3"/>
      <c r="L1387" s="39"/>
      <c r="M1387" s="3"/>
      <c r="N1387" s="3"/>
      <c r="O1387" s="4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</row>
    <row r="1388" spans="1:35" ht="18.75" x14ac:dyDescent="0.25">
      <c r="A1388" s="28"/>
      <c r="B1388" s="41"/>
      <c r="C1388" s="3"/>
      <c r="D1388" s="3"/>
      <c r="E1388" s="3"/>
      <c r="F1388" s="3"/>
      <c r="G1388" s="3"/>
      <c r="H1388" s="3"/>
      <c r="I1388" s="3"/>
      <c r="J1388" s="46"/>
      <c r="K1388" s="3"/>
      <c r="L1388" s="39"/>
      <c r="M1388" s="3"/>
      <c r="N1388" s="3"/>
      <c r="O1388" s="4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</row>
    <row r="1389" spans="1:35" ht="18.75" x14ac:dyDescent="0.25">
      <c r="A1389" s="28"/>
      <c r="B1389" s="41"/>
      <c r="C1389" s="3"/>
      <c r="D1389" s="3"/>
      <c r="E1389" s="3"/>
      <c r="F1389" s="3"/>
      <c r="G1389" s="3"/>
      <c r="H1389" s="3"/>
      <c r="I1389" s="3"/>
      <c r="J1389" s="46"/>
      <c r="K1389" s="3"/>
      <c r="L1389" s="39"/>
      <c r="M1389" s="3"/>
      <c r="N1389" s="3"/>
      <c r="O1389" s="4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</row>
    <row r="1390" spans="1:35" ht="18.75" x14ac:dyDescent="0.25">
      <c r="A1390" s="28"/>
      <c r="B1390" s="41"/>
      <c r="C1390" s="3"/>
      <c r="D1390" s="3"/>
      <c r="E1390" s="3"/>
      <c r="F1390" s="3"/>
      <c r="G1390" s="3"/>
      <c r="H1390" s="3"/>
      <c r="I1390" s="3"/>
      <c r="J1390" s="46"/>
      <c r="K1390" s="3"/>
      <c r="L1390" s="39"/>
      <c r="M1390" s="3"/>
      <c r="N1390" s="3"/>
      <c r="O1390" s="4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</row>
    <row r="1391" spans="1:35" ht="18.75" x14ac:dyDescent="0.25">
      <c r="A1391" s="28"/>
      <c r="B1391" s="41"/>
      <c r="C1391" s="3"/>
      <c r="D1391" s="3"/>
      <c r="E1391" s="3"/>
      <c r="F1391" s="3"/>
      <c r="G1391" s="3"/>
      <c r="H1391" s="3"/>
      <c r="I1391" s="3"/>
      <c r="J1391" s="46"/>
      <c r="K1391" s="3"/>
      <c r="L1391" s="39"/>
      <c r="M1391" s="3"/>
      <c r="N1391" s="3"/>
      <c r="O1391" s="4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</row>
    <row r="1392" spans="1:35" ht="18.75" x14ac:dyDescent="0.25">
      <c r="A1392" s="28"/>
      <c r="B1392" s="41"/>
      <c r="C1392" s="3"/>
      <c r="D1392" s="3"/>
      <c r="E1392" s="3"/>
      <c r="F1392" s="3"/>
      <c r="G1392" s="3"/>
      <c r="H1392" s="3"/>
      <c r="I1392" s="3"/>
      <c r="J1392" s="46"/>
      <c r="K1392" s="3"/>
      <c r="L1392" s="39"/>
      <c r="M1392" s="3"/>
      <c r="N1392" s="3"/>
      <c r="O1392" s="4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</row>
    <row r="1393" spans="1:35" ht="18.75" x14ac:dyDescent="0.25">
      <c r="A1393" s="28"/>
      <c r="B1393" s="41"/>
      <c r="C1393" s="3"/>
      <c r="D1393" s="3"/>
      <c r="E1393" s="3"/>
      <c r="F1393" s="3"/>
      <c r="G1393" s="3"/>
      <c r="H1393" s="3"/>
      <c r="I1393" s="3"/>
      <c r="J1393" s="46"/>
      <c r="K1393" s="3"/>
      <c r="L1393" s="39"/>
      <c r="M1393" s="3"/>
      <c r="N1393" s="3"/>
      <c r="O1393" s="4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</row>
    <row r="1394" spans="1:35" ht="18.75" x14ac:dyDescent="0.25">
      <c r="A1394" s="28"/>
      <c r="B1394" s="41"/>
      <c r="C1394" s="3"/>
      <c r="D1394" s="3"/>
      <c r="E1394" s="3"/>
      <c r="F1394" s="3"/>
      <c r="G1394" s="3"/>
      <c r="H1394" s="3"/>
      <c r="I1394" s="3"/>
      <c r="J1394" s="46"/>
      <c r="K1394" s="3"/>
      <c r="L1394" s="39"/>
      <c r="M1394" s="3"/>
      <c r="N1394" s="3"/>
      <c r="O1394" s="4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</row>
    <row r="1395" spans="1:35" ht="18.75" x14ac:dyDescent="0.25">
      <c r="A1395" s="28"/>
      <c r="B1395" s="41"/>
      <c r="C1395" s="3"/>
      <c r="D1395" s="3"/>
      <c r="E1395" s="3"/>
      <c r="F1395" s="3"/>
      <c r="G1395" s="3"/>
      <c r="H1395" s="3"/>
      <c r="I1395" s="3"/>
      <c r="J1395" s="46"/>
      <c r="K1395" s="3"/>
      <c r="L1395" s="39"/>
      <c r="M1395" s="3"/>
      <c r="N1395" s="3"/>
      <c r="O1395" s="4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</row>
    <row r="1396" spans="1:35" ht="18.75" x14ac:dyDescent="0.25">
      <c r="A1396" s="28"/>
      <c r="B1396" s="41"/>
      <c r="C1396" s="3"/>
      <c r="D1396" s="3"/>
      <c r="E1396" s="3"/>
      <c r="F1396" s="3"/>
      <c r="G1396" s="3"/>
      <c r="H1396" s="3"/>
      <c r="I1396" s="3"/>
      <c r="J1396" s="46"/>
      <c r="K1396" s="3"/>
      <c r="L1396" s="39"/>
      <c r="M1396" s="3"/>
      <c r="N1396" s="3"/>
      <c r="O1396" s="4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</row>
    <row r="1397" spans="1:35" ht="18.75" x14ac:dyDescent="0.25">
      <c r="A1397" s="28"/>
      <c r="B1397" s="41"/>
      <c r="C1397" s="3"/>
      <c r="D1397" s="3"/>
      <c r="E1397" s="3"/>
      <c r="F1397" s="3"/>
      <c r="G1397" s="3"/>
      <c r="H1397" s="3"/>
      <c r="I1397" s="3"/>
      <c r="J1397" s="46"/>
      <c r="K1397" s="3"/>
      <c r="L1397" s="39"/>
      <c r="M1397" s="3"/>
      <c r="N1397" s="3"/>
      <c r="O1397" s="4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</row>
    <row r="1398" spans="1:35" ht="18.75" x14ac:dyDescent="0.25">
      <c r="A1398" s="28"/>
      <c r="B1398" s="41"/>
      <c r="C1398" s="3"/>
      <c r="D1398" s="3"/>
      <c r="E1398" s="3"/>
      <c r="F1398" s="3"/>
      <c r="G1398" s="3"/>
      <c r="H1398" s="3"/>
      <c r="I1398" s="3"/>
      <c r="J1398" s="46"/>
      <c r="K1398" s="3"/>
      <c r="L1398" s="39"/>
      <c r="M1398" s="3"/>
      <c r="N1398" s="3"/>
      <c r="O1398" s="4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</row>
    <row r="1399" spans="1:35" ht="18.75" x14ac:dyDescent="0.25">
      <c r="A1399" s="28"/>
      <c r="B1399" s="41"/>
      <c r="C1399" s="3"/>
      <c r="D1399" s="3"/>
      <c r="E1399" s="3"/>
      <c r="F1399" s="3"/>
      <c r="G1399" s="3"/>
      <c r="H1399" s="3"/>
      <c r="I1399" s="3"/>
      <c r="J1399" s="46"/>
      <c r="K1399" s="3"/>
      <c r="L1399" s="39"/>
      <c r="M1399" s="3"/>
      <c r="N1399" s="3"/>
      <c r="O1399" s="4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</row>
    <row r="1400" spans="1:35" ht="18.75" x14ac:dyDescent="0.25">
      <c r="A1400" s="28"/>
      <c r="B1400" s="41"/>
      <c r="C1400" s="3"/>
      <c r="D1400" s="3"/>
      <c r="E1400" s="3"/>
      <c r="F1400" s="3"/>
      <c r="G1400" s="3"/>
      <c r="H1400" s="3"/>
      <c r="I1400" s="3"/>
      <c r="J1400" s="46"/>
      <c r="K1400" s="3"/>
      <c r="L1400" s="39"/>
      <c r="M1400" s="3"/>
      <c r="N1400" s="3"/>
      <c r="O1400" s="4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</row>
    <row r="1401" spans="1:35" ht="18.75" x14ac:dyDescent="0.25">
      <c r="A1401" s="28"/>
      <c r="B1401" s="41"/>
      <c r="C1401" s="3"/>
      <c r="D1401" s="3"/>
      <c r="E1401" s="3"/>
      <c r="F1401" s="3"/>
      <c r="G1401" s="3"/>
      <c r="H1401" s="3"/>
      <c r="I1401" s="3"/>
      <c r="J1401" s="46"/>
      <c r="K1401" s="3"/>
      <c r="L1401" s="39"/>
      <c r="M1401" s="3"/>
      <c r="N1401" s="3"/>
      <c r="O1401" s="4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</row>
    <row r="1402" spans="1:35" ht="18.75" x14ac:dyDescent="0.25">
      <c r="A1402" s="28"/>
      <c r="B1402" s="41"/>
      <c r="C1402" s="3"/>
      <c r="D1402" s="3"/>
      <c r="E1402" s="3"/>
      <c r="F1402" s="3"/>
      <c r="G1402" s="3"/>
      <c r="H1402" s="3"/>
      <c r="I1402" s="3"/>
      <c r="J1402" s="46"/>
      <c r="K1402" s="3"/>
      <c r="L1402" s="39"/>
      <c r="M1402" s="3"/>
      <c r="N1402" s="3"/>
      <c r="O1402" s="4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</row>
    <row r="1403" spans="1:35" ht="18.75" x14ac:dyDescent="0.25">
      <c r="A1403" s="28"/>
      <c r="B1403" s="41"/>
      <c r="C1403" s="3"/>
      <c r="D1403" s="3"/>
      <c r="E1403" s="3"/>
      <c r="F1403" s="3"/>
      <c r="G1403" s="3"/>
      <c r="H1403" s="3"/>
      <c r="I1403" s="3"/>
      <c r="J1403" s="46"/>
      <c r="K1403" s="3"/>
      <c r="L1403" s="39"/>
      <c r="M1403" s="3"/>
      <c r="N1403" s="3"/>
      <c r="O1403" s="4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</row>
    <row r="1404" spans="1:35" ht="18.75" x14ac:dyDescent="0.25">
      <c r="A1404" s="28"/>
      <c r="B1404" s="41"/>
      <c r="C1404" s="3"/>
      <c r="D1404" s="3"/>
      <c r="E1404" s="3"/>
      <c r="F1404" s="3"/>
      <c r="G1404" s="3"/>
      <c r="H1404" s="3"/>
      <c r="I1404" s="3"/>
      <c r="J1404" s="46"/>
      <c r="K1404" s="3"/>
      <c r="L1404" s="39"/>
      <c r="M1404" s="3"/>
      <c r="N1404" s="3"/>
      <c r="O1404" s="4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</row>
    <row r="1405" spans="1:35" ht="18.75" x14ac:dyDescent="0.25">
      <c r="A1405" s="28"/>
      <c r="B1405" s="41"/>
      <c r="C1405" s="3"/>
      <c r="D1405" s="3"/>
      <c r="E1405" s="3"/>
      <c r="F1405" s="3"/>
      <c r="G1405" s="3"/>
      <c r="H1405" s="3"/>
      <c r="I1405" s="3"/>
      <c r="J1405" s="46"/>
      <c r="K1405" s="3"/>
      <c r="L1405" s="39"/>
      <c r="M1405" s="3"/>
      <c r="N1405" s="3"/>
      <c r="O1405" s="4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</row>
    <row r="1406" spans="1:35" ht="18.75" x14ac:dyDescent="0.25">
      <c r="A1406" s="28"/>
      <c r="B1406" s="41"/>
      <c r="C1406" s="3"/>
      <c r="D1406" s="3"/>
      <c r="E1406" s="3"/>
      <c r="F1406" s="3"/>
      <c r="G1406" s="3"/>
      <c r="H1406" s="3"/>
      <c r="I1406" s="3"/>
      <c r="J1406" s="46"/>
      <c r="K1406" s="3"/>
      <c r="L1406" s="39"/>
      <c r="M1406" s="3"/>
      <c r="N1406" s="3"/>
      <c r="O1406" s="4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</row>
    <row r="1407" spans="1:35" ht="18.75" x14ac:dyDescent="0.25">
      <c r="A1407" s="28"/>
      <c r="B1407" s="41"/>
      <c r="C1407" s="3"/>
      <c r="D1407" s="3"/>
      <c r="E1407" s="3"/>
      <c r="F1407" s="3"/>
      <c r="G1407" s="3"/>
      <c r="H1407" s="3"/>
      <c r="I1407" s="3"/>
      <c r="J1407" s="46"/>
      <c r="K1407" s="3"/>
      <c r="L1407" s="39"/>
      <c r="M1407" s="3"/>
      <c r="N1407" s="3"/>
      <c r="O1407" s="4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</row>
    <row r="1408" spans="1:35" ht="18.75" x14ac:dyDescent="0.25">
      <c r="A1408" s="28"/>
      <c r="B1408" s="41"/>
      <c r="C1408" s="3"/>
      <c r="D1408" s="3"/>
      <c r="E1408" s="3"/>
      <c r="F1408" s="3"/>
      <c r="G1408" s="3"/>
      <c r="H1408" s="3"/>
      <c r="I1408" s="3"/>
      <c r="J1408" s="46"/>
      <c r="K1408" s="3"/>
      <c r="L1408" s="39"/>
      <c r="M1408" s="3"/>
      <c r="N1408" s="3"/>
      <c r="O1408" s="4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</row>
    <row r="1409" spans="1:35" ht="18.75" x14ac:dyDescent="0.25">
      <c r="A1409" s="28"/>
      <c r="B1409" s="41"/>
      <c r="C1409" s="3"/>
      <c r="D1409" s="3"/>
      <c r="E1409" s="3"/>
      <c r="F1409" s="3"/>
      <c r="G1409" s="3"/>
      <c r="H1409" s="3"/>
      <c r="I1409" s="3"/>
      <c r="J1409" s="46"/>
      <c r="K1409" s="3"/>
      <c r="L1409" s="39"/>
      <c r="M1409" s="3"/>
      <c r="N1409" s="3"/>
      <c r="O1409" s="4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</row>
    <row r="1410" spans="1:35" ht="18.75" x14ac:dyDescent="0.25">
      <c r="A1410" s="28"/>
      <c r="B1410" s="41"/>
      <c r="C1410" s="3"/>
      <c r="D1410" s="3"/>
      <c r="E1410" s="3"/>
      <c r="F1410" s="3"/>
      <c r="G1410" s="3"/>
      <c r="H1410" s="3"/>
      <c r="I1410" s="3"/>
      <c r="J1410" s="46"/>
      <c r="K1410" s="3"/>
      <c r="L1410" s="39"/>
      <c r="M1410" s="3"/>
      <c r="N1410" s="3"/>
      <c r="O1410" s="4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</row>
    <row r="1411" spans="1:35" ht="18.75" x14ac:dyDescent="0.25">
      <c r="A1411" s="28"/>
      <c r="B1411" s="41"/>
      <c r="C1411" s="3"/>
      <c r="D1411" s="3"/>
      <c r="E1411" s="3"/>
      <c r="F1411" s="3"/>
      <c r="G1411" s="3"/>
      <c r="H1411" s="3"/>
      <c r="I1411" s="3"/>
      <c r="J1411" s="46"/>
      <c r="K1411" s="3"/>
      <c r="L1411" s="39"/>
      <c r="M1411" s="3"/>
      <c r="N1411" s="3"/>
      <c r="O1411" s="4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</row>
    <row r="1412" spans="1:35" ht="18.75" x14ac:dyDescent="0.25">
      <c r="A1412" s="28"/>
      <c r="B1412" s="41"/>
      <c r="C1412" s="3"/>
      <c r="D1412" s="3"/>
      <c r="E1412" s="3"/>
      <c r="F1412" s="3"/>
      <c r="G1412" s="3"/>
      <c r="H1412" s="3"/>
      <c r="I1412" s="3"/>
      <c r="J1412" s="46"/>
      <c r="K1412" s="3"/>
      <c r="L1412" s="39"/>
      <c r="M1412" s="3"/>
      <c r="N1412" s="3"/>
      <c r="O1412" s="4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</row>
    <row r="1413" spans="1:35" ht="18.75" x14ac:dyDescent="0.25">
      <c r="A1413" s="28"/>
      <c r="B1413" s="41"/>
      <c r="C1413" s="3"/>
      <c r="D1413" s="3"/>
      <c r="E1413" s="3"/>
      <c r="F1413" s="3"/>
      <c r="G1413" s="3"/>
      <c r="H1413" s="3"/>
      <c r="I1413" s="3"/>
      <c r="J1413" s="46"/>
      <c r="K1413" s="3"/>
      <c r="L1413" s="39"/>
      <c r="M1413" s="3"/>
      <c r="N1413" s="3"/>
      <c r="O1413" s="4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</row>
    <row r="1414" spans="1:35" ht="18.75" x14ac:dyDescent="0.25">
      <c r="A1414" s="28"/>
      <c r="B1414" s="41"/>
      <c r="C1414" s="3"/>
      <c r="D1414" s="3"/>
      <c r="E1414" s="3"/>
      <c r="F1414" s="3"/>
      <c r="G1414" s="3"/>
      <c r="H1414" s="3"/>
      <c r="I1414" s="3"/>
      <c r="J1414" s="46"/>
      <c r="K1414" s="3"/>
      <c r="L1414" s="39"/>
      <c r="M1414" s="3"/>
      <c r="N1414" s="3"/>
      <c r="O1414" s="4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</row>
    <row r="1415" spans="1:35" ht="18.75" x14ac:dyDescent="0.25">
      <c r="A1415" s="28"/>
      <c r="B1415" s="41"/>
      <c r="C1415" s="3"/>
      <c r="D1415" s="3"/>
      <c r="E1415" s="3"/>
      <c r="F1415" s="3"/>
      <c r="G1415" s="3"/>
      <c r="H1415" s="3"/>
      <c r="I1415" s="3"/>
      <c r="J1415" s="46"/>
      <c r="K1415" s="3"/>
      <c r="L1415" s="39"/>
      <c r="M1415" s="3"/>
      <c r="N1415" s="3"/>
      <c r="O1415" s="4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</row>
    <row r="1416" spans="1:35" ht="18.75" x14ac:dyDescent="0.25">
      <c r="A1416" s="28"/>
      <c r="B1416" s="41"/>
      <c r="C1416" s="3"/>
      <c r="D1416" s="3"/>
      <c r="E1416" s="3"/>
      <c r="F1416" s="3"/>
      <c r="G1416" s="3"/>
      <c r="H1416" s="3"/>
      <c r="I1416" s="3"/>
      <c r="J1416" s="46"/>
      <c r="K1416" s="3"/>
      <c r="L1416" s="39"/>
      <c r="M1416" s="3"/>
      <c r="N1416" s="3"/>
      <c r="O1416" s="4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</row>
    <row r="1417" spans="1:35" ht="18.75" x14ac:dyDescent="0.25">
      <c r="A1417" s="28"/>
      <c r="B1417" s="41"/>
      <c r="C1417" s="3"/>
      <c r="D1417" s="3"/>
      <c r="E1417" s="3"/>
      <c r="F1417" s="3"/>
      <c r="G1417" s="3"/>
      <c r="H1417" s="3"/>
      <c r="I1417" s="3"/>
      <c r="J1417" s="46"/>
      <c r="K1417" s="3"/>
      <c r="L1417" s="39"/>
      <c r="M1417" s="3"/>
      <c r="N1417" s="3"/>
      <c r="O1417" s="4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</row>
    <row r="1418" spans="1:35" ht="18.75" x14ac:dyDescent="0.25">
      <c r="A1418" s="28"/>
      <c r="B1418" s="41"/>
      <c r="C1418" s="3"/>
      <c r="D1418" s="3"/>
      <c r="E1418" s="3"/>
      <c r="F1418" s="3"/>
      <c r="G1418" s="3"/>
      <c r="H1418" s="3"/>
      <c r="I1418" s="3"/>
      <c r="J1418" s="46"/>
      <c r="K1418" s="3"/>
      <c r="L1418" s="39"/>
      <c r="M1418" s="3"/>
      <c r="N1418" s="3"/>
      <c r="O1418" s="4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</row>
    <row r="1419" spans="1:35" ht="18.75" x14ac:dyDescent="0.25">
      <c r="A1419" s="28"/>
      <c r="B1419" s="41"/>
      <c r="C1419" s="3"/>
      <c r="D1419" s="3"/>
      <c r="E1419" s="3"/>
      <c r="F1419" s="3"/>
      <c r="G1419" s="3"/>
      <c r="H1419" s="3"/>
      <c r="I1419" s="3"/>
      <c r="J1419" s="46"/>
      <c r="K1419" s="3"/>
      <c r="L1419" s="39"/>
      <c r="M1419" s="3"/>
      <c r="N1419" s="3"/>
      <c r="O1419" s="4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</row>
    <row r="1420" spans="1:35" ht="18.75" x14ac:dyDescent="0.25">
      <c r="A1420" s="28"/>
      <c r="B1420" s="41"/>
      <c r="C1420" s="3"/>
      <c r="D1420" s="3"/>
      <c r="E1420" s="3"/>
      <c r="F1420" s="3"/>
      <c r="G1420" s="3"/>
      <c r="H1420" s="3"/>
      <c r="I1420" s="3"/>
      <c r="J1420" s="46"/>
      <c r="K1420" s="3"/>
      <c r="L1420" s="39"/>
      <c r="M1420" s="3"/>
      <c r="N1420" s="3"/>
      <c r="O1420" s="4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</row>
    <row r="1421" spans="1:35" ht="18.75" x14ac:dyDescent="0.25">
      <c r="A1421" s="28"/>
      <c r="B1421" s="41"/>
      <c r="C1421" s="3"/>
      <c r="D1421" s="3"/>
      <c r="E1421" s="3"/>
      <c r="F1421" s="3"/>
      <c r="G1421" s="3"/>
      <c r="H1421" s="3"/>
      <c r="I1421" s="3"/>
      <c r="J1421" s="46"/>
      <c r="K1421" s="3"/>
      <c r="L1421" s="39"/>
      <c r="M1421" s="3"/>
      <c r="N1421" s="3"/>
      <c r="O1421" s="4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</row>
    <row r="1422" spans="1:35" ht="18.75" x14ac:dyDescent="0.25">
      <c r="A1422" s="28"/>
      <c r="B1422" s="41"/>
      <c r="C1422" s="3"/>
      <c r="D1422" s="3"/>
      <c r="E1422" s="3"/>
      <c r="F1422" s="3"/>
      <c r="G1422" s="3"/>
      <c r="H1422" s="3"/>
      <c r="I1422" s="3"/>
      <c r="J1422" s="46"/>
      <c r="K1422" s="3"/>
      <c r="L1422" s="39"/>
      <c r="M1422" s="3"/>
      <c r="N1422" s="3"/>
      <c r="O1422" s="4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</row>
    <row r="1423" spans="1:35" ht="18.75" x14ac:dyDescent="0.25">
      <c r="A1423" s="28"/>
      <c r="B1423" s="41"/>
      <c r="C1423" s="3"/>
      <c r="D1423" s="3"/>
      <c r="E1423" s="3"/>
      <c r="F1423" s="3"/>
      <c r="G1423" s="3"/>
      <c r="H1423" s="3"/>
      <c r="I1423" s="3"/>
      <c r="J1423" s="46"/>
      <c r="K1423" s="3"/>
      <c r="L1423" s="39"/>
      <c r="M1423" s="3"/>
      <c r="N1423" s="3"/>
      <c r="O1423" s="4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</row>
    <row r="1424" spans="1:35" ht="18.75" x14ac:dyDescent="0.25">
      <c r="A1424" s="28"/>
      <c r="B1424" s="41"/>
      <c r="C1424" s="3"/>
      <c r="D1424" s="3"/>
      <c r="E1424" s="3"/>
      <c r="F1424" s="3"/>
      <c r="G1424" s="3"/>
      <c r="H1424" s="3"/>
      <c r="I1424" s="3"/>
      <c r="J1424" s="46"/>
      <c r="K1424" s="3"/>
      <c r="L1424" s="39"/>
      <c r="M1424" s="3"/>
      <c r="N1424" s="3"/>
      <c r="O1424" s="4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</row>
    <row r="1425" spans="1:35" ht="18.75" x14ac:dyDescent="0.25">
      <c r="A1425" s="28"/>
      <c r="B1425" s="41"/>
      <c r="C1425" s="3"/>
      <c r="D1425" s="3"/>
      <c r="E1425" s="3"/>
      <c r="F1425" s="3"/>
      <c r="G1425" s="3"/>
      <c r="H1425" s="3"/>
      <c r="I1425" s="3"/>
      <c r="J1425" s="46"/>
      <c r="K1425" s="3"/>
      <c r="L1425" s="39"/>
      <c r="M1425" s="3"/>
      <c r="N1425" s="3"/>
      <c r="O1425" s="4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</row>
    <row r="1426" spans="1:35" ht="18.75" x14ac:dyDescent="0.25">
      <c r="A1426" s="28"/>
      <c r="B1426" s="41"/>
      <c r="C1426" s="3"/>
      <c r="D1426" s="3"/>
      <c r="E1426" s="3"/>
      <c r="F1426" s="3"/>
      <c r="G1426" s="3"/>
      <c r="H1426" s="3"/>
      <c r="I1426" s="3"/>
      <c r="J1426" s="46"/>
      <c r="K1426" s="3"/>
      <c r="L1426" s="39"/>
      <c r="M1426" s="3"/>
      <c r="N1426" s="3"/>
      <c r="O1426" s="4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</row>
    <row r="1427" spans="1:35" ht="18.75" x14ac:dyDescent="0.25">
      <c r="A1427" s="28"/>
      <c r="B1427" s="41"/>
      <c r="C1427" s="3"/>
      <c r="D1427" s="3"/>
      <c r="E1427" s="3"/>
      <c r="F1427" s="3"/>
      <c r="G1427" s="3"/>
      <c r="H1427" s="3"/>
      <c r="I1427" s="3"/>
      <c r="J1427" s="46"/>
      <c r="K1427" s="3"/>
      <c r="L1427" s="39"/>
      <c r="M1427" s="3"/>
      <c r="N1427" s="3"/>
      <c r="O1427" s="4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</row>
    <row r="1428" spans="1:35" ht="18.75" x14ac:dyDescent="0.25">
      <c r="A1428" s="28"/>
      <c r="B1428" s="41"/>
      <c r="C1428" s="3"/>
      <c r="D1428" s="3"/>
      <c r="E1428" s="3"/>
      <c r="F1428" s="3"/>
      <c r="G1428" s="3"/>
      <c r="H1428" s="3"/>
      <c r="I1428" s="3"/>
      <c r="J1428" s="46"/>
      <c r="K1428" s="3"/>
      <c r="L1428" s="39"/>
      <c r="M1428" s="3"/>
      <c r="N1428" s="3"/>
      <c r="O1428" s="4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</row>
    <row r="1429" spans="1:35" ht="18.75" x14ac:dyDescent="0.25">
      <c r="A1429" s="28"/>
      <c r="B1429" s="41"/>
      <c r="C1429" s="3"/>
      <c r="D1429" s="3"/>
      <c r="E1429" s="3"/>
      <c r="F1429" s="3"/>
      <c r="G1429" s="3"/>
      <c r="H1429" s="3"/>
      <c r="I1429" s="3"/>
      <c r="J1429" s="46"/>
      <c r="K1429" s="3"/>
      <c r="L1429" s="39"/>
      <c r="M1429" s="3"/>
      <c r="N1429" s="3"/>
      <c r="O1429" s="4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</row>
    <row r="1430" spans="1:35" ht="18.75" x14ac:dyDescent="0.25">
      <c r="A1430" s="28"/>
      <c r="B1430" s="41"/>
      <c r="C1430" s="3"/>
      <c r="D1430" s="3"/>
      <c r="E1430" s="3"/>
      <c r="F1430" s="3"/>
      <c r="G1430" s="3"/>
      <c r="H1430" s="3"/>
      <c r="I1430" s="3"/>
      <c r="J1430" s="46"/>
      <c r="K1430" s="3"/>
      <c r="L1430" s="39"/>
      <c r="M1430" s="3"/>
      <c r="N1430" s="3"/>
      <c r="O1430" s="4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</row>
    <row r="1431" spans="1:35" ht="18.75" x14ac:dyDescent="0.25">
      <c r="A1431" s="28"/>
      <c r="B1431" s="41"/>
      <c r="C1431" s="3"/>
      <c r="D1431" s="3"/>
      <c r="E1431" s="3"/>
      <c r="F1431" s="3"/>
      <c r="G1431" s="3"/>
      <c r="H1431" s="3"/>
      <c r="I1431" s="3"/>
      <c r="J1431" s="46"/>
      <c r="K1431" s="3"/>
      <c r="L1431" s="39"/>
      <c r="M1431" s="3"/>
      <c r="N1431" s="3"/>
      <c r="O1431" s="4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</row>
    <row r="1432" spans="1:35" ht="18.75" x14ac:dyDescent="0.25">
      <c r="A1432" s="28"/>
      <c r="B1432" s="41"/>
      <c r="C1432" s="3"/>
      <c r="D1432" s="3"/>
      <c r="E1432" s="3"/>
      <c r="F1432" s="3"/>
      <c r="G1432" s="3"/>
      <c r="H1432" s="3"/>
      <c r="I1432" s="3"/>
      <c r="J1432" s="46"/>
      <c r="K1432" s="3"/>
      <c r="L1432" s="39"/>
      <c r="M1432" s="3"/>
      <c r="N1432" s="3"/>
      <c r="O1432" s="4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</row>
    <row r="1433" spans="1:35" ht="18.75" x14ac:dyDescent="0.25">
      <c r="A1433" s="28"/>
      <c r="B1433" s="41"/>
      <c r="C1433" s="3"/>
      <c r="D1433" s="3"/>
      <c r="E1433" s="3"/>
      <c r="F1433" s="3"/>
      <c r="G1433" s="3"/>
      <c r="H1433" s="3"/>
      <c r="I1433" s="3"/>
      <c r="J1433" s="46"/>
      <c r="K1433" s="3"/>
      <c r="L1433" s="39"/>
      <c r="M1433" s="3"/>
      <c r="N1433" s="3"/>
      <c r="O1433" s="4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</row>
    <row r="1434" spans="1:35" ht="18.75" x14ac:dyDescent="0.25">
      <c r="A1434" s="28"/>
      <c r="B1434" s="41"/>
      <c r="C1434" s="3"/>
      <c r="D1434" s="3"/>
      <c r="E1434" s="3"/>
      <c r="F1434" s="3"/>
      <c r="G1434" s="3"/>
      <c r="H1434" s="3"/>
      <c r="I1434" s="3"/>
      <c r="J1434" s="46"/>
      <c r="K1434" s="3"/>
      <c r="L1434" s="39"/>
      <c r="M1434" s="3"/>
      <c r="N1434" s="3"/>
      <c r="O1434" s="4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</row>
    <row r="1435" spans="1:35" ht="18.75" x14ac:dyDescent="0.25">
      <c r="A1435" s="28"/>
      <c r="B1435" s="41"/>
      <c r="C1435" s="3"/>
      <c r="D1435" s="3"/>
      <c r="E1435" s="3"/>
      <c r="F1435" s="3"/>
      <c r="G1435" s="3"/>
      <c r="H1435" s="3"/>
      <c r="I1435" s="3"/>
      <c r="J1435" s="46"/>
      <c r="K1435" s="3"/>
      <c r="L1435" s="39"/>
      <c r="M1435" s="3"/>
      <c r="N1435" s="3"/>
      <c r="O1435" s="4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</row>
    <row r="1436" spans="1:35" ht="18.75" x14ac:dyDescent="0.25">
      <c r="A1436" s="28"/>
      <c r="B1436" s="41"/>
      <c r="C1436" s="3"/>
      <c r="D1436" s="3"/>
      <c r="E1436" s="3"/>
      <c r="F1436" s="3"/>
      <c r="G1436" s="3"/>
      <c r="H1436" s="3"/>
      <c r="I1436" s="3"/>
      <c r="J1436" s="46"/>
      <c r="K1436" s="3"/>
      <c r="L1436" s="39"/>
      <c r="M1436" s="3"/>
      <c r="N1436" s="3"/>
      <c r="O1436" s="4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</row>
    <row r="1437" spans="1:35" ht="18.75" x14ac:dyDescent="0.25">
      <c r="A1437" s="28"/>
      <c r="B1437" s="41"/>
      <c r="C1437" s="3"/>
      <c r="D1437" s="3"/>
      <c r="E1437" s="3"/>
      <c r="F1437" s="3"/>
      <c r="G1437" s="3"/>
      <c r="H1437" s="3"/>
      <c r="I1437" s="3"/>
      <c r="J1437" s="46"/>
      <c r="K1437" s="3"/>
      <c r="L1437" s="39"/>
      <c r="M1437" s="3"/>
      <c r="N1437" s="3"/>
      <c r="O1437" s="4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</row>
    <row r="1438" spans="1:35" ht="18.75" x14ac:dyDescent="0.25">
      <c r="A1438" s="28"/>
      <c r="B1438" s="41"/>
      <c r="C1438" s="3"/>
      <c r="D1438" s="3"/>
      <c r="E1438" s="3"/>
      <c r="F1438" s="3"/>
      <c r="G1438" s="3"/>
      <c r="H1438" s="3"/>
      <c r="I1438" s="3"/>
      <c r="J1438" s="46"/>
      <c r="K1438" s="3"/>
      <c r="L1438" s="39"/>
      <c r="M1438" s="3"/>
      <c r="N1438" s="3"/>
      <c r="O1438" s="4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</row>
    <row r="1439" spans="1:35" ht="18.75" x14ac:dyDescent="0.25">
      <c r="A1439" s="28"/>
      <c r="B1439" s="41"/>
      <c r="C1439" s="3"/>
      <c r="D1439" s="3"/>
      <c r="E1439" s="3"/>
      <c r="F1439" s="3"/>
      <c r="G1439" s="3"/>
      <c r="H1439" s="3"/>
      <c r="I1439" s="3"/>
      <c r="J1439" s="46"/>
      <c r="K1439" s="3"/>
      <c r="L1439" s="39"/>
      <c r="M1439" s="3"/>
      <c r="N1439" s="3"/>
      <c r="O1439" s="4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</row>
    <row r="1440" spans="1:35" ht="18.75" x14ac:dyDescent="0.25">
      <c r="A1440" s="28"/>
      <c r="B1440" s="41"/>
      <c r="C1440" s="3"/>
      <c r="D1440" s="3"/>
      <c r="E1440" s="3"/>
      <c r="F1440" s="3"/>
      <c r="G1440" s="3"/>
      <c r="H1440" s="3"/>
      <c r="I1440" s="3"/>
      <c r="J1440" s="46"/>
      <c r="K1440" s="3"/>
      <c r="L1440" s="39"/>
      <c r="M1440" s="3"/>
      <c r="N1440" s="3"/>
      <c r="O1440" s="4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</row>
    <row r="1441" spans="1:35" ht="18.75" x14ac:dyDescent="0.25">
      <c r="A1441" s="28"/>
      <c r="B1441" s="41"/>
      <c r="C1441" s="3"/>
      <c r="D1441" s="3"/>
      <c r="E1441" s="3"/>
      <c r="F1441" s="3"/>
      <c r="G1441" s="3"/>
      <c r="H1441" s="3"/>
      <c r="I1441" s="3"/>
      <c r="J1441" s="46"/>
      <c r="K1441" s="3"/>
      <c r="L1441" s="39"/>
      <c r="M1441" s="3"/>
      <c r="N1441" s="3"/>
      <c r="O1441" s="4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</row>
    <row r="1442" spans="1:35" ht="18.75" x14ac:dyDescent="0.25">
      <c r="A1442" s="28"/>
      <c r="B1442" s="41"/>
      <c r="C1442" s="3"/>
      <c r="D1442" s="3"/>
      <c r="E1442" s="3"/>
      <c r="F1442" s="3"/>
      <c r="G1442" s="3"/>
      <c r="H1442" s="3"/>
      <c r="I1442" s="3"/>
      <c r="J1442" s="46"/>
      <c r="K1442" s="3"/>
      <c r="L1442" s="39"/>
      <c r="M1442" s="3"/>
      <c r="N1442" s="3"/>
      <c r="O1442" s="4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</row>
    <row r="1443" spans="1:35" ht="18.75" x14ac:dyDescent="0.25">
      <c r="A1443" s="28"/>
      <c r="B1443" s="41"/>
      <c r="C1443" s="3"/>
      <c r="D1443" s="3"/>
      <c r="E1443" s="3"/>
      <c r="F1443" s="3"/>
      <c r="G1443" s="3"/>
      <c r="H1443" s="3"/>
      <c r="I1443" s="3"/>
      <c r="J1443" s="46"/>
      <c r="K1443" s="3"/>
      <c r="L1443" s="39"/>
      <c r="M1443" s="3"/>
      <c r="N1443" s="3"/>
      <c r="O1443" s="4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</row>
    <row r="1444" spans="1:35" ht="18.75" x14ac:dyDescent="0.25">
      <c r="A1444" s="28"/>
      <c r="B1444" s="41"/>
      <c r="C1444" s="3"/>
      <c r="D1444" s="3"/>
      <c r="E1444" s="3"/>
      <c r="F1444" s="3"/>
      <c r="G1444" s="3"/>
      <c r="H1444" s="3"/>
      <c r="I1444" s="3"/>
      <c r="J1444" s="46"/>
      <c r="K1444" s="3"/>
      <c r="L1444" s="39"/>
      <c r="M1444" s="3"/>
      <c r="N1444" s="3"/>
      <c r="O1444" s="4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</row>
    <row r="1445" spans="1:35" ht="18.75" x14ac:dyDescent="0.25">
      <c r="A1445" s="28"/>
      <c r="B1445" s="41"/>
      <c r="C1445" s="3"/>
      <c r="D1445" s="3"/>
      <c r="E1445" s="3"/>
      <c r="F1445" s="3"/>
      <c r="G1445" s="3"/>
      <c r="H1445" s="3"/>
      <c r="I1445" s="3"/>
      <c r="J1445" s="46"/>
      <c r="K1445" s="3"/>
      <c r="L1445" s="39"/>
      <c r="M1445" s="3"/>
      <c r="N1445" s="3"/>
      <c r="O1445" s="4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</row>
    <row r="1446" spans="1:35" ht="18.75" x14ac:dyDescent="0.25">
      <c r="A1446" s="28"/>
      <c r="B1446" s="41"/>
      <c r="C1446" s="3"/>
      <c r="D1446" s="3"/>
      <c r="E1446" s="3"/>
      <c r="F1446" s="3"/>
      <c r="G1446" s="3"/>
      <c r="H1446" s="3"/>
      <c r="I1446" s="3"/>
      <c r="J1446" s="46"/>
      <c r="K1446" s="3"/>
      <c r="L1446" s="39"/>
      <c r="M1446" s="3"/>
      <c r="N1446" s="3"/>
      <c r="O1446" s="4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</row>
    <row r="1447" spans="1:35" ht="18.75" x14ac:dyDescent="0.25">
      <c r="A1447" s="28"/>
      <c r="B1447" s="41"/>
      <c r="C1447" s="3"/>
      <c r="D1447" s="3"/>
      <c r="E1447" s="3"/>
      <c r="F1447" s="3"/>
      <c r="G1447" s="3"/>
      <c r="H1447" s="3"/>
      <c r="I1447" s="3"/>
      <c r="J1447" s="46"/>
      <c r="K1447" s="3"/>
      <c r="L1447" s="39"/>
      <c r="M1447" s="3"/>
      <c r="N1447" s="3"/>
      <c r="O1447" s="4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</row>
    <row r="1448" spans="1:35" ht="18.75" x14ac:dyDescent="0.25">
      <c r="A1448" s="28"/>
      <c r="B1448" s="41"/>
      <c r="C1448" s="3"/>
      <c r="D1448" s="3"/>
      <c r="E1448" s="3"/>
      <c r="F1448" s="3"/>
      <c r="G1448" s="3"/>
      <c r="H1448" s="3"/>
      <c r="I1448" s="3"/>
      <c r="J1448" s="46"/>
      <c r="K1448" s="3"/>
      <c r="L1448" s="39"/>
      <c r="M1448" s="3"/>
      <c r="N1448" s="3"/>
      <c r="O1448" s="4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</row>
    <row r="1449" spans="1:35" ht="18.75" x14ac:dyDescent="0.25">
      <c r="A1449" s="28"/>
      <c r="B1449" s="41"/>
      <c r="C1449" s="3"/>
      <c r="D1449" s="3"/>
      <c r="E1449" s="3"/>
      <c r="F1449" s="3"/>
      <c r="G1449" s="3"/>
      <c r="H1449" s="3"/>
      <c r="I1449" s="3"/>
      <c r="J1449" s="46"/>
      <c r="K1449" s="3"/>
      <c r="L1449" s="39"/>
      <c r="M1449" s="3"/>
      <c r="N1449" s="3"/>
      <c r="O1449" s="4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</row>
    <row r="1450" spans="1:35" ht="18.75" x14ac:dyDescent="0.25">
      <c r="A1450" s="28"/>
      <c r="B1450" s="41"/>
      <c r="C1450" s="3"/>
      <c r="D1450" s="3"/>
      <c r="E1450" s="3"/>
      <c r="F1450" s="3"/>
      <c r="G1450" s="3"/>
      <c r="H1450" s="3"/>
      <c r="I1450" s="3"/>
      <c r="J1450" s="46"/>
      <c r="K1450" s="3"/>
      <c r="L1450" s="39"/>
      <c r="M1450" s="3"/>
      <c r="N1450" s="3"/>
      <c r="O1450" s="4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</row>
    <row r="1451" spans="1:35" ht="18.75" x14ac:dyDescent="0.25">
      <c r="A1451" s="28"/>
      <c r="B1451" s="41"/>
      <c r="C1451" s="3"/>
      <c r="D1451" s="3"/>
      <c r="E1451" s="3"/>
      <c r="F1451" s="3"/>
      <c r="G1451" s="3"/>
      <c r="H1451" s="3"/>
      <c r="I1451" s="3"/>
      <c r="J1451" s="46"/>
      <c r="K1451" s="3"/>
      <c r="L1451" s="39"/>
      <c r="M1451" s="3"/>
      <c r="N1451" s="3"/>
      <c r="O1451" s="4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</row>
    <row r="1452" spans="1:35" ht="18.75" x14ac:dyDescent="0.25">
      <c r="A1452" s="28"/>
      <c r="B1452" s="41"/>
      <c r="C1452" s="3"/>
      <c r="D1452" s="3"/>
      <c r="E1452" s="3"/>
      <c r="F1452" s="3"/>
      <c r="G1452" s="3"/>
      <c r="H1452" s="3"/>
      <c r="I1452" s="3"/>
      <c r="J1452" s="46"/>
      <c r="K1452" s="3"/>
      <c r="L1452" s="39"/>
      <c r="M1452" s="3"/>
      <c r="N1452" s="3"/>
      <c r="O1452" s="4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</row>
    <row r="1453" spans="1:35" ht="18.75" x14ac:dyDescent="0.25">
      <c r="A1453" s="28"/>
      <c r="B1453" s="41"/>
      <c r="C1453" s="3"/>
      <c r="D1453" s="3"/>
      <c r="E1453" s="3"/>
      <c r="F1453" s="3"/>
      <c r="G1453" s="3"/>
      <c r="H1453" s="3"/>
      <c r="I1453" s="3"/>
      <c r="J1453" s="46"/>
      <c r="K1453" s="3"/>
      <c r="L1453" s="39"/>
      <c r="M1453" s="3"/>
      <c r="N1453" s="3"/>
      <c r="O1453" s="4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</row>
    <row r="1454" spans="1:35" ht="18.75" x14ac:dyDescent="0.25">
      <c r="A1454" s="28"/>
      <c r="B1454" s="41"/>
      <c r="C1454" s="3"/>
      <c r="D1454" s="3"/>
      <c r="E1454" s="3"/>
      <c r="F1454" s="3"/>
      <c r="G1454" s="3"/>
      <c r="H1454" s="3"/>
      <c r="I1454" s="3"/>
      <c r="J1454" s="46"/>
      <c r="K1454" s="3"/>
      <c r="L1454" s="39"/>
      <c r="M1454" s="3"/>
      <c r="N1454" s="3"/>
      <c r="O1454" s="4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</row>
    <row r="1455" spans="1:35" ht="18.75" x14ac:dyDescent="0.25">
      <c r="A1455" s="28"/>
      <c r="B1455" s="41"/>
      <c r="C1455" s="3"/>
      <c r="D1455" s="3"/>
      <c r="E1455" s="3"/>
      <c r="F1455" s="3"/>
      <c r="G1455" s="3"/>
      <c r="H1455" s="3"/>
      <c r="I1455" s="3"/>
      <c r="J1455" s="46"/>
      <c r="K1455" s="3"/>
      <c r="L1455" s="39"/>
      <c r="M1455" s="3"/>
      <c r="N1455" s="3"/>
      <c r="O1455" s="4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</row>
    <row r="1456" spans="1:35" ht="18.75" x14ac:dyDescent="0.25">
      <c r="A1456" s="28"/>
      <c r="B1456" s="41"/>
      <c r="C1456" s="3"/>
      <c r="D1456" s="3"/>
      <c r="E1456" s="3"/>
      <c r="F1456" s="3"/>
      <c r="G1456" s="3"/>
      <c r="H1456" s="3"/>
      <c r="I1456" s="3"/>
      <c r="J1456" s="46"/>
      <c r="K1456" s="3"/>
      <c r="L1456" s="39"/>
      <c r="M1456" s="3"/>
      <c r="N1456" s="3"/>
      <c r="O1456" s="4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</row>
    <row r="1457" spans="1:35" ht="18.75" x14ac:dyDescent="0.25">
      <c r="A1457" s="28"/>
      <c r="B1457" s="41"/>
      <c r="C1457" s="3"/>
      <c r="D1457" s="3"/>
      <c r="E1457" s="3"/>
      <c r="F1457" s="3"/>
      <c r="G1457" s="3"/>
      <c r="H1457" s="3"/>
      <c r="I1457" s="3"/>
      <c r="J1457" s="46"/>
      <c r="K1457" s="3"/>
      <c r="L1457" s="39"/>
      <c r="M1457" s="3"/>
      <c r="N1457" s="3"/>
      <c r="O1457" s="4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</row>
    <row r="1458" spans="1:35" ht="18.75" x14ac:dyDescent="0.25">
      <c r="A1458" s="28"/>
      <c r="B1458" s="41"/>
      <c r="C1458" s="3"/>
      <c r="D1458" s="3"/>
      <c r="E1458" s="3"/>
      <c r="F1458" s="3"/>
      <c r="G1458" s="3"/>
      <c r="H1458" s="3"/>
      <c r="I1458" s="3"/>
      <c r="J1458" s="46"/>
      <c r="K1458" s="3"/>
      <c r="L1458" s="39"/>
      <c r="M1458" s="3"/>
      <c r="N1458" s="3"/>
      <c r="O1458" s="4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</row>
    <row r="1459" spans="1:35" ht="18.75" x14ac:dyDescent="0.25">
      <c r="A1459" s="28"/>
      <c r="B1459" s="41"/>
      <c r="C1459" s="3"/>
      <c r="D1459" s="3"/>
      <c r="E1459" s="3"/>
      <c r="F1459" s="3"/>
      <c r="G1459" s="3"/>
      <c r="H1459" s="3"/>
      <c r="I1459" s="3"/>
      <c r="J1459" s="46"/>
      <c r="K1459" s="3"/>
      <c r="L1459" s="39"/>
      <c r="M1459" s="3"/>
      <c r="N1459" s="3"/>
      <c r="O1459" s="4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</row>
    <row r="1460" spans="1:35" ht="18.75" x14ac:dyDescent="0.25">
      <c r="A1460" s="28"/>
      <c r="B1460" s="41"/>
      <c r="C1460" s="3"/>
      <c r="D1460" s="3"/>
      <c r="E1460" s="3"/>
      <c r="F1460" s="3"/>
      <c r="G1460" s="3"/>
      <c r="H1460" s="3"/>
      <c r="I1460" s="3"/>
      <c r="J1460" s="46"/>
      <c r="K1460" s="3"/>
      <c r="L1460" s="39"/>
      <c r="M1460" s="3"/>
      <c r="N1460" s="3"/>
      <c r="O1460" s="4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</row>
    <row r="1461" spans="1:35" ht="18.75" x14ac:dyDescent="0.25">
      <c r="A1461" s="28"/>
      <c r="B1461" s="41"/>
      <c r="C1461" s="3"/>
      <c r="D1461" s="3"/>
      <c r="E1461" s="3"/>
      <c r="F1461" s="3"/>
      <c r="G1461" s="3"/>
      <c r="H1461" s="3"/>
      <c r="I1461" s="3"/>
      <c r="J1461" s="46"/>
      <c r="K1461" s="3"/>
      <c r="L1461" s="39"/>
      <c r="M1461" s="3"/>
      <c r="N1461" s="3"/>
      <c r="O1461" s="4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</row>
    <row r="1462" spans="1:35" ht="18.75" x14ac:dyDescent="0.25">
      <c r="A1462" s="28"/>
      <c r="B1462" s="41"/>
      <c r="C1462" s="3"/>
      <c r="D1462" s="3"/>
      <c r="E1462" s="3"/>
      <c r="F1462" s="3"/>
      <c r="G1462" s="3"/>
      <c r="H1462" s="3"/>
      <c r="I1462" s="3"/>
      <c r="J1462" s="46"/>
      <c r="K1462" s="3"/>
      <c r="L1462" s="39"/>
      <c r="M1462" s="3"/>
      <c r="N1462" s="3"/>
      <c r="O1462" s="4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</row>
    <row r="1463" spans="1:35" ht="18.75" x14ac:dyDescent="0.25">
      <c r="A1463" s="28"/>
      <c r="B1463" s="41"/>
      <c r="C1463" s="3"/>
      <c r="D1463" s="3"/>
      <c r="E1463" s="3"/>
      <c r="F1463" s="3"/>
      <c r="G1463" s="3"/>
      <c r="H1463" s="3"/>
      <c r="I1463" s="3"/>
      <c r="J1463" s="46"/>
      <c r="K1463" s="3"/>
      <c r="L1463" s="39"/>
      <c r="M1463" s="3"/>
      <c r="N1463" s="3"/>
      <c r="O1463" s="4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</row>
    <row r="1464" spans="1:35" ht="18.75" x14ac:dyDescent="0.25">
      <c r="A1464" s="28"/>
      <c r="B1464" s="41"/>
      <c r="C1464" s="3"/>
      <c r="D1464" s="3"/>
      <c r="E1464" s="3"/>
      <c r="F1464" s="3"/>
      <c r="G1464" s="3"/>
      <c r="H1464" s="3"/>
      <c r="I1464" s="3"/>
      <c r="J1464" s="46"/>
      <c r="K1464" s="3"/>
      <c r="L1464" s="39"/>
      <c r="M1464" s="3"/>
      <c r="N1464" s="3"/>
      <c r="O1464" s="4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</row>
    <row r="1465" spans="1:35" ht="18.75" x14ac:dyDescent="0.25">
      <c r="A1465" s="28"/>
      <c r="B1465" s="41"/>
      <c r="C1465" s="3"/>
      <c r="D1465" s="3"/>
      <c r="E1465" s="3"/>
      <c r="F1465" s="3"/>
      <c r="G1465" s="3"/>
      <c r="H1465" s="3"/>
      <c r="I1465" s="3"/>
      <c r="J1465" s="46"/>
      <c r="K1465" s="3"/>
      <c r="L1465" s="39"/>
      <c r="M1465" s="3"/>
      <c r="N1465" s="3"/>
      <c r="O1465" s="4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</row>
    <row r="1466" spans="1:35" ht="18.75" x14ac:dyDescent="0.25">
      <c r="A1466" s="28"/>
      <c r="B1466" s="41"/>
      <c r="C1466" s="3"/>
      <c r="D1466" s="3"/>
      <c r="E1466" s="3"/>
      <c r="F1466" s="3"/>
      <c r="G1466" s="3"/>
      <c r="H1466" s="3"/>
      <c r="I1466" s="3"/>
      <c r="J1466" s="46"/>
      <c r="K1466" s="3"/>
      <c r="L1466" s="39"/>
      <c r="M1466" s="3"/>
      <c r="N1466" s="3"/>
      <c r="O1466" s="4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</row>
    <row r="1467" spans="1:35" ht="18.75" x14ac:dyDescent="0.25">
      <c r="A1467" s="28"/>
      <c r="B1467" s="41"/>
      <c r="C1467" s="3"/>
      <c r="D1467" s="3"/>
      <c r="E1467" s="3"/>
      <c r="F1467" s="3"/>
      <c r="G1467" s="3"/>
      <c r="H1467" s="3"/>
      <c r="I1467" s="3"/>
      <c r="J1467" s="46"/>
      <c r="K1467" s="3"/>
      <c r="L1467" s="39"/>
      <c r="M1467" s="3"/>
      <c r="N1467" s="3"/>
      <c r="O1467" s="4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</row>
    <row r="1468" spans="1:35" ht="18.75" x14ac:dyDescent="0.25">
      <c r="A1468" s="28"/>
      <c r="B1468" s="41"/>
      <c r="C1468" s="3"/>
      <c r="D1468" s="3"/>
      <c r="E1468" s="3"/>
      <c r="F1468" s="3"/>
      <c r="G1468" s="3"/>
      <c r="H1468" s="3"/>
      <c r="I1468" s="3"/>
      <c r="J1468" s="46"/>
      <c r="K1468" s="3"/>
      <c r="L1468" s="39"/>
      <c r="M1468" s="3"/>
      <c r="N1468" s="3"/>
      <c r="O1468" s="4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</row>
    <row r="1469" spans="1:35" ht="18.75" x14ac:dyDescent="0.25">
      <c r="A1469" s="28"/>
      <c r="B1469" s="41"/>
      <c r="C1469" s="3"/>
      <c r="D1469" s="3"/>
      <c r="E1469" s="3"/>
      <c r="F1469" s="3"/>
      <c r="G1469" s="3"/>
      <c r="H1469" s="3"/>
      <c r="I1469" s="3"/>
      <c r="J1469" s="46"/>
      <c r="K1469" s="3"/>
      <c r="L1469" s="39"/>
      <c r="M1469" s="3"/>
      <c r="N1469" s="3"/>
      <c r="O1469" s="4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</row>
    <row r="1470" spans="1:35" ht="18.75" x14ac:dyDescent="0.25">
      <c r="A1470" s="28"/>
      <c r="B1470" s="41"/>
      <c r="C1470" s="3"/>
      <c r="D1470" s="3"/>
      <c r="E1470" s="3"/>
      <c r="F1470" s="3"/>
      <c r="G1470" s="3"/>
      <c r="H1470" s="3"/>
      <c r="I1470" s="3"/>
      <c r="J1470" s="46"/>
      <c r="K1470" s="3"/>
      <c r="L1470" s="39"/>
      <c r="M1470" s="3"/>
      <c r="N1470" s="3"/>
      <c r="O1470" s="4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</row>
    <row r="1471" spans="1:35" ht="18.75" x14ac:dyDescent="0.25">
      <c r="A1471" s="28"/>
      <c r="B1471" s="41"/>
      <c r="C1471" s="3"/>
      <c r="D1471" s="3"/>
      <c r="E1471" s="3"/>
      <c r="F1471" s="3"/>
      <c r="G1471" s="3"/>
      <c r="H1471" s="3"/>
      <c r="I1471" s="3"/>
      <c r="J1471" s="46"/>
      <c r="K1471" s="3"/>
      <c r="L1471" s="39"/>
      <c r="M1471" s="3"/>
      <c r="N1471" s="3"/>
      <c r="O1471" s="4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</row>
    <row r="1472" spans="1:35" ht="18.75" x14ac:dyDescent="0.25">
      <c r="A1472" s="28"/>
      <c r="B1472" s="41"/>
      <c r="C1472" s="3"/>
      <c r="D1472" s="3"/>
      <c r="E1472" s="3"/>
      <c r="F1472" s="3"/>
      <c r="G1472" s="3"/>
      <c r="H1472" s="3"/>
      <c r="I1472" s="3"/>
      <c r="J1472" s="46"/>
      <c r="K1472" s="3"/>
      <c r="L1472" s="39"/>
      <c r="M1472" s="3"/>
      <c r="N1472" s="3"/>
      <c r="O1472" s="4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</row>
    <row r="1473" spans="16:35" ht="18.75" x14ac:dyDescent="0.25"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</row>
    <row r="1474" spans="16:35" ht="18.75" x14ac:dyDescent="0.25"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</row>
  </sheetData>
  <mergeCells count="652">
    <mergeCell ref="K46:K49"/>
    <mergeCell ref="L46:L49"/>
    <mergeCell ref="M46:M49"/>
    <mergeCell ref="N46:N49"/>
    <mergeCell ref="B46:B52"/>
    <mergeCell ref="D70:D75"/>
    <mergeCell ref="O184:O185"/>
    <mergeCell ref="O394:O399"/>
    <mergeCell ref="O386:O391"/>
    <mergeCell ref="E394:E396"/>
    <mergeCell ref="F394:F396"/>
    <mergeCell ref="G394:G396"/>
    <mergeCell ref="H394:H396"/>
    <mergeCell ref="B397:H399"/>
    <mergeCell ref="E188:E190"/>
    <mergeCell ref="B274:B275"/>
    <mergeCell ref="C274:C275"/>
    <mergeCell ref="D274:D275"/>
    <mergeCell ref="E274:E275"/>
    <mergeCell ref="H274:H275"/>
    <mergeCell ref="O102:O114"/>
    <mergeCell ref="O127:O145"/>
    <mergeCell ref="B288:B291"/>
    <mergeCell ref="C288:C291"/>
    <mergeCell ref="O32:O45"/>
    <mergeCell ref="O200:O206"/>
    <mergeCell ref="O164:O178"/>
    <mergeCell ref="O188:O196"/>
    <mergeCell ref="O270:O273"/>
    <mergeCell ref="O238:O249"/>
    <mergeCell ref="O250:O259"/>
    <mergeCell ref="O226:O237"/>
    <mergeCell ref="O260:O269"/>
    <mergeCell ref="O84:O90"/>
    <mergeCell ref="O220:O223"/>
    <mergeCell ref="A416:A424"/>
    <mergeCell ref="B416:B424"/>
    <mergeCell ref="C416:C424"/>
    <mergeCell ref="H416:H424"/>
    <mergeCell ref="G416:G424"/>
    <mergeCell ref="F416:F424"/>
    <mergeCell ref="D416:D424"/>
    <mergeCell ref="E416:E424"/>
    <mergeCell ref="D331:D334"/>
    <mergeCell ref="C331:C334"/>
    <mergeCell ref="D339:D342"/>
    <mergeCell ref="E339:E342"/>
    <mergeCell ref="B335:H335"/>
    <mergeCell ref="G339:G342"/>
    <mergeCell ref="F400:F402"/>
    <mergeCell ref="G400:G402"/>
    <mergeCell ref="H400:H402"/>
    <mergeCell ref="D250:D254"/>
    <mergeCell ref="E250:E254"/>
    <mergeCell ref="B413:H413"/>
    <mergeCell ref="B414:H414"/>
    <mergeCell ref="C350:C355"/>
    <mergeCell ref="O416:O424"/>
    <mergeCell ref="E278:E279"/>
    <mergeCell ref="B270:B271"/>
    <mergeCell ref="B276:H277"/>
    <mergeCell ref="E296:E312"/>
    <mergeCell ref="D296:D312"/>
    <mergeCell ref="O331:O338"/>
    <mergeCell ref="O345:O346"/>
    <mergeCell ref="O339:O344"/>
    <mergeCell ref="O322:O330"/>
    <mergeCell ref="O313:O321"/>
    <mergeCell ref="O274:O277"/>
    <mergeCell ref="O278:O281"/>
    <mergeCell ref="O282:O287"/>
    <mergeCell ref="O296:O312"/>
    <mergeCell ref="D288:D291"/>
    <mergeCell ref="B415:H415"/>
    <mergeCell ref="B412:H412"/>
    <mergeCell ref="A412:A415"/>
    <mergeCell ref="A408:A409"/>
    <mergeCell ref="A410:A411"/>
    <mergeCell ref="C408:C409"/>
    <mergeCell ref="D408:D409"/>
    <mergeCell ref="E408:E409"/>
    <mergeCell ref="F408:F409"/>
    <mergeCell ref="G408:G409"/>
    <mergeCell ref="A358:A359"/>
    <mergeCell ref="I364:I365"/>
    <mergeCell ref="G84:G87"/>
    <mergeCell ref="H84:H87"/>
    <mergeCell ref="B255:H259"/>
    <mergeCell ref="A255:A259"/>
    <mergeCell ref="H361:H363"/>
    <mergeCell ref="D361:D363"/>
    <mergeCell ref="E350:E355"/>
    <mergeCell ref="F350:F355"/>
    <mergeCell ref="B364:H366"/>
    <mergeCell ref="A364:A365"/>
    <mergeCell ref="G358:G359"/>
    <mergeCell ref="E361:E363"/>
    <mergeCell ref="A296:A312"/>
    <mergeCell ref="B296:B312"/>
    <mergeCell ref="C296:C312"/>
    <mergeCell ref="A265:A269"/>
    <mergeCell ref="A244:A249"/>
    <mergeCell ref="B244:H249"/>
    <mergeCell ref="A226:A231"/>
    <mergeCell ref="B232:H237"/>
    <mergeCell ref="A232:A237"/>
    <mergeCell ref="A238:A243"/>
    <mergeCell ref="I46:I49"/>
    <mergeCell ref="Q53:R53"/>
    <mergeCell ref="R433:S433"/>
    <mergeCell ref="T433:U433"/>
    <mergeCell ref="V433:W433"/>
    <mergeCell ref="I351:I355"/>
    <mergeCell ref="I339:I342"/>
    <mergeCell ref="J339:J342"/>
    <mergeCell ref="J351:J355"/>
    <mergeCell ref="O186:O187"/>
    <mergeCell ref="O179:O183"/>
    <mergeCell ref="O224:O225"/>
    <mergeCell ref="K364:K365"/>
    <mergeCell ref="O358:O360"/>
    <mergeCell ref="L351:L355"/>
    <mergeCell ref="K351:K355"/>
    <mergeCell ref="O351:O357"/>
    <mergeCell ref="O367:O369"/>
    <mergeCell ref="L367:L368"/>
    <mergeCell ref="M367:M368"/>
    <mergeCell ref="I179:I181"/>
    <mergeCell ref="O207:O208"/>
    <mergeCell ref="O214:O219"/>
    <mergeCell ref="J46:J49"/>
    <mergeCell ref="A389:A390"/>
    <mergeCell ref="A394:A396"/>
    <mergeCell ref="B410:H411"/>
    <mergeCell ref="A386:A388"/>
    <mergeCell ref="A370:A372"/>
    <mergeCell ref="G370:G372"/>
    <mergeCell ref="H370:H372"/>
    <mergeCell ref="I367:I368"/>
    <mergeCell ref="F367:F368"/>
    <mergeCell ref="A380:A382"/>
    <mergeCell ref="B380:B382"/>
    <mergeCell ref="C380:C382"/>
    <mergeCell ref="D380:D382"/>
    <mergeCell ref="E380:E382"/>
    <mergeCell ref="F380:F382"/>
    <mergeCell ref="G380:G382"/>
    <mergeCell ref="H380:H382"/>
    <mergeCell ref="B369:H369"/>
    <mergeCell ref="A397:A399"/>
    <mergeCell ref="A403:A405"/>
    <mergeCell ref="B403:H405"/>
    <mergeCell ref="A400:A402"/>
    <mergeCell ref="B400:B402"/>
    <mergeCell ref="C400:C402"/>
    <mergeCell ref="O370:O375"/>
    <mergeCell ref="O392:O393"/>
    <mergeCell ref="B408:B409"/>
    <mergeCell ref="B379:H379"/>
    <mergeCell ref="D376:D378"/>
    <mergeCell ref="B393:H393"/>
    <mergeCell ref="D383:D385"/>
    <mergeCell ref="E383:E385"/>
    <mergeCell ref="F383:F385"/>
    <mergeCell ref="G383:G385"/>
    <mergeCell ref="B394:B396"/>
    <mergeCell ref="C394:C396"/>
    <mergeCell ref="D394:D396"/>
    <mergeCell ref="B389:H391"/>
    <mergeCell ref="H386:H388"/>
    <mergeCell ref="H383:H385"/>
    <mergeCell ref="E370:E372"/>
    <mergeCell ref="F370:F372"/>
    <mergeCell ref="D400:D402"/>
    <mergeCell ref="E400:E402"/>
    <mergeCell ref="O407:O415"/>
    <mergeCell ref="O380:O385"/>
    <mergeCell ref="O400:O405"/>
    <mergeCell ref="O376:O379"/>
    <mergeCell ref="M386:M387"/>
    <mergeCell ref="G376:G378"/>
    <mergeCell ref="C376:C378"/>
    <mergeCell ref="K386:K387"/>
    <mergeCell ref="D350:D355"/>
    <mergeCell ref="B356:H357"/>
    <mergeCell ref="E345:E346"/>
    <mergeCell ref="B350:B355"/>
    <mergeCell ref="M377:M378"/>
    <mergeCell ref="K377:K378"/>
    <mergeCell ref="B345:B346"/>
    <mergeCell ref="B370:B372"/>
    <mergeCell ref="C370:C372"/>
    <mergeCell ref="D370:D372"/>
    <mergeCell ref="J377:J378"/>
    <mergeCell ref="I377:I378"/>
    <mergeCell ref="J367:J368"/>
    <mergeCell ref="G367:G368"/>
    <mergeCell ref="E376:E378"/>
    <mergeCell ref="A350:A355"/>
    <mergeCell ref="F361:F363"/>
    <mergeCell ref="G361:G363"/>
    <mergeCell ref="B360:H360"/>
    <mergeCell ref="N377:N378"/>
    <mergeCell ref="A345:A346"/>
    <mergeCell ref="A127:A132"/>
    <mergeCell ref="B146:B151"/>
    <mergeCell ref="C146:C151"/>
    <mergeCell ref="A373:A375"/>
    <mergeCell ref="A361:A363"/>
    <mergeCell ref="A367:A368"/>
    <mergeCell ref="B349:H349"/>
    <mergeCell ref="B347:H348"/>
    <mergeCell ref="B373:H375"/>
    <mergeCell ref="A198:A199"/>
    <mergeCell ref="B197:H197"/>
    <mergeCell ref="B187:F187"/>
    <mergeCell ref="B194:H196"/>
    <mergeCell ref="N367:N368"/>
    <mergeCell ref="M351:M355"/>
    <mergeCell ref="N351:N355"/>
    <mergeCell ref="L322:L323"/>
    <mergeCell ref="G350:G355"/>
    <mergeCell ref="H350:H355"/>
    <mergeCell ref="H296:H312"/>
    <mergeCell ref="G296:G312"/>
    <mergeCell ref="F296:F312"/>
    <mergeCell ref="H238:H243"/>
    <mergeCell ref="G238:G243"/>
    <mergeCell ref="C367:C368"/>
    <mergeCell ref="B327:H327"/>
    <mergeCell ref="D367:D368"/>
    <mergeCell ref="E367:E368"/>
    <mergeCell ref="G260:G264"/>
    <mergeCell ref="F260:F264"/>
    <mergeCell ref="F313:F321"/>
    <mergeCell ref="G313:G321"/>
    <mergeCell ref="H313:H321"/>
    <mergeCell ref="F339:F342"/>
    <mergeCell ref="H331:H334"/>
    <mergeCell ref="G331:G334"/>
    <mergeCell ref="B336:H338"/>
    <mergeCell ref="F331:F334"/>
    <mergeCell ref="E331:E334"/>
    <mergeCell ref="B273:H273"/>
    <mergeCell ref="D270:D271"/>
    <mergeCell ref="M322:M323"/>
    <mergeCell ref="N322:N323"/>
    <mergeCell ref="N179:N181"/>
    <mergeCell ref="J92:J95"/>
    <mergeCell ref="K322:K323"/>
    <mergeCell ref="J179:J181"/>
    <mergeCell ref="M179:M181"/>
    <mergeCell ref="M84:M86"/>
    <mergeCell ref="J364:J365"/>
    <mergeCell ref="L339:L342"/>
    <mergeCell ref="N339:N342"/>
    <mergeCell ref="J322:J323"/>
    <mergeCell ref="K339:K342"/>
    <mergeCell ref="M339:M342"/>
    <mergeCell ref="C345:C346"/>
    <mergeCell ref="H345:H346"/>
    <mergeCell ref="D345:D346"/>
    <mergeCell ref="F345:F346"/>
    <mergeCell ref="B343:H344"/>
    <mergeCell ref="K92:K95"/>
    <mergeCell ref="K96:K97"/>
    <mergeCell ref="L179:L181"/>
    <mergeCell ref="K84:K86"/>
    <mergeCell ref="F250:F254"/>
    <mergeCell ref="G250:G254"/>
    <mergeCell ref="H250:H254"/>
    <mergeCell ref="H226:H231"/>
    <mergeCell ref="G226:G231"/>
    <mergeCell ref="F226:F231"/>
    <mergeCell ref="H270:H271"/>
    <mergeCell ref="G270:G271"/>
    <mergeCell ref="F270:F271"/>
    <mergeCell ref="B285:H287"/>
    <mergeCell ref="C313:C321"/>
    <mergeCell ref="D313:D321"/>
    <mergeCell ref="E313:E321"/>
    <mergeCell ref="B238:B243"/>
    <mergeCell ref="C238:C243"/>
    <mergeCell ref="I322:I323"/>
    <mergeCell ref="B225:H225"/>
    <mergeCell ref="B205:H206"/>
    <mergeCell ref="E226:E231"/>
    <mergeCell ref="D226:D231"/>
    <mergeCell ref="H260:H264"/>
    <mergeCell ref="B140:H145"/>
    <mergeCell ref="B331:B334"/>
    <mergeCell ref="B211:H211"/>
    <mergeCell ref="B212:H213"/>
    <mergeCell ref="E270:E271"/>
    <mergeCell ref="B272:H272"/>
    <mergeCell ref="C260:C264"/>
    <mergeCell ref="B250:B254"/>
    <mergeCell ref="C250:C254"/>
    <mergeCell ref="C226:C231"/>
    <mergeCell ref="B226:B231"/>
    <mergeCell ref="H288:H291"/>
    <mergeCell ref="G288:G291"/>
    <mergeCell ref="F288:F291"/>
    <mergeCell ref="E288:E291"/>
    <mergeCell ref="B292:H295"/>
    <mergeCell ref="G274:G275"/>
    <mergeCell ref="F274:F275"/>
    <mergeCell ref="N84:N86"/>
    <mergeCell ref="L84:L86"/>
    <mergeCell ref="M96:M97"/>
    <mergeCell ref="N96:N97"/>
    <mergeCell ref="L92:L95"/>
    <mergeCell ref="M92:M95"/>
    <mergeCell ref="N92:N95"/>
    <mergeCell ref="L96:L97"/>
    <mergeCell ref="K179:K181"/>
    <mergeCell ref="K367:K368"/>
    <mergeCell ref="O361:O366"/>
    <mergeCell ref="L377:L378"/>
    <mergeCell ref="H358:H359"/>
    <mergeCell ref="A430:I430"/>
    <mergeCell ref="A428:O428"/>
    <mergeCell ref="A426:O426"/>
    <mergeCell ref="A427:O427"/>
    <mergeCell ref="A429:L429"/>
    <mergeCell ref="B407:H407"/>
    <mergeCell ref="N386:N387"/>
    <mergeCell ref="I386:I387"/>
    <mergeCell ref="J386:J387"/>
    <mergeCell ref="L386:L387"/>
    <mergeCell ref="C361:C363"/>
    <mergeCell ref="B361:B363"/>
    <mergeCell ref="F358:F359"/>
    <mergeCell ref="D358:D359"/>
    <mergeCell ref="B358:B359"/>
    <mergeCell ref="E358:E359"/>
    <mergeCell ref="A376:A378"/>
    <mergeCell ref="H376:H378"/>
    <mergeCell ref="B376:B378"/>
    <mergeCell ref="F376:F378"/>
    <mergeCell ref="O14:O15"/>
    <mergeCell ref="A14:A15"/>
    <mergeCell ref="F14:F15"/>
    <mergeCell ref="H14:H15"/>
    <mergeCell ref="G14:G15"/>
    <mergeCell ref="C14:C15"/>
    <mergeCell ref="O26:O31"/>
    <mergeCell ref="I14:I15"/>
    <mergeCell ref="J14:N14"/>
    <mergeCell ref="B28:H30"/>
    <mergeCell ref="B31:H31"/>
    <mergeCell ref="A17:A25"/>
    <mergeCell ref="O17:O25"/>
    <mergeCell ref="L2:O2"/>
    <mergeCell ref="M3:O3"/>
    <mergeCell ref="M4:O4"/>
    <mergeCell ref="L5:O5"/>
    <mergeCell ref="M6:O6"/>
    <mergeCell ref="M7:O7"/>
    <mergeCell ref="A10:O10"/>
    <mergeCell ref="A11:O11"/>
    <mergeCell ref="A12:O12"/>
    <mergeCell ref="B17:B25"/>
    <mergeCell ref="B14:B15"/>
    <mergeCell ref="D14:D15"/>
    <mergeCell ref="E14:E15"/>
    <mergeCell ref="E46:E52"/>
    <mergeCell ref="F46:F52"/>
    <mergeCell ref="C46:C52"/>
    <mergeCell ref="G46:G52"/>
    <mergeCell ref="H46:H52"/>
    <mergeCell ref="D46:D52"/>
    <mergeCell ref="C17:C25"/>
    <mergeCell ref="D17:D25"/>
    <mergeCell ref="E17:E25"/>
    <mergeCell ref="F17:F25"/>
    <mergeCell ref="G17:G25"/>
    <mergeCell ref="H17:H25"/>
    <mergeCell ref="B39:H45"/>
    <mergeCell ref="H32:H38"/>
    <mergeCell ref="G32:G38"/>
    <mergeCell ref="F32:F38"/>
    <mergeCell ref="E32:E38"/>
    <mergeCell ref="D32:D38"/>
    <mergeCell ref="C32:C38"/>
    <mergeCell ref="B32:B38"/>
    <mergeCell ref="A53:A54"/>
    <mergeCell ref="B53:H54"/>
    <mergeCell ref="A26:A27"/>
    <mergeCell ref="B26:B27"/>
    <mergeCell ref="C26:C27"/>
    <mergeCell ref="D26:D27"/>
    <mergeCell ref="E26:E27"/>
    <mergeCell ref="F26:F27"/>
    <mergeCell ref="G26:G27"/>
    <mergeCell ref="H26:H27"/>
    <mergeCell ref="A28:A30"/>
    <mergeCell ref="A46:A52"/>
    <mergeCell ref="A39:A45"/>
    <mergeCell ref="A32:A38"/>
    <mergeCell ref="B70:B75"/>
    <mergeCell ref="A67:A69"/>
    <mergeCell ref="G74:G75"/>
    <mergeCell ref="H74:H75"/>
    <mergeCell ref="A70:A75"/>
    <mergeCell ref="F70:F75"/>
    <mergeCell ref="C74:C75"/>
    <mergeCell ref="A64:A66"/>
    <mergeCell ref="B64:H66"/>
    <mergeCell ref="A59:A63"/>
    <mergeCell ref="B59:B63"/>
    <mergeCell ref="C59:C63"/>
    <mergeCell ref="D59:D63"/>
    <mergeCell ref="E59:E63"/>
    <mergeCell ref="F59:F63"/>
    <mergeCell ref="G59:G63"/>
    <mergeCell ref="H59:H63"/>
    <mergeCell ref="B67:H69"/>
    <mergeCell ref="B76:H80"/>
    <mergeCell ref="A55:A58"/>
    <mergeCell ref="I96:I97"/>
    <mergeCell ref="J96:J97"/>
    <mergeCell ref="A102:A106"/>
    <mergeCell ref="B102:B106"/>
    <mergeCell ref="B83:H83"/>
    <mergeCell ref="D102:D106"/>
    <mergeCell ref="H104:H106"/>
    <mergeCell ref="C104:C106"/>
    <mergeCell ref="G104:G106"/>
    <mergeCell ref="E102:E106"/>
    <mergeCell ref="F102:F106"/>
    <mergeCell ref="J84:J86"/>
    <mergeCell ref="A88:A89"/>
    <mergeCell ref="B88:H89"/>
    <mergeCell ref="B84:B87"/>
    <mergeCell ref="A84:A87"/>
    <mergeCell ref="C84:C87"/>
    <mergeCell ref="A76:A80"/>
    <mergeCell ref="B81:H82"/>
    <mergeCell ref="A81:A82"/>
    <mergeCell ref="B55:H58"/>
    <mergeCell ref="E70:E75"/>
    <mergeCell ref="I84:I86"/>
    <mergeCell ref="B90:H90"/>
    <mergeCell ref="I92:I95"/>
    <mergeCell ref="A191:A193"/>
    <mergeCell ref="B188:B190"/>
    <mergeCell ref="B127:B132"/>
    <mergeCell ref="E115:E117"/>
    <mergeCell ref="A118:A122"/>
    <mergeCell ref="A174:A178"/>
    <mergeCell ref="D84:D87"/>
    <mergeCell ref="E84:E87"/>
    <mergeCell ref="F188:F190"/>
    <mergeCell ref="F84:F87"/>
    <mergeCell ref="A158:A163"/>
    <mergeCell ref="A152:A157"/>
    <mergeCell ref="B152:H157"/>
    <mergeCell ref="B158:H163"/>
    <mergeCell ref="A146:A151"/>
    <mergeCell ref="G127:G132"/>
    <mergeCell ref="B118:H122"/>
    <mergeCell ref="B169:H173"/>
    <mergeCell ref="F115:F117"/>
    <mergeCell ref="A383:A385"/>
    <mergeCell ref="B383:B385"/>
    <mergeCell ref="C383:C385"/>
    <mergeCell ref="A328:A330"/>
    <mergeCell ref="B328:H330"/>
    <mergeCell ref="A322:A326"/>
    <mergeCell ref="B322:B326"/>
    <mergeCell ref="C322:C326"/>
    <mergeCell ref="D322:D326"/>
    <mergeCell ref="E322:E326"/>
    <mergeCell ref="F322:F326"/>
    <mergeCell ref="G322:G326"/>
    <mergeCell ref="H322:H326"/>
    <mergeCell ref="A343:A344"/>
    <mergeCell ref="A336:A338"/>
    <mergeCell ref="B339:B342"/>
    <mergeCell ref="C339:C342"/>
    <mergeCell ref="A347:A348"/>
    <mergeCell ref="H367:H368"/>
    <mergeCell ref="B367:B368"/>
    <mergeCell ref="A339:A342"/>
    <mergeCell ref="A356:A357"/>
    <mergeCell ref="G345:G346"/>
    <mergeCell ref="H339:H342"/>
    <mergeCell ref="B222:H223"/>
    <mergeCell ref="B220:B221"/>
    <mergeCell ref="C220:C221"/>
    <mergeCell ref="D220:D221"/>
    <mergeCell ref="E220:E221"/>
    <mergeCell ref="F220:F221"/>
    <mergeCell ref="G220:G221"/>
    <mergeCell ref="F214:F215"/>
    <mergeCell ref="A331:A334"/>
    <mergeCell ref="A313:A321"/>
    <mergeCell ref="B313:B321"/>
    <mergeCell ref="A260:A264"/>
    <mergeCell ref="B260:B264"/>
    <mergeCell ref="A250:A254"/>
    <mergeCell ref="A288:A291"/>
    <mergeCell ref="A292:A295"/>
    <mergeCell ref="C270:C271"/>
    <mergeCell ref="F238:F243"/>
    <mergeCell ref="E238:E243"/>
    <mergeCell ref="D238:D243"/>
    <mergeCell ref="E260:E264"/>
    <mergeCell ref="D260:D264"/>
    <mergeCell ref="B265:H269"/>
    <mergeCell ref="A214:A215"/>
    <mergeCell ref="A216:A217"/>
    <mergeCell ref="A218:A219"/>
    <mergeCell ref="H214:H215"/>
    <mergeCell ref="G214:G215"/>
    <mergeCell ref="E214:E215"/>
    <mergeCell ref="D214:D215"/>
    <mergeCell ref="C214:C215"/>
    <mergeCell ref="B214:B215"/>
    <mergeCell ref="E386:E388"/>
    <mergeCell ref="D386:D388"/>
    <mergeCell ref="C386:C388"/>
    <mergeCell ref="B386:B388"/>
    <mergeCell ref="A107:A111"/>
    <mergeCell ref="A123:A125"/>
    <mergeCell ref="B115:B117"/>
    <mergeCell ref="C127:C132"/>
    <mergeCell ref="B133:H139"/>
    <mergeCell ref="H127:H132"/>
    <mergeCell ref="B123:H125"/>
    <mergeCell ref="B107:H111"/>
    <mergeCell ref="D115:D117"/>
    <mergeCell ref="H115:H117"/>
    <mergeCell ref="G115:G117"/>
    <mergeCell ref="C115:C117"/>
    <mergeCell ref="A115:A117"/>
    <mergeCell ref="A112:A114"/>
    <mergeCell ref="B112:H114"/>
    <mergeCell ref="A222:A223"/>
    <mergeCell ref="A220:A221"/>
    <mergeCell ref="H220:H221"/>
    <mergeCell ref="B218:H219"/>
    <mergeCell ref="B216:H217"/>
    <mergeCell ref="H200:H202"/>
    <mergeCell ref="B179:B181"/>
    <mergeCell ref="C179:C181"/>
    <mergeCell ref="D179:D181"/>
    <mergeCell ref="Q430:Q431"/>
    <mergeCell ref="B98:H98"/>
    <mergeCell ref="I203:I204"/>
    <mergeCell ref="J203:J204"/>
    <mergeCell ref="K203:K204"/>
    <mergeCell ref="L203:L204"/>
    <mergeCell ref="M203:M204"/>
    <mergeCell ref="N203:N204"/>
    <mergeCell ref="B191:H193"/>
    <mergeCell ref="B182:H182"/>
    <mergeCell ref="B183:H183"/>
    <mergeCell ref="G188:G190"/>
    <mergeCell ref="E164:E168"/>
    <mergeCell ref="F164:F168"/>
    <mergeCell ref="B174:H178"/>
    <mergeCell ref="D127:D132"/>
    <mergeCell ref="E127:E132"/>
    <mergeCell ref="F127:F132"/>
    <mergeCell ref="G386:G388"/>
    <mergeCell ref="F386:F388"/>
    <mergeCell ref="G91:G97"/>
    <mergeCell ref="H91:H97"/>
    <mergeCell ref="A99:A101"/>
    <mergeCell ref="B99:H101"/>
    <mergeCell ref="A212:A213"/>
    <mergeCell ref="H179:H181"/>
    <mergeCell ref="F146:F151"/>
    <mergeCell ref="G146:G151"/>
    <mergeCell ref="H146:H151"/>
    <mergeCell ref="C188:C190"/>
    <mergeCell ref="D188:D190"/>
    <mergeCell ref="H188:H190"/>
    <mergeCell ref="B185:E185"/>
    <mergeCell ref="D146:D151"/>
    <mergeCell ref="E146:E151"/>
    <mergeCell ref="E209:E210"/>
    <mergeCell ref="F209:F210"/>
    <mergeCell ref="G209:G210"/>
    <mergeCell ref="H209:H210"/>
    <mergeCell ref="D209:D210"/>
    <mergeCell ref="A179:A181"/>
    <mergeCell ref="E179:E181"/>
    <mergeCell ref="F179:F181"/>
    <mergeCell ref="G179:G181"/>
    <mergeCell ref="C200:C202"/>
    <mergeCell ref="D200:D202"/>
    <mergeCell ref="E200:E202"/>
    <mergeCell ref="F200:F202"/>
    <mergeCell ref="A91:A97"/>
    <mergeCell ref="B91:B97"/>
    <mergeCell ref="C91:C97"/>
    <mergeCell ref="D91:D97"/>
    <mergeCell ref="E91:E97"/>
    <mergeCell ref="F91:F97"/>
    <mergeCell ref="A140:A145"/>
    <mergeCell ref="A133:A139"/>
    <mergeCell ref="G278:G279"/>
    <mergeCell ref="H278:H279"/>
    <mergeCell ref="A280:A281"/>
    <mergeCell ref="B278:B279"/>
    <mergeCell ref="A169:A173"/>
    <mergeCell ref="A164:A168"/>
    <mergeCell ref="G200:G202"/>
    <mergeCell ref="G164:G168"/>
    <mergeCell ref="H164:H168"/>
    <mergeCell ref="A205:A206"/>
    <mergeCell ref="A209:A210"/>
    <mergeCell ref="B209:B210"/>
    <mergeCell ref="C209:C210"/>
    <mergeCell ref="D164:D168"/>
    <mergeCell ref="B198:H199"/>
    <mergeCell ref="B164:B168"/>
    <mergeCell ref="C164:C168"/>
    <mergeCell ref="A188:A190"/>
    <mergeCell ref="B208:H208"/>
    <mergeCell ref="A194:A196"/>
    <mergeCell ref="A203:A204"/>
    <mergeCell ref="B203:H204"/>
    <mergeCell ref="A200:A202"/>
    <mergeCell ref="B200:B202"/>
    <mergeCell ref="O115:O125"/>
    <mergeCell ref="O146:O163"/>
    <mergeCell ref="O209:O213"/>
    <mergeCell ref="O46:O58"/>
    <mergeCell ref="O59:O69"/>
    <mergeCell ref="O70:O82"/>
    <mergeCell ref="O91:O101"/>
    <mergeCell ref="A285:A287"/>
    <mergeCell ref="H282:H284"/>
    <mergeCell ref="G282:G284"/>
    <mergeCell ref="F282:F284"/>
    <mergeCell ref="E282:E284"/>
    <mergeCell ref="D282:D284"/>
    <mergeCell ref="C282:C284"/>
    <mergeCell ref="B282:B284"/>
    <mergeCell ref="A282:A284"/>
    <mergeCell ref="A270:A271"/>
    <mergeCell ref="A274:A275"/>
    <mergeCell ref="A276:A277"/>
    <mergeCell ref="A278:A279"/>
    <mergeCell ref="B280:H281"/>
    <mergeCell ref="D278:D279"/>
    <mergeCell ref="C278:C279"/>
    <mergeCell ref="F278:F279"/>
  </mergeCells>
  <pageMargins left="0" right="0" top="0.78740157480314965" bottom="0.59055118110236227" header="0" footer="0"/>
  <pageSetup paperSize="9" scale="49" fitToHeight="0" orientation="landscape" r:id="rId1"/>
  <headerFooter>
    <oddHeader xml:space="preserve">&amp;C
&amp;P
</oddHeader>
  </headerFooter>
  <rowBreaks count="1" manualBreakCount="1"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21.11</vt:lpstr>
      <vt:lpstr>'Приложение 21.11'!Заголовки_для_печати</vt:lpstr>
      <vt:lpstr>'Приложение 21.11'!Область_печати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Жанна Николаевна Решетникова</cp:lastModifiedBy>
  <cp:lastPrinted>2024-03-29T14:15:32Z</cp:lastPrinted>
  <dcterms:created xsi:type="dcterms:W3CDTF">2019-11-28T12:01:05Z</dcterms:created>
  <dcterms:modified xsi:type="dcterms:W3CDTF">2024-04-03T08:38:12Z</dcterms:modified>
</cp:coreProperties>
</file>